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ownloads\"/>
    </mc:Choice>
  </mc:AlternateContent>
  <xr:revisionPtr revIDLastSave="0" documentId="13_ncr:1_{85CB8F28-4627-4F78-BD60-321E8081F9B6}" xr6:coauthVersionLast="47" xr6:coauthVersionMax="47" xr10:uidLastSave="{00000000-0000-0000-0000-000000000000}"/>
  <bookViews>
    <workbookView xWindow="7540" yWindow="5240" windowWidth="28800" windowHeight="15370" xr2:uid="{4B21EFD4-CB64-448F-BFFB-04C4579BBC65}"/>
  </bookViews>
  <sheets>
    <sheet name="D"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21" i="1" l="1"/>
  <c r="O722" i="1" s="1"/>
  <c r="N721" i="1"/>
  <c r="Q720" i="1"/>
  <c r="P720" i="1"/>
  <c r="P721" i="1" s="1"/>
  <c r="P722" i="1" s="1"/>
  <c r="O720" i="1"/>
  <c r="O719" i="1"/>
  <c r="P718" i="1"/>
  <c r="P717" i="1"/>
  <c r="P719" i="1" s="1"/>
  <c r="N717" i="1"/>
  <c r="N719" i="1" s="1"/>
  <c r="M717" i="1"/>
  <c r="P716" i="1"/>
  <c r="O716" i="1"/>
  <c r="O717" i="1" s="1"/>
  <c r="O718" i="1" s="1"/>
  <c r="N716" i="1"/>
  <c r="Q716" i="1" s="1"/>
  <c r="L713" i="1"/>
  <c r="M712" i="1"/>
  <c r="K709" i="1"/>
  <c r="L708" i="1"/>
  <c r="L709" i="1" s="1"/>
  <c r="J705" i="1"/>
  <c r="K704" i="1"/>
  <c r="J703" i="1"/>
  <c r="J701" i="1"/>
  <c r="I701" i="1"/>
  <c r="J700" i="1"/>
  <c r="K700" i="1" s="1"/>
  <c r="I699" i="1"/>
  <c r="H697" i="1"/>
  <c r="I696" i="1"/>
  <c r="I697" i="1" s="1"/>
  <c r="G693" i="1"/>
  <c r="H692" i="1"/>
  <c r="H693" i="1" s="1"/>
  <c r="H695" i="1" s="1"/>
  <c r="F689" i="1"/>
  <c r="G688" i="1"/>
  <c r="G689" i="1" s="1"/>
  <c r="G691" i="1" s="1"/>
  <c r="F685" i="1"/>
  <c r="F687" i="1" s="1"/>
  <c r="E685" i="1"/>
  <c r="G684" i="1"/>
  <c r="H684" i="1" s="1"/>
  <c r="F684" i="1"/>
  <c r="D681" i="1"/>
  <c r="E680" i="1"/>
  <c r="C677" i="1"/>
  <c r="D676" i="1"/>
  <c r="B673" i="1"/>
  <c r="C672" i="1"/>
  <c r="C673" i="1" s="1"/>
  <c r="P669" i="1"/>
  <c r="O669" i="1"/>
  <c r="N669" i="1"/>
  <c r="Q661" i="1"/>
  <c r="Q655" i="1"/>
  <c r="N655" i="1"/>
  <c r="P654" i="1"/>
  <c r="O654" i="1"/>
  <c r="N654" i="1"/>
  <c r="M654" i="1"/>
  <c r="L654" i="1"/>
  <c r="K654" i="1"/>
  <c r="J654" i="1"/>
  <c r="I654" i="1"/>
  <c r="H654" i="1"/>
  <c r="G654" i="1"/>
  <c r="F654" i="1"/>
  <c r="E654" i="1"/>
  <c r="D654" i="1"/>
  <c r="C654" i="1"/>
  <c r="B654" i="1"/>
  <c r="Q652" i="1"/>
  <c r="P652" i="1"/>
  <c r="O652" i="1"/>
  <c r="N652" i="1"/>
  <c r="M652" i="1"/>
  <c r="L652" i="1"/>
  <c r="K652" i="1"/>
  <c r="J652" i="1"/>
  <c r="I652" i="1"/>
  <c r="H652" i="1"/>
  <c r="G652" i="1"/>
  <c r="F652" i="1"/>
  <c r="E652" i="1"/>
  <c r="D652" i="1"/>
  <c r="C652" i="1"/>
  <c r="B652" i="1"/>
  <c r="F649" i="1"/>
  <c r="D649" i="1"/>
  <c r="D639" i="1"/>
  <c r="M637" i="1"/>
  <c r="N632" i="1"/>
  <c r="L632" i="1"/>
  <c r="Q629" i="1"/>
  <c r="P629" i="1"/>
  <c r="O629" i="1"/>
  <c r="N629" i="1"/>
  <c r="M629" i="1"/>
  <c r="L629" i="1"/>
  <c r="K629" i="1"/>
  <c r="J629" i="1"/>
  <c r="I629" i="1"/>
  <c r="H629" i="1"/>
  <c r="G629" i="1"/>
  <c r="F629" i="1"/>
  <c r="E629" i="1"/>
  <c r="D629" i="1"/>
  <c r="C629" i="1"/>
  <c r="B629" i="1"/>
  <c r="Q628" i="1"/>
  <c r="P628" i="1"/>
  <c r="O628" i="1"/>
  <c r="N628" i="1"/>
  <c r="M628" i="1"/>
  <c r="L628" i="1"/>
  <c r="K628" i="1"/>
  <c r="J628" i="1"/>
  <c r="I628" i="1"/>
  <c r="H628" i="1"/>
  <c r="G628" i="1"/>
  <c r="F628" i="1"/>
  <c r="E628" i="1"/>
  <c r="D628" i="1"/>
  <c r="C628" i="1"/>
  <c r="B628" i="1"/>
  <c r="Q627" i="1"/>
  <c r="P627" i="1"/>
  <c r="O627" i="1"/>
  <c r="N627" i="1"/>
  <c r="M627" i="1"/>
  <c r="L627" i="1"/>
  <c r="K627" i="1"/>
  <c r="J627" i="1"/>
  <c r="I627" i="1"/>
  <c r="H627" i="1"/>
  <c r="G627" i="1"/>
  <c r="F627" i="1"/>
  <c r="E627" i="1"/>
  <c r="D627" i="1"/>
  <c r="C627" i="1"/>
  <c r="B627" i="1"/>
  <c r="Q626" i="1"/>
  <c r="P626" i="1"/>
  <c r="O626" i="1"/>
  <c r="N626" i="1"/>
  <c r="M626" i="1"/>
  <c r="L626" i="1"/>
  <c r="K626" i="1"/>
  <c r="J626" i="1"/>
  <c r="I626" i="1"/>
  <c r="H626" i="1"/>
  <c r="G626" i="1"/>
  <c r="F626" i="1"/>
  <c r="E626" i="1"/>
  <c r="D626" i="1"/>
  <c r="C626" i="1"/>
  <c r="B626" i="1"/>
  <c r="Q624" i="1"/>
  <c r="P624" i="1"/>
  <c r="O624" i="1"/>
  <c r="N624" i="1"/>
  <c r="M624" i="1"/>
  <c r="L624" i="1"/>
  <c r="K624" i="1"/>
  <c r="J624" i="1"/>
  <c r="I624" i="1"/>
  <c r="H624" i="1"/>
  <c r="G624" i="1"/>
  <c r="F624" i="1"/>
  <c r="E624" i="1"/>
  <c r="D624" i="1"/>
  <c r="C624" i="1"/>
  <c r="B624" i="1"/>
  <c r="Q623" i="1"/>
  <c r="P623" i="1"/>
  <c r="O623" i="1"/>
  <c r="N623" i="1"/>
  <c r="M623" i="1"/>
  <c r="L623" i="1"/>
  <c r="K623" i="1"/>
  <c r="J623" i="1"/>
  <c r="I623" i="1"/>
  <c r="H623" i="1"/>
  <c r="G623" i="1"/>
  <c r="F623" i="1"/>
  <c r="E623" i="1"/>
  <c r="D623" i="1"/>
  <c r="C623" i="1"/>
  <c r="B623" i="1"/>
  <c r="Q622" i="1"/>
  <c r="P622" i="1"/>
  <c r="O622" i="1"/>
  <c r="N622" i="1"/>
  <c r="M622" i="1"/>
  <c r="L622" i="1"/>
  <c r="K622" i="1"/>
  <c r="J622" i="1"/>
  <c r="I622" i="1"/>
  <c r="H622" i="1"/>
  <c r="G622" i="1"/>
  <c r="F622" i="1"/>
  <c r="E622" i="1"/>
  <c r="D622" i="1"/>
  <c r="C622" i="1"/>
  <c r="B622" i="1"/>
  <c r="Q621" i="1"/>
  <c r="P621" i="1"/>
  <c r="O621" i="1"/>
  <c r="N621" i="1"/>
  <c r="M621" i="1"/>
  <c r="L621" i="1"/>
  <c r="K621" i="1"/>
  <c r="J621" i="1"/>
  <c r="I621" i="1"/>
  <c r="H621" i="1"/>
  <c r="G621" i="1"/>
  <c r="F621" i="1"/>
  <c r="E621" i="1"/>
  <c r="D621" i="1"/>
  <c r="C621" i="1"/>
  <c r="B621" i="1"/>
  <c r="Q619" i="1"/>
  <c r="P619" i="1"/>
  <c r="O619" i="1"/>
  <c r="N619" i="1"/>
  <c r="M619" i="1"/>
  <c r="L619" i="1"/>
  <c r="K619" i="1"/>
  <c r="J619" i="1"/>
  <c r="I619" i="1"/>
  <c r="H619" i="1"/>
  <c r="G619" i="1"/>
  <c r="F619" i="1"/>
  <c r="E619" i="1"/>
  <c r="D619" i="1"/>
  <c r="C619" i="1"/>
  <c r="B619" i="1"/>
  <c r="Q618" i="1"/>
  <c r="P618" i="1"/>
  <c r="O618" i="1"/>
  <c r="N618" i="1"/>
  <c r="M618" i="1"/>
  <c r="L618" i="1"/>
  <c r="K618" i="1"/>
  <c r="J618" i="1"/>
  <c r="I618" i="1"/>
  <c r="H618" i="1"/>
  <c r="G618" i="1"/>
  <c r="F618" i="1"/>
  <c r="E618" i="1"/>
  <c r="D618" i="1"/>
  <c r="C618" i="1"/>
  <c r="B618" i="1"/>
  <c r="Q617" i="1"/>
  <c r="P617" i="1"/>
  <c r="O617" i="1"/>
  <c r="N617" i="1"/>
  <c r="M617" i="1"/>
  <c r="L617" i="1"/>
  <c r="K617" i="1"/>
  <c r="J617" i="1"/>
  <c r="I617" i="1"/>
  <c r="H617" i="1"/>
  <c r="G617" i="1"/>
  <c r="F617" i="1"/>
  <c r="E617" i="1"/>
  <c r="D617" i="1"/>
  <c r="C617" i="1"/>
  <c r="B617" i="1"/>
  <c r="Q616" i="1"/>
  <c r="P616" i="1"/>
  <c r="O616" i="1"/>
  <c r="N616" i="1"/>
  <c r="M616" i="1"/>
  <c r="L616" i="1"/>
  <c r="K616" i="1"/>
  <c r="J616" i="1"/>
  <c r="I616" i="1"/>
  <c r="H616" i="1"/>
  <c r="G616" i="1"/>
  <c r="F616" i="1"/>
  <c r="E616" i="1"/>
  <c r="D616" i="1"/>
  <c r="C616" i="1"/>
  <c r="B616" i="1"/>
  <c r="Q614" i="1"/>
  <c r="P614" i="1"/>
  <c r="O614" i="1"/>
  <c r="N614" i="1"/>
  <c r="M614" i="1"/>
  <c r="L614" i="1"/>
  <c r="K614" i="1"/>
  <c r="J614" i="1"/>
  <c r="I614" i="1"/>
  <c r="H614" i="1"/>
  <c r="G614" i="1"/>
  <c r="F614" i="1"/>
  <c r="E614" i="1"/>
  <c r="D614" i="1"/>
  <c r="C614" i="1"/>
  <c r="B614" i="1"/>
  <c r="Q613" i="1"/>
  <c r="P613" i="1"/>
  <c r="O613" i="1"/>
  <c r="N613" i="1"/>
  <c r="M613" i="1"/>
  <c r="L613" i="1"/>
  <c r="L607" i="1" s="1"/>
  <c r="K613" i="1"/>
  <c r="J613" i="1"/>
  <c r="I613" i="1"/>
  <c r="H613" i="1"/>
  <c r="G613" i="1"/>
  <c r="F613" i="1"/>
  <c r="E613" i="1"/>
  <c r="D613" i="1"/>
  <c r="C613" i="1"/>
  <c r="B613" i="1"/>
  <c r="Q612" i="1"/>
  <c r="P612" i="1"/>
  <c r="O612" i="1"/>
  <c r="N612" i="1"/>
  <c r="M612" i="1"/>
  <c r="L612" i="1"/>
  <c r="L606" i="1" s="1"/>
  <c r="K612" i="1"/>
  <c r="J612" i="1"/>
  <c r="I612" i="1"/>
  <c r="H612" i="1"/>
  <c r="G612" i="1"/>
  <c r="F612" i="1"/>
  <c r="E612" i="1"/>
  <c r="D612" i="1"/>
  <c r="C612" i="1"/>
  <c r="B612" i="1"/>
  <c r="Q611" i="1"/>
  <c r="P611" i="1"/>
  <c r="O611" i="1"/>
  <c r="N611" i="1"/>
  <c r="M611" i="1"/>
  <c r="L611" i="1"/>
  <c r="K611" i="1"/>
  <c r="J611" i="1"/>
  <c r="I611" i="1"/>
  <c r="H611" i="1"/>
  <c r="G611" i="1"/>
  <c r="F611" i="1"/>
  <c r="E611" i="1"/>
  <c r="D611" i="1"/>
  <c r="D605" i="1" s="1"/>
  <c r="C611" i="1"/>
  <c r="B611" i="1"/>
  <c r="P608" i="1"/>
  <c r="N608" i="1"/>
  <c r="M608" i="1"/>
  <c r="K608" i="1"/>
  <c r="B608" i="1"/>
  <c r="Q607" i="1"/>
  <c r="O607" i="1"/>
  <c r="H607" i="1"/>
  <c r="F607" i="1"/>
  <c r="E607" i="1"/>
  <c r="C607" i="1"/>
  <c r="J606" i="1"/>
  <c r="I606" i="1"/>
  <c r="G606" i="1"/>
  <c r="N605" i="1"/>
  <c r="M605" i="1"/>
  <c r="K605" i="1"/>
  <c r="B605" i="1"/>
  <c r="Q602" i="1"/>
  <c r="Q608" i="1" s="1"/>
  <c r="P602" i="1"/>
  <c r="O602" i="1"/>
  <c r="O608" i="1" s="1"/>
  <c r="N602" i="1"/>
  <c r="M602" i="1"/>
  <c r="L602" i="1"/>
  <c r="L603" i="1" s="1"/>
  <c r="K602" i="1"/>
  <c r="K603" i="1" s="1"/>
  <c r="J602" i="1"/>
  <c r="I602" i="1"/>
  <c r="H602" i="1"/>
  <c r="G602" i="1"/>
  <c r="F602" i="1"/>
  <c r="F608" i="1" s="1"/>
  <c r="E602" i="1"/>
  <c r="E608" i="1" s="1"/>
  <c r="D602" i="1"/>
  <c r="C602" i="1"/>
  <c r="C608" i="1" s="1"/>
  <c r="B602" i="1"/>
  <c r="Q601" i="1"/>
  <c r="P601" i="1"/>
  <c r="P607" i="1" s="1"/>
  <c r="O601" i="1"/>
  <c r="N601" i="1"/>
  <c r="N607" i="1" s="1"/>
  <c r="M601" i="1"/>
  <c r="L601" i="1"/>
  <c r="K601" i="1"/>
  <c r="K607" i="1" s="1"/>
  <c r="J601" i="1"/>
  <c r="J607" i="1" s="1"/>
  <c r="I601" i="1"/>
  <c r="I607" i="1" s="1"/>
  <c r="H601" i="1"/>
  <c r="G601" i="1"/>
  <c r="G607" i="1" s="1"/>
  <c r="F601" i="1"/>
  <c r="E601" i="1"/>
  <c r="D601" i="1"/>
  <c r="D607" i="1" s="1"/>
  <c r="C601" i="1"/>
  <c r="B601" i="1"/>
  <c r="B607" i="1" s="1"/>
  <c r="Q600" i="1"/>
  <c r="P600" i="1"/>
  <c r="O600" i="1"/>
  <c r="O606" i="1" s="1"/>
  <c r="N600" i="1"/>
  <c r="N606" i="1" s="1"/>
  <c r="M600" i="1"/>
  <c r="M606" i="1" s="1"/>
  <c r="L600" i="1"/>
  <c r="K600" i="1"/>
  <c r="K606" i="1" s="1"/>
  <c r="J600" i="1"/>
  <c r="I600" i="1"/>
  <c r="H600" i="1"/>
  <c r="H606" i="1" s="1"/>
  <c r="G600" i="1"/>
  <c r="F600" i="1"/>
  <c r="F606" i="1" s="1"/>
  <c r="E600" i="1"/>
  <c r="D600" i="1"/>
  <c r="C600" i="1"/>
  <c r="C606" i="1" s="1"/>
  <c r="B600" i="1"/>
  <c r="B606" i="1" s="1"/>
  <c r="Q599" i="1"/>
  <c r="Q605" i="1" s="1"/>
  <c r="P599" i="1"/>
  <c r="O599" i="1"/>
  <c r="O605" i="1" s="1"/>
  <c r="N599" i="1"/>
  <c r="M599" i="1"/>
  <c r="L599" i="1"/>
  <c r="L605" i="1" s="1"/>
  <c r="K599" i="1"/>
  <c r="J599" i="1"/>
  <c r="J605" i="1" s="1"/>
  <c r="I599" i="1"/>
  <c r="H599" i="1"/>
  <c r="G599" i="1"/>
  <c r="G605" i="1" s="1"/>
  <c r="F599" i="1"/>
  <c r="F605" i="1" s="1"/>
  <c r="E599" i="1"/>
  <c r="E605" i="1" s="1"/>
  <c r="D599" i="1"/>
  <c r="C599" i="1"/>
  <c r="C605" i="1" s="1"/>
  <c r="B599" i="1"/>
  <c r="Q596" i="1"/>
  <c r="P596" i="1"/>
  <c r="O596" i="1"/>
  <c r="N596" i="1"/>
  <c r="M596" i="1"/>
  <c r="L596" i="1"/>
  <c r="K596" i="1"/>
  <c r="J596" i="1"/>
  <c r="I596" i="1"/>
  <c r="H596" i="1"/>
  <c r="G596" i="1"/>
  <c r="F596" i="1"/>
  <c r="E596" i="1"/>
  <c r="D596" i="1"/>
  <c r="C596" i="1"/>
  <c r="B596" i="1"/>
  <c r="Q595" i="1"/>
  <c r="P595" i="1"/>
  <c r="O595" i="1"/>
  <c r="N595" i="1"/>
  <c r="M595" i="1"/>
  <c r="L595" i="1"/>
  <c r="K595" i="1"/>
  <c r="J595" i="1"/>
  <c r="I595" i="1"/>
  <c r="H595" i="1"/>
  <c r="G595" i="1"/>
  <c r="F595" i="1"/>
  <c r="E595" i="1"/>
  <c r="D595" i="1"/>
  <c r="C595" i="1"/>
  <c r="B595" i="1"/>
  <c r="Q594" i="1"/>
  <c r="P594" i="1"/>
  <c r="O594" i="1"/>
  <c r="N594" i="1"/>
  <c r="M594" i="1"/>
  <c r="L594" i="1"/>
  <c r="K594" i="1"/>
  <c r="J594" i="1"/>
  <c r="I594" i="1"/>
  <c r="H594" i="1"/>
  <c r="G594" i="1"/>
  <c r="F594" i="1"/>
  <c r="E594" i="1"/>
  <c r="D594" i="1"/>
  <c r="C594" i="1"/>
  <c r="B594" i="1"/>
  <c r="Q593" i="1"/>
  <c r="P593" i="1"/>
  <c r="O593" i="1"/>
  <c r="N593" i="1"/>
  <c r="M593" i="1"/>
  <c r="L593" i="1"/>
  <c r="K593" i="1"/>
  <c r="J593" i="1"/>
  <c r="I593" i="1"/>
  <c r="H593" i="1"/>
  <c r="G593" i="1"/>
  <c r="F593" i="1"/>
  <c r="E593" i="1"/>
  <c r="D593" i="1"/>
  <c r="C593" i="1"/>
  <c r="B593" i="1"/>
  <c r="E588" i="1"/>
  <c r="E649" i="1" s="1"/>
  <c r="Q587" i="1"/>
  <c r="P587" i="1"/>
  <c r="O587" i="1"/>
  <c r="N587" i="1"/>
  <c r="M587" i="1"/>
  <c r="L587" i="1"/>
  <c r="K587" i="1"/>
  <c r="J587" i="1"/>
  <c r="I587" i="1"/>
  <c r="H587" i="1"/>
  <c r="G587" i="1"/>
  <c r="F587" i="1"/>
  <c r="E587" i="1"/>
  <c r="D587" i="1"/>
  <c r="C587" i="1"/>
  <c r="B587" i="1"/>
  <c r="Q586" i="1"/>
  <c r="P586" i="1"/>
  <c r="O586" i="1"/>
  <c r="N586" i="1"/>
  <c r="M586" i="1"/>
  <c r="L586" i="1"/>
  <c r="L588" i="1" s="1"/>
  <c r="K586" i="1"/>
  <c r="J586" i="1"/>
  <c r="I586" i="1"/>
  <c r="H586" i="1"/>
  <c r="G586" i="1"/>
  <c r="F586" i="1"/>
  <c r="E586" i="1"/>
  <c r="D586" i="1"/>
  <c r="C586" i="1"/>
  <c r="B586" i="1"/>
  <c r="Q585" i="1"/>
  <c r="Q588" i="1" s="1"/>
  <c r="P585" i="1"/>
  <c r="P588" i="1" s="1"/>
  <c r="O585" i="1"/>
  <c r="O588" i="1" s="1"/>
  <c r="N585" i="1"/>
  <c r="N588" i="1" s="1"/>
  <c r="M585" i="1"/>
  <c r="L585" i="1"/>
  <c r="K585" i="1"/>
  <c r="J585" i="1"/>
  <c r="I585" i="1"/>
  <c r="H585" i="1"/>
  <c r="G585" i="1"/>
  <c r="F585" i="1"/>
  <c r="E585" i="1"/>
  <c r="D585" i="1"/>
  <c r="D588" i="1" s="1"/>
  <c r="C585" i="1"/>
  <c r="C588" i="1" s="1"/>
  <c r="B585" i="1"/>
  <c r="B588" i="1" s="1"/>
  <c r="Q584" i="1"/>
  <c r="P584" i="1"/>
  <c r="O584" i="1"/>
  <c r="N584" i="1"/>
  <c r="M584" i="1"/>
  <c r="L584" i="1"/>
  <c r="K584" i="1"/>
  <c r="K588" i="1" s="1"/>
  <c r="L590" i="1" s="1"/>
  <c r="J584" i="1"/>
  <c r="I584" i="1"/>
  <c r="I588" i="1" s="1"/>
  <c r="H584" i="1"/>
  <c r="H588" i="1" s="1"/>
  <c r="H634" i="1" s="1"/>
  <c r="G584" i="1"/>
  <c r="G588" i="1" s="1"/>
  <c r="F584" i="1"/>
  <c r="F588" i="1" s="1"/>
  <c r="E584" i="1"/>
  <c r="D584" i="1"/>
  <c r="C584" i="1"/>
  <c r="B584" i="1"/>
  <c r="L581" i="1"/>
  <c r="K581" i="1"/>
  <c r="D581" i="1"/>
  <c r="Q580" i="1"/>
  <c r="P580" i="1"/>
  <c r="O580" i="1"/>
  <c r="N580" i="1"/>
  <c r="M580" i="1"/>
  <c r="L580" i="1"/>
  <c r="K580" i="1"/>
  <c r="J580" i="1"/>
  <c r="I580" i="1"/>
  <c r="H580" i="1"/>
  <c r="G580" i="1"/>
  <c r="F580" i="1"/>
  <c r="E580" i="1"/>
  <c r="D580" i="1"/>
  <c r="C580" i="1"/>
  <c r="B580" i="1"/>
  <c r="Q579" i="1"/>
  <c r="P579" i="1"/>
  <c r="O579" i="1"/>
  <c r="N579" i="1"/>
  <c r="M579" i="1"/>
  <c r="M581" i="1" s="1"/>
  <c r="L579" i="1"/>
  <c r="K579" i="1"/>
  <c r="J579" i="1"/>
  <c r="I579" i="1"/>
  <c r="H579" i="1"/>
  <c r="G579" i="1"/>
  <c r="F579" i="1"/>
  <c r="E579" i="1"/>
  <c r="D579" i="1"/>
  <c r="C579" i="1"/>
  <c r="B579" i="1"/>
  <c r="Q578" i="1"/>
  <c r="Q581" i="1" s="1"/>
  <c r="P578" i="1"/>
  <c r="P581" i="1" s="1"/>
  <c r="O578" i="1"/>
  <c r="N578" i="1"/>
  <c r="M578" i="1"/>
  <c r="L578" i="1"/>
  <c r="K578" i="1"/>
  <c r="J578" i="1"/>
  <c r="I578" i="1"/>
  <c r="H578" i="1"/>
  <c r="G578" i="1"/>
  <c r="G581" i="1" s="1"/>
  <c r="F578" i="1"/>
  <c r="E578" i="1"/>
  <c r="E581" i="1" s="1"/>
  <c r="D578" i="1"/>
  <c r="C578" i="1"/>
  <c r="B578" i="1"/>
  <c r="Q577" i="1"/>
  <c r="P577" i="1"/>
  <c r="O577" i="1"/>
  <c r="N577" i="1"/>
  <c r="M577" i="1"/>
  <c r="L577" i="1"/>
  <c r="K577" i="1"/>
  <c r="J577" i="1"/>
  <c r="J581" i="1" s="1"/>
  <c r="I577" i="1"/>
  <c r="I581" i="1" s="1"/>
  <c r="H577" i="1"/>
  <c r="H581" i="1" s="1"/>
  <c r="G577" i="1"/>
  <c r="F577" i="1"/>
  <c r="E577" i="1"/>
  <c r="D577" i="1"/>
  <c r="C577" i="1"/>
  <c r="B577" i="1"/>
  <c r="Q567" i="1"/>
  <c r="P567" i="1"/>
  <c r="O567" i="1"/>
  <c r="Q566" i="1"/>
  <c r="P566" i="1"/>
  <c r="O566" i="1"/>
  <c r="N566" i="1"/>
  <c r="M566" i="1"/>
  <c r="L566" i="1"/>
  <c r="K566" i="1"/>
  <c r="J566" i="1"/>
  <c r="I566" i="1"/>
  <c r="H566" i="1"/>
  <c r="G566" i="1"/>
  <c r="F566" i="1"/>
  <c r="E566" i="1"/>
  <c r="D566" i="1"/>
  <c r="C566" i="1"/>
  <c r="B566" i="1"/>
  <c r="Q565" i="1"/>
  <c r="P565" i="1"/>
  <c r="O565" i="1"/>
  <c r="N565" i="1"/>
  <c r="N567" i="1" s="1"/>
  <c r="M565" i="1"/>
  <c r="L565" i="1"/>
  <c r="L567" i="1" s="1"/>
  <c r="K565" i="1"/>
  <c r="J565" i="1"/>
  <c r="I565" i="1"/>
  <c r="H565" i="1"/>
  <c r="G565" i="1"/>
  <c r="F565" i="1"/>
  <c r="E565" i="1"/>
  <c r="D565" i="1"/>
  <c r="C565" i="1"/>
  <c r="B565" i="1"/>
  <c r="Q564" i="1"/>
  <c r="P564" i="1"/>
  <c r="O564" i="1"/>
  <c r="N564" i="1"/>
  <c r="M564" i="1"/>
  <c r="M567" i="1" s="1"/>
  <c r="L564" i="1"/>
  <c r="K564" i="1"/>
  <c r="J564" i="1"/>
  <c r="I564" i="1"/>
  <c r="H564" i="1"/>
  <c r="G564" i="1"/>
  <c r="G567" i="1" s="1"/>
  <c r="F564" i="1"/>
  <c r="F567" i="1" s="1"/>
  <c r="E564" i="1"/>
  <c r="D564" i="1"/>
  <c r="D567" i="1" s="1"/>
  <c r="C564" i="1"/>
  <c r="B564" i="1"/>
  <c r="Q563" i="1"/>
  <c r="P563" i="1"/>
  <c r="O563" i="1"/>
  <c r="N563" i="1"/>
  <c r="M563" i="1"/>
  <c r="L563" i="1"/>
  <c r="K563" i="1"/>
  <c r="K567" i="1" s="1"/>
  <c r="J563" i="1"/>
  <c r="J567" i="1" s="1"/>
  <c r="I563" i="1"/>
  <c r="I567" i="1" s="1"/>
  <c r="H563" i="1"/>
  <c r="H567" i="1" s="1"/>
  <c r="G563" i="1"/>
  <c r="F563" i="1"/>
  <c r="E563" i="1"/>
  <c r="E567" i="1" s="1"/>
  <c r="D563" i="1"/>
  <c r="C563" i="1"/>
  <c r="B563" i="1"/>
  <c r="D548" i="1"/>
  <c r="B548" i="1"/>
  <c r="B571" i="1" s="1"/>
  <c r="E547" i="1"/>
  <c r="D544" i="1"/>
  <c r="B544" i="1"/>
  <c r="Q543" i="1"/>
  <c r="I543" i="1"/>
  <c r="H543" i="1"/>
  <c r="G543" i="1"/>
  <c r="F543" i="1"/>
  <c r="E543" i="1"/>
  <c r="D543" i="1"/>
  <c r="C543" i="1"/>
  <c r="B543" i="1"/>
  <c r="Q542" i="1"/>
  <c r="J542" i="1"/>
  <c r="I542" i="1"/>
  <c r="H542" i="1"/>
  <c r="G542" i="1"/>
  <c r="F542" i="1"/>
  <c r="E542" i="1"/>
  <c r="D542" i="1"/>
  <c r="C542" i="1"/>
  <c r="B542" i="1"/>
  <c r="Q541" i="1"/>
  <c r="J541" i="1"/>
  <c r="I541" i="1"/>
  <c r="H541" i="1"/>
  <c r="G541" i="1"/>
  <c r="F541" i="1"/>
  <c r="E541" i="1"/>
  <c r="D541" i="1"/>
  <c r="C541" i="1"/>
  <c r="B541" i="1"/>
  <c r="J540" i="1"/>
  <c r="I540" i="1"/>
  <c r="I544" i="1" s="1"/>
  <c r="H540" i="1"/>
  <c r="G540" i="1"/>
  <c r="F540" i="1"/>
  <c r="E540" i="1"/>
  <c r="E544" i="1" s="1"/>
  <c r="D540" i="1"/>
  <c r="C540" i="1"/>
  <c r="B540" i="1"/>
  <c r="Q535" i="1"/>
  <c r="P535" i="1"/>
  <c r="O535" i="1"/>
  <c r="N535" i="1"/>
  <c r="M535" i="1"/>
  <c r="L535" i="1"/>
  <c r="K535" i="1"/>
  <c r="J535" i="1"/>
  <c r="I535" i="1"/>
  <c r="H535" i="1"/>
  <c r="G535" i="1"/>
  <c r="F535" i="1"/>
  <c r="E535" i="1"/>
  <c r="D535" i="1"/>
  <c r="C535" i="1"/>
  <c r="B535" i="1"/>
  <c r="Q534" i="1"/>
  <c r="P534" i="1"/>
  <c r="O534" i="1"/>
  <c r="N534" i="1"/>
  <c r="M534" i="1"/>
  <c r="L534" i="1"/>
  <c r="K534" i="1"/>
  <c r="J534" i="1"/>
  <c r="I534" i="1"/>
  <c r="H534" i="1"/>
  <c r="G534" i="1"/>
  <c r="F534" i="1"/>
  <c r="E534" i="1"/>
  <c r="D534" i="1"/>
  <c r="C534" i="1"/>
  <c r="B534" i="1"/>
  <c r="Q533" i="1"/>
  <c r="P533" i="1"/>
  <c r="O533" i="1"/>
  <c r="N533" i="1"/>
  <c r="N536" i="1" s="1"/>
  <c r="M533" i="1"/>
  <c r="M536" i="1" s="1"/>
  <c r="L533" i="1"/>
  <c r="K533" i="1"/>
  <c r="K536" i="1" s="1"/>
  <c r="J533" i="1"/>
  <c r="I533" i="1"/>
  <c r="H533" i="1"/>
  <c r="G533" i="1"/>
  <c r="F533" i="1"/>
  <c r="E533" i="1"/>
  <c r="D533" i="1"/>
  <c r="C533" i="1"/>
  <c r="B533" i="1"/>
  <c r="B536" i="1" s="1"/>
  <c r="Q532" i="1"/>
  <c r="P532" i="1"/>
  <c r="O532" i="1"/>
  <c r="N532" i="1"/>
  <c r="M532" i="1"/>
  <c r="L532" i="1"/>
  <c r="K532" i="1"/>
  <c r="J532" i="1"/>
  <c r="I532" i="1"/>
  <c r="H532" i="1"/>
  <c r="G532" i="1"/>
  <c r="F532" i="1"/>
  <c r="F536" i="1" s="1"/>
  <c r="E532" i="1"/>
  <c r="E536" i="1" s="1"/>
  <c r="E538" i="1" s="1"/>
  <c r="D532" i="1"/>
  <c r="D536" i="1" s="1"/>
  <c r="C532" i="1"/>
  <c r="C536" i="1" s="1"/>
  <c r="B532" i="1"/>
  <c r="Q528" i="1"/>
  <c r="P528" i="1"/>
  <c r="N528" i="1"/>
  <c r="Q527" i="1"/>
  <c r="P527" i="1"/>
  <c r="O527" i="1"/>
  <c r="O528" i="1" s="1"/>
  <c r="N527" i="1"/>
  <c r="M527" i="1"/>
  <c r="L527" i="1"/>
  <c r="K527" i="1"/>
  <c r="J527" i="1"/>
  <c r="I527" i="1"/>
  <c r="H527" i="1"/>
  <c r="G527" i="1"/>
  <c r="F527" i="1"/>
  <c r="E527" i="1"/>
  <c r="D527" i="1"/>
  <c r="C527" i="1"/>
  <c r="B527" i="1"/>
  <c r="Q526" i="1"/>
  <c r="P526" i="1"/>
  <c r="O526" i="1"/>
  <c r="N526" i="1"/>
  <c r="M526" i="1"/>
  <c r="L526" i="1"/>
  <c r="K526" i="1"/>
  <c r="J526" i="1"/>
  <c r="I526" i="1"/>
  <c r="H526" i="1"/>
  <c r="G526" i="1"/>
  <c r="F526" i="1"/>
  <c r="E526" i="1"/>
  <c r="D526" i="1"/>
  <c r="C526" i="1"/>
  <c r="B526" i="1"/>
  <c r="Q525" i="1"/>
  <c r="P525" i="1"/>
  <c r="O525" i="1"/>
  <c r="N525" i="1"/>
  <c r="M525" i="1"/>
  <c r="M528" i="1" s="1"/>
  <c r="M530" i="1" s="1"/>
  <c r="L525" i="1"/>
  <c r="L528" i="1" s="1"/>
  <c r="K525" i="1"/>
  <c r="J525" i="1"/>
  <c r="I525" i="1"/>
  <c r="H525" i="1"/>
  <c r="G525" i="1"/>
  <c r="F525" i="1"/>
  <c r="E525" i="1"/>
  <c r="D525" i="1"/>
  <c r="D528" i="1" s="1"/>
  <c r="C525" i="1"/>
  <c r="B525" i="1"/>
  <c r="B528" i="1" s="1"/>
  <c r="Q524" i="1"/>
  <c r="P524" i="1"/>
  <c r="O524" i="1"/>
  <c r="N524" i="1"/>
  <c r="M524" i="1"/>
  <c r="L524" i="1"/>
  <c r="K524" i="1"/>
  <c r="J524" i="1"/>
  <c r="J528" i="1" s="1"/>
  <c r="I524" i="1"/>
  <c r="H524" i="1"/>
  <c r="H528" i="1" s="1"/>
  <c r="G524" i="1"/>
  <c r="F524" i="1"/>
  <c r="F528" i="1" s="1"/>
  <c r="E524" i="1"/>
  <c r="E528" i="1" s="1"/>
  <c r="D524" i="1"/>
  <c r="C524" i="1"/>
  <c r="C528" i="1" s="1"/>
  <c r="B524" i="1"/>
  <c r="Q520" i="1"/>
  <c r="P520" i="1"/>
  <c r="N520" i="1"/>
  <c r="J520" i="1"/>
  <c r="I520" i="1"/>
  <c r="Q519" i="1"/>
  <c r="P519" i="1"/>
  <c r="O519" i="1"/>
  <c r="N519" i="1"/>
  <c r="M519" i="1"/>
  <c r="L519" i="1"/>
  <c r="K519" i="1"/>
  <c r="J519" i="1"/>
  <c r="I519" i="1"/>
  <c r="H519" i="1"/>
  <c r="G519" i="1"/>
  <c r="F519" i="1"/>
  <c r="E519" i="1"/>
  <c r="D519" i="1"/>
  <c r="C519" i="1"/>
  <c r="B519" i="1"/>
  <c r="Q518" i="1"/>
  <c r="P518" i="1"/>
  <c r="O518" i="1"/>
  <c r="N518" i="1"/>
  <c r="M518" i="1"/>
  <c r="L518" i="1"/>
  <c r="K518" i="1"/>
  <c r="J518" i="1"/>
  <c r="I518" i="1"/>
  <c r="H518" i="1"/>
  <c r="G518" i="1"/>
  <c r="F518" i="1"/>
  <c r="F520" i="1" s="1"/>
  <c r="E518" i="1"/>
  <c r="D518" i="1"/>
  <c r="D520" i="1" s="1"/>
  <c r="C518" i="1"/>
  <c r="B518" i="1"/>
  <c r="Q517" i="1"/>
  <c r="P517" i="1"/>
  <c r="O517" i="1"/>
  <c r="N517" i="1"/>
  <c r="M517" i="1"/>
  <c r="L517" i="1"/>
  <c r="K517" i="1"/>
  <c r="J517" i="1"/>
  <c r="I517" i="1"/>
  <c r="H517" i="1"/>
  <c r="H520" i="1" s="1"/>
  <c r="G517" i="1"/>
  <c r="G520" i="1" s="1"/>
  <c r="F517" i="1"/>
  <c r="E517" i="1"/>
  <c r="E520" i="1" s="1"/>
  <c r="D517" i="1"/>
  <c r="C517" i="1"/>
  <c r="B517" i="1"/>
  <c r="Q516" i="1"/>
  <c r="P516" i="1"/>
  <c r="O516" i="1"/>
  <c r="N516" i="1"/>
  <c r="M516" i="1"/>
  <c r="M520" i="1" s="1"/>
  <c r="L516" i="1"/>
  <c r="L520" i="1" s="1"/>
  <c r="M522" i="1" s="1"/>
  <c r="K516" i="1"/>
  <c r="K520" i="1" s="1"/>
  <c r="J516" i="1"/>
  <c r="I516" i="1"/>
  <c r="H516" i="1"/>
  <c r="G516" i="1"/>
  <c r="F516" i="1"/>
  <c r="E516" i="1"/>
  <c r="D516" i="1"/>
  <c r="C516" i="1"/>
  <c r="B516" i="1"/>
  <c r="B520" i="1" s="1"/>
  <c r="Q510" i="1"/>
  <c r="P510" i="1"/>
  <c r="O510" i="1"/>
  <c r="D510" i="1"/>
  <c r="C510" i="1"/>
  <c r="B510" i="1"/>
  <c r="B550" i="1" s="1"/>
  <c r="B573" i="1" s="1"/>
  <c r="M508" i="1"/>
  <c r="G508" i="1"/>
  <c r="F508" i="1"/>
  <c r="F548" i="1" s="1"/>
  <c r="E508" i="1"/>
  <c r="E548" i="1" s="1"/>
  <c r="C508" i="1"/>
  <c r="C548" i="1" s="1"/>
  <c r="Q507" i="1"/>
  <c r="P507" i="1"/>
  <c r="P547" i="1" s="1"/>
  <c r="O507" i="1"/>
  <c r="E507" i="1"/>
  <c r="D507" i="1"/>
  <c r="C507" i="1"/>
  <c r="K503" i="1"/>
  <c r="Q502" i="1"/>
  <c r="P502" i="1"/>
  <c r="O502" i="1"/>
  <c r="N502" i="1"/>
  <c r="N510" i="1" s="1"/>
  <c r="M502" i="1"/>
  <c r="M510" i="1" s="1"/>
  <c r="L502" i="1"/>
  <c r="L510" i="1" s="1"/>
  <c r="L550" i="1" s="1"/>
  <c r="K502" i="1"/>
  <c r="J502" i="1"/>
  <c r="I502" i="1"/>
  <c r="H502" i="1"/>
  <c r="G502" i="1"/>
  <c r="F502" i="1"/>
  <c r="E502" i="1"/>
  <c r="D502" i="1"/>
  <c r="C502" i="1"/>
  <c r="B502" i="1"/>
  <c r="Q501" i="1"/>
  <c r="Q509" i="1" s="1"/>
  <c r="Q549" i="1" s="1"/>
  <c r="P501" i="1"/>
  <c r="P509" i="1" s="1"/>
  <c r="P549" i="1" s="1"/>
  <c r="O501" i="1"/>
  <c r="N501" i="1"/>
  <c r="M501" i="1"/>
  <c r="L501" i="1"/>
  <c r="K501" i="1"/>
  <c r="J501" i="1"/>
  <c r="I501" i="1"/>
  <c r="H501" i="1"/>
  <c r="G501" i="1"/>
  <c r="F501" i="1"/>
  <c r="E501" i="1"/>
  <c r="E509" i="1" s="1"/>
  <c r="E549" i="1" s="1"/>
  <c r="D501" i="1"/>
  <c r="D509" i="1" s="1"/>
  <c r="C501" i="1"/>
  <c r="B501" i="1"/>
  <c r="Q500" i="1"/>
  <c r="Q503" i="1" s="1"/>
  <c r="P500" i="1"/>
  <c r="O500" i="1"/>
  <c r="O503" i="1" s="1"/>
  <c r="N500" i="1"/>
  <c r="M500" i="1"/>
  <c r="L500" i="1"/>
  <c r="K500" i="1"/>
  <c r="J500" i="1"/>
  <c r="J508" i="1" s="1"/>
  <c r="I500" i="1"/>
  <c r="I503" i="1" s="1"/>
  <c r="H500" i="1"/>
  <c r="H508" i="1" s="1"/>
  <c r="G500" i="1"/>
  <c r="F500" i="1"/>
  <c r="E500" i="1"/>
  <c r="D500" i="1"/>
  <c r="C500" i="1"/>
  <c r="B500" i="1"/>
  <c r="Q499" i="1"/>
  <c r="P499" i="1"/>
  <c r="O499" i="1"/>
  <c r="N499" i="1"/>
  <c r="N507" i="1" s="1"/>
  <c r="M499" i="1"/>
  <c r="M503" i="1" s="1"/>
  <c r="L499" i="1"/>
  <c r="L507" i="1" s="1"/>
  <c r="K499" i="1"/>
  <c r="J499" i="1"/>
  <c r="I499" i="1"/>
  <c r="H499" i="1"/>
  <c r="G499" i="1"/>
  <c r="G503" i="1" s="1"/>
  <c r="F499" i="1"/>
  <c r="E499" i="1"/>
  <c r="D499" i="1"/>
  <c r="C499" i="1"/>
  <c r="C503" i="1" s="1"/>
  <c r="B499" i="1"/>
  <c r="B503" i="1" s="1"/>
  <c r="Q496" i="1"/>
  <c r="P496" i="1"/>
  <c r="N496" i="1"/>
  <c r="Q495" i="1"/>
  <c r="P495" i="1"/>
  <c r="O495" i="1"/>
  <c r="N495" i="1"/>
  <c r="M495" i="1"/>
  <c r="L495" i="1"/>
  <c r="K495" i="1"/>
  <c r="J495" i="1"/>
  <c r="I495" i="1"/>
  <c r="H495" i="1"/>
  <c r="G495" i="1"/>
  <c r="F495" i="1"/>
  <c r="E495" i="1"/>
  <c r="D495" i="1"/>
  <c r="C495" i="1"/>
  <c r="B495" i="1"/>
  <c r="Q494" i="1"/>
  <c r="P494" i="1"/>
  <c r="O494" i="1"/>
  <c r="N494" i="1"/>
  <c r="M494" i="1"/>
  <c r="L494" i="1"/>
  <c r="K494" i="1"/>
  <c r="J494" i="1"/>
  <c r="I494" i="1"/>
  <c r="H494" i="1"/>
  <c r="H496" i="1" s="1"/>
  <c r="G494" i="1"/>
  <c r="F494" i="1"/>
  <c r="E494" i="1"/>
  <c r="D494" i="1"/>
  <c r="C494" i="1"/>
  <c r="B494" i="1"/>
  <c r="Q493" i="1"/>
  <c r="P493" i="1"/>
  <c r="O493" i="1"/>
  <c r="N493" i="1"/>
  <c r="M493" i="1"/>
  <c r="L493" i="1"/>
  <c r="L496" i="1" s="1"/>
  <c r="K493" i="1"/>
  <c r="K496" i="1" s="1"/>
  <c r="J493" i="1"/>
  <c r="J496" i="1" s="1"/>
  <c r="I493" i="1"/>
  <c r="H493" i="1"/>
  <c r="G493" i="1"/>
  <c r="G496" i="1" s="1"/>
  <c r="F493" i="1"/>
  <c r="E493" i="1"/>
  <c r="D493" i="1"/>
  <c r="C493" i="1"/>
  <c r="B493" i="1"/>
  <c r="Q492" i="1"/>
  <c r="P492" i="1"/>
  <c r="O492" i="1"/>
  <c r="N492" i="1"/>
  <c r="M492" i="1"/>
  <c r="M496" i="1" s="1"/>
  <c r="L492" i="1"/>
  <c r="K492" i="1"/>
  <c r="J492" i="1"/>
  <c r="I492" i="1"/>
  <c r="H492" i="1"/>
  <c r="G492" i="1"/>
  <c r="F492" i="1"/>
  <c r="E492" i="1"/>
  <c r="D492" i="1"/>
  <c r="D496" i="1" s="1"/>
  <c r="C492" i="1"/>
  <c r="C496" i="1" s="1"/>
  <c r="B492" i="1"/>
  <c r="B496" i="1" s="1"/>
  <c r="Q490" i="1"/>
  <c r="J490" i="1"/>
  <c r="H490" i="1"/>
  <c r="Q489" i="1"/>
  <c r="P489" i="1"/>
  <c r="O489" i="1"/>
  <c r="N489" i="1"/>
  <c r="M489" i="1"/>
  <c r="L489" i="1"/>
  <c r="K489" i="1"/>
  <c r="J489" i="1"/>
  <c r="I489" i="1"/>
  <c r="H489" i="1"/>
  <c r="G489" i="1"/>
  <c r="F489" i="1"/>
  <c r="E489" i="1"/>
  <c r="D489" i="1"/>
  <c r="C489" i="1"/>
  <c r="B489" i="1"/>
  <c r="Q488" i="1"/>
  <c r="P488" i="1"/>
  <c r="O488" i="1"/>
  <c r="N488" i="1"/>
  <c r="M488" i="1"/>
  <c r="L488" i="1"/>
  <c r="K488" i="1"/>
  <c r="J488" i="1"/>
  <c r="I488" i="1"/>
  <c r="H488" i="1"/>
  <c r="G488" i="1"/>
  <c r="F488" i="1"/>
  <c r="E488" i="1"/>
  <c r="D488" i="1"/>
  <c r="D490" i="1" s="1"/>
  <c r="C488" i="1"/>
  <c r="B488" i="1"/>
  <c r="Q487" i="1"/>
  <c r="P487" i="1"/>
  <c r="P490" i="1" s="1"/>
  <c r="O487" i="1"/>
  <c r="O490" i="1" s="1"/>
  <c r="N487" i="1"/>
  <c r="N490" i="1" s="1"/>
  <c r="M487" i="1"/>
  <c r="M490" i="1" s="1"/>
  <c r="L487" i="1"/>
  <c r="K487" i="1"/>
  <c r="J487" i="1"/>
  <c r="I487" i="1"/>
  <c r="H487" i="1"/>
  <c r="G487" i="1"/>
  <c r="F487" i="1"/>
  <c r="F490" i="1" s="1"/>
  <c r="E487" i="1"/>
  <c r="E490" i="1" s="1"/>
  <c r="D487" i="1"/>
  <c r="C487" i="1"/>
  <c r="C490" i="1" s="1"/>
  <c r="B487" i="1"/>
  <c r="Q486" i="1"/>
  <c r="P486" i="1"/>
  <c r="O486" i="1"/>
  <c r="N486" i="1"/>
  <c r="M486" i="1"/>
  <c r="L486" i="1"/>
  <c r="L490" i="1" s="1"/>
  <c r="K486" i="1"/>
  <c r="K490" i="1" s="1"/>
  <c r="J486" i="1"/>
  <c r="I486" i="1"/>
  <c r="I490" i="1" s="1"/>
  <c r="H486" i="1"/>
  <c r="G486" i="1"/>
  <c r="G490" i="1" s="1"/>
  <c r="F486" i="1"/>
  <c r="E486" i="1"/>
  <c r="D486" i="1"/>
  <c r="C486" i="1"/>
  <c r="B486" i="1"/>
  <c r="B490" i="1" s="1"/>
  <c r="P484" i="1"/>
  <c r="Q483" i="1"/>
  <c r="P483" i="1"/>
  <c r="O483" i="1"/>
  <c r="N483" i="1"/>
  <c r="M483" i="1"/>
  <c r="L483" i="1"/>
  <c r="K483" i="1"/>
  <c r="J483" i="1"/>
  <c r="I483" i="1"/>
  <c r="H483" i="1"/>
  <c r="G483" i="1"/>
  <c r="F483" i="1"/>
  <c r="E483" i="1"/>
  <c r="D483" i="1"/>
  <c r="C483" i="1"/>
  <c r="B483" i="1"/>
  <c r="Q482" i="1"/>
  <c r="P482" i="1"/>
  <c r="O482" i="1"/>
  <c r="N482" i="1"/>
  <c r="M482" i="1"/>
  <c r="L482" i="1"/>
  <c r="K482" i="1"/>
  <c r="J482" i="1"/>
  <c r="I482" i="1"/>
  <c r="H482" i="1"/>
  <c r="G482" i="1"/>
  <c r="F482" i="1"/>
  <c r="E482" i="1"/>
  <c r="D482" i="1"/>
  <c r="C482" i="1"/>
  <c r="B482" i="1"/>
  <c r="Q481" i="1"/>
  <c r="P481" i="1"/>
  <c r="O481" i="1"/>
  <c r="N481" i="1"/>
  <c r="M481" i="1"/>
  <c r="L481" i="1"/>
  <c r="K481" i="1"/>
  <c r="K484" i="1" s="1"/>
  <c r="J481" i="1"/>
  <c r="J484" i="1" s="1"/>
  <c r="I481" i="1"/>
  <c r="I484" i="1" s="1"/>
  <c r="H481" i="1"/>
  <c r="H484" i="1" s="1"/>
  <c r="G481" i="1"/>
  <c r="F481" i="1"/>
  <c r="E481" i="1"/>
  <c r="D481" i="1"/>
  <c r="C481" i="1"/>
  <c r="B481" i="1"/>
  <c r="Q480" i="1"/>
  <c r="P480" i="1"/>
  <c r="O480" i="1"/>
  <c r="O484" i="1" s="1"/>
  <c r="N480" i="1"/>
  <c r="N484" i="1" s="1"/>
  <c r="M480" i="1"/>
  <c r="M484" i="1" s="1"/>
  <c r="L480" i="1"/>
  <c r="L484" i="1" s="1"/>
  <c r="K480" i="1"/>
  <c r="J480" i="1"/>
  <c r="I480" i="1"/>
  <c r="H480" i="1"/>
  <c r="G480" i="1"/>
  <c r="F480" i="1"/>
  <c r="E480" i="1"/>
  <c r="D480" i="1"/>
  <c r="C480" i="1"/>
  <c r="C484" i="1" s="1"/>
  <c r="B480" i="1"/>
  <c r="B484" i="1" s="1"/>
  <c r="Q478" i="1"/>
  <c r="P478" i="1"/>
  <c r="H478" i="1"/>
  <c r="D478" i="1"/>
  <c r="Q477" i="1"/>
  <c r="P477" i="1"/>
  <c r="O477" i="1"/>
  <c r="N477" i="1"/>
  <c r="M477" i="1"/>
  <c r="L477" i="1"/>
  <c r="K477" i="1"/>
  <c r="J477" i="1"/>
  <c r="I477" i="1"/>
  <c r="H477" i="1"/>
  <c r="G477" i="1"/>
  <c r="F477" i="1"/>
  <c r="E477" i="1"/>
  <c r="D477" i="1"/>
  <c r="C477" i="1"/>
  <c r="B477" i="1"/>
  <c r="Q476" i="1"/>
  <c r="P476" i="1"/>
  <c r="O476" i="1"/>
  <c r="N476" i="1"/>
  <c r="M476" i="1"/>
  <c r="L476" i="1"/>
  <c r="K476" i="1"/>
  <c r="J476" i="1"/>
  <c r="I476" i="1"/>
  <c r="H476" i="1"/>
  <c r="G476" i="1"/>
  <c r="F476" i="1"/>
  <c r="E476" i="1"/>
  <c r="D476" i="1"/>
  <c r="C476" i="1"/>
  <c r="B476" i="1"/>
  <c r="Q475" i="1"/>
  <c r="P475" i="1"/>
  <c r="O475" i="1"/>
  <c r="O478" i="1" s="1"/>
  <c r="N475" i="1"/>
  <c r="N478" i="1" s="1"/>
  <c r="M475" i="1"/>
  <c r="L475" i="1"/>
  <c r="K475" i="1"/>
  <c r="J475" i="1"/>
  <c r="I475" i="1"/>
  <c r="H475" i="1"/>
  <c r="G475" i="1"/>
  <c r="G478" i="1" s="1"/>
  <c r="F475" i="1"/>
  <c r="E475" i="1"/>
  <c r="E478" i="1" s="1"/>
  <c r="D475" i="1"/>
  <c r="C475" i="1"/>
  <c r="B475" i="1"/>
  <c r="B478" i="1" s="1"/>
  <c r="Q474" i="1"/>
  <c r="P474" i="1"/>
  <c r="O474" i="1"/>
  <c r="N474" i="1"/>
  <c r="M474" i="1"/>
  <c r="L474" i="1"/>
  <c r="L478" i="1" s="1"/>
  <c r="K474" i="1"/>
  <c r="K478" i="1" s="1"/>
  <c r="J474" i="1"/>
  <c r="J478" i="1" s="1"/>
  <c r="I474" i="1"/>
  <c r="I478" i="1" s="1"/>
  <c r="H474" i="1"/>
  <c r="G474" i="1"/>
  <c r="F474" i="1"/>
  <c r="F478" i="1" s="1"/>
  <c r="E474" i="1"/>
  <c r="D474" i="1"/>
  <c r="C474" i="1"/>
  <c r="B474" i="1"/>
  <c r="M472" i="1"/>
  <c r="Q471" i="1"/>
  <c r="P471" i="1"/>
  <c r="O471" i="1"/>
  <c r="N471" i="1"/>
  <c r="N472" i="1" s="1"/>
  <c r="M471" i="1"/>
  <c r="L471" i="1"/>
  <c r="K471" i="1"/>
  <c r="J471" i="1"/>
  <c r="I471" i="1"/>
  <c r="H471" i="1"/>
  <c r="G471" i="1"/>
  <c r="F471" i="1"/>
  <c r="E471" i="1"/>
  <c r="D471" i="1"/>
  <c r="C471" i="1"/>
  <c r="B471" i="1"/>
  <c r="Q470" i="1"/>
  <c r="P470" i="1"/>
  <c r="P472" i="1" s="1"/>
  <c r="O470" i="1"/>
  <c r="O472" i="1" s="1"/>
  <c r="N470" i="1"/>
  <c r="M470" i="1"/>
  <c r="L470" i="1"/>
  <c r="K470" i="1"/>
  <c r="J470" i="1"/>
  <c r="I470" i="1"/>
  <c r="H470" i="1"/>
  <c r="G470" i="1"/>
  <c r="F470" i="1"/>
  <c r="E470" i="1"/>
  <c r="D470" i="1"/>
  <c r="C470" i="1"/>
  <c r="B470" i="1"/>
  <c r="Q469" i="1"/>
  <c r="Q472" i="1" s="1"/>
  <c r="P469" i="1"/>
  <c r="O469" i="1"/>
  <c r="N469" i="1"/>
  <c r="M469" i="1"/>
  <c r="L469" i="1"/>
  <c r="K469" i="1"/>
  <c r="J469" i="1"/>
  <c r="J472" i="1" s="1"/>
  <c r="I469" i="1"/>
  <c r="H469" i="1"/>
  <c r="H472" i="1" s="1"/>
  <c r="G469" i="1"/>
  <c r="G472" i="1" s="1"/>
  <c r="F469" i="1"/>
  <c r="E469" i="1"/>
  <c r="D469" i="1"/>
  <c r="C469" i="1"/>
  <c r="B469" i="1"/>
  <c r="Q468" i="1"/>
  <c r="P468" i="1"/>
  <c r="O468" i="1"/>
  <c r="N468" i="1"/>
  <c r="M468" i="1"/>
  <c r="L468" i="1"/>
  <c r="L472" i="1" s="1"/>
  <c r="K468" i="1"/>
  <c r="K472" i="1" s="1"/>
  <c r="J468" i="1"/>
  <c r="I468" i="1"/>
  <c r="H468" i="1"/>
  <c r="G468" i="1"/>
  <c r="F468" i="1"/>
  <c r="E468" i="1"/>
  <c r="E472" i="1" s="1"/>
  <c r="D468" i="1"/>
  <c r="C468" i="1"/>
  <c r="B468" i="1"/>
  <c r="B472" i="1" s="1"/>
  <c r="Q464" i="1"/>
  <c r="P464" i="1"/>
  <c r="O464" i="1"/>
  <c r="N464" i="1"/>
  <c r="M464" i="1"/>
  <c r="L464" i="1"/>
  <c r="K464" i="1"/>
  <c r="K510" i="1" s="1"/>
  <c r="J464" i="1"/>
  <c r="J510" i="1" s="1"/>
  <c r="I464" i="1"/>
  <c r="I510" i="1" s="1"/>
  <c r="I550" i="1" s="1"/>
  <c r="H464" i="1"/>
  <c r="H510" i="1" s="1"/>
  <c r="H550" i="1" s="1"/>
  <c r="G464" i="1"/>
  <c r="G510" i="1" s="1"/>
  <c r="G550" i="1" s="1"/>
  <c r="F464" i="1"/>
  <c r="F510" i="1" s="1"/>
  <c r="E464" i="1"/>
  <c r="E510" i="1" s="1"/>
  <c r="D464" i="1"/>
  <c r="C464" i="1"/>
  <c r="B464" i="1"/>
  <c r="Q463" i="1"/>
  <c r="P463" i="1"/>
  <c r="O463" i="1"/>
  <c r="O509" i="1" s="1"/>
  <c r="O549" i="1" s="1"/>
  <c r="N463" i="1"/>
  <c r="N509" i="1" s="1"/>
  <c r="M463" i="1"/>
  <c r="M509" i="1" s="1"/>
  <c r="L463" i="1"/>
  <c r="L509" i="1" s="1"/>
  <c r="K463" i="1"/>
  <c r="K509" i="1" s="1"/>
  <c r="J463" i="1"/>
  <c r="J509" i="1" s="1"/>
  <c r="I463" i="1"/>
  <c r="I509" i="1" s="1"/>
  <c r="H463" i="1"/>
  <c r="H509" i="1" s="1"/>
  <c r="G463" i="1"/>
  <c r="G509" i="1" s="1"/>
  <c r="F463" i="1"/>
  <c r="E463" i="1"/>
  <c r="D463" i="1"/>
  <c r="C463" i="1"/>
  <c r="C509" i="1" s="1"/>
  <c r="B463" i="1"/>
  <c r="B509" i="1" s="1"/>
  <c r="B549" i="1" s="1"/>
  <c r="Q462" i="1"/>
  <c r="P462" i="1"/>
  <c r="O462" i="1"/>
  <c r="O508" i="1" s="1"/>
  <c r="N462" i="1"/>
  <c r="M462" i="1"/>
  <c r="L462" i="1"/>
  <c r="L508" i="1" s="1"/>
  <c r="K462" i="1"/>
  <c r="K508" i="1" s="1"/>
  <c r="J462" i="1"/>
  <c r="I462" i="1"/>
  <c r="H462" i="1"/>
  <c r="G462" i="1"/>
  <c r="F462" i="1"/>
  <c r="E462" i="1"/>
  <c r="E465" i="1" s="1"/>
  <c r="D462" i="1"/>
  <c r="D508" i="1" s="1"/>
  <c r="C462" i="1"/>
  <c r="C465" i="1" s="1"/>
  <c r="B462" i="1"/>
  <c r="B508" i="1" s="1"/>
  <c r="Q461" i="1"/>
  <c r="P461" i="1"/>
  <c r="O461" i="1"/>
  <c r="N461" i="1"/>
  <c r="M461" i="1"/>
  <c r="L461" i="1"/>
  <c r="K461" i="1"/>
  <c r="J461" i="1"/>
  <c r="I461" i="1"/>
  <c r="H461" i="1"/>
  <c r="G461" i="1"/>
  <c r="G507" i="1" s="1"/>
  <c r="G547" i="1" s="1"/>
  <c r="F461" i="1"/>
  <c r="F507" i="1" s="1"/>
  <c r="E461" i="1"/>
  <c r="D461" i="1"/>
  <c r="C461" i="1"/>
  <c r="B461" i="1"/>
  <c r="M458" i="1"/>
  <c r="L458" i="1"/>
  <c r="K458" i="1"/>
  <c r="J458" i="1"/>
  <c r="H458" i="1"/>
  <c r="Q457" i="1"/>
  <c r="Q648" i="1" s="1"/>
  <c r="P457" i="1"/>
  <c r="O457" i="1"/>
  <c r="N457" i="1"/>
  <c r="N648" i="1" s="1"/>
  <c r="M457" i="1"/>
  <c r="M648" i="1" s="1"/>
  <c r="M655" i="1" s="1"/>
  <c r="L457" i="1"/>
  <c r="L648" i="1" s="1"/>
  <c r="L655" i="1" s="1"/>
  <c r="K457" i="1"/>
  <c r="K648" i="1" s="1"/>
  <c r="K655" i="1" s="1"/>
  <c r="J457" i="1"/>
  <c r="J648" i="1" s="1"/>
  <c r="J655" i="1" s="1"/>
  <c r="I457" i="1"/>
  <c r="I648" i="1" s="1"/>
  <c r="I655" i="1" s="1"/>
  <c r="H457" i="1"/>
  <c r="H648" i="1" s="1"/>
  <c r="H655" i="1" s="1"/>
  <c r="G457" i="1"/>
  <c r="G648" i="1" s="1"/>
  <c r="G655" i="1" s="1"/>
  <c r="F457" i="1"/>
  <c r="E457" i="1"/>
  <c r="E648" i="1" s="1"/>
  <c r="E655" i="1" s="1"/>
  <c r="D457" i="1"/>
  <c r="C457" i="1"/>
  <c r="B457" i="1"/>
  <c r="Q456" i="1"/>
  <c r="P456" i="1"/>
  <c r="O456" i="1"/>
  <c r="N456" i="1"/>
  <c r="M456" i="1"/>
  <c r="L456" i="1"/>
  <c r="K456" i="1"/>
  <c r="J456" i="1"/>
  <c r="I456" i="1"/>
  <c r="H456" i="1"/>
  <c r="G456" i="1"/>
  <c r="F456" i="1"/>
  <c r="E456" i="1"/>
  <c r="D456" i="1"/>
  <c r="C456" i="1"/>
  <c r="B456" i="1"/>
  <c r="Q455" i="1"/>
  <c r="P455" i="1"/>
  <c r="O455" i="1"/>
  <c r="N455" i="1"/>
  <c r="M455" i="1"/>
  <c r="L455" i="1"/>
  <c r="K455" i="1"/>
  <c r="J455" i="1"/>
  <c r="I455" i="1"/>
  <c r="H455" i="1"/>
  <c r="G455" i="1"/>
  <c r="F455" i="1"/>
  <c r="E455" i="1"/>
  <c r="D455" i="1"/>
  <c r="C455" i="1"/>
  <c r="B455" i="1"/>
  <c r="Q454" i="1"/>
  <c r="P454" i="1"/>
  <c r="O454" i="1"/>
  <c r="N454" i="1"/>
  <c r="M454" i="1"/>
  <c r="L454" i="1"/>
  <c r="K454" i="1"/>
  <c r="J454" i="1"/>
  <c r="I454" i="1"/>
  <c r="H454" i="1"/>
  <c r="G454" i="1"/>
  <c r="F454" i="1"/>
  <c r="E454" i="1"/>
  <c r="D454" i="1"/>
  <c r="C454" i="1"/>
  <c r="B454" i="1"/>
  <c r="O452" i="1"/>
  <c r="N452" i="1"/>
  <c r="B452" i="1"/>
  <c r="Q451" i="1"/>
  <c r="P451" i="1"/>
  <c r="O451" i="1"/>
  <c r="N451" i="1"/>
  <c r="M451" i="1"/>
  <c r="M452" i="1" s="1"/>
  <c r="L451" i="1"/>
  <c r="L452" i="1" s="1"/>
  <c r="K451" i="1"/>
  <c r="K452" i="1" s="1"/>
  <c r="J451" i="1"/>
  <c r="J452" i="1" s="1"/>
  <c r="I451" i="1"/>
  <c r="H451" i="1"/>
  <c r="G451" i="1"/>
  <c r="F451" i="1"/>
  <c r="E451" i="1"/>
  <c r="D451" i="1"/>
  <c r="C451" i="1"/>
  <c r="B451" i="1"/>
  <c r="Q450" i="1"/>
  <c r="P450" i="1"/>
  <c r="O450" i="1"/>
  <c r="N450" i="1"/>
  <c r="M450" i="1"/>
  <c r="L450" i="1"/>
  <c r="K450" i="1"/>
  <c r="J450" i="1"/>
  <c r="I450" i="1"/>
  <c r="H450" i="1"/>
  <c r="G450" i="1"/>
  <c r="F450" i="1"/>
  <c r="E450" i="1"/>
  <c r="D450" i="1"/>
  <c r="C450" i="1"/>
  <c r="B450" i="1"/>
  <c r="Q449" i="1"/>
  <c r="P449" i="1"/>
  <c r="O449" i="1"/>
  <c r="N449" i="1"/>
  <c r="M449" i="1"/>
  <c r="L449" i="1"/>
  <c r="K449" i="1"/>
  <c r="J449" i="1"/>
  <c r="I449" i="1"/>
  <c r="H449" i="1"/>
  <c r="G449" i="1"/>
  <c r="F449" i="1"/>
  <c r="E449" i="1"/>
  <c r="D449" i="1"/>
  <c r="C449" i="1"/>
  <c r="B449" i="1"/>
  <c r="Q448" i="1"/>
  <c r="P448" i="1"/>
  <c r="O448" i="1"/>
  <c r="N448" i="1"/>
  <c r="M448" i="1"/>
  <c r="L448" i="1"/>
  <c r="K448" i="1"/>
  <c r="J448" i="1"/>
  <c r="I448" i="1"/>
  <c r="H448" i="1"/>
  <c r="G448" i="1"/>
  <c r="F448" i="1"/>
  <c r="E448" i="1"/>
  <c r="D448" i="1"/>
  <c r="C448" i="1"/>
  <c r="B448" i="1"/>
  <c r="P445" i="1"/>
  <c r="O445" i="1"/>
  <c r="M445" i="1"/>
  <c r="L445" i="1"/>
  <c r="K445" i="1"/>
  <c r="Q444" i="1"/>
  <c r="P444" i="1"/>
  <c r="O444" i="1"/>
  <c r="N444" i="1"/>
  <c r="N445" i="1" s="1"/>
  <c r="M444" i="1"/>
  <c r="L444" i="1"/>
  <c r="K444" i="1"/>
  <c r="J444" i="1"/>
  <c r="I444" i="1"/>
  <c r="H444" i="1"/>
  <c r="G444" i="1"/>
  <c r="F444" i="1"/>
  <c r="E444" i="1"/>
  <c r="D444" i="1"/>
  <c r="C444" i="1"/>
  <c r="B444" i="1"/>
  <c r="B445" i="1" s="1"/>
  <c r="Q443" i="1"/>
  <c r="P443" i="1"/>
  <c r="O443" i="1"/>
  <c r="N443" i="1"/>
  <c r="M443" i="1"/>
  <c r="L443" i="1"/>
  <c r="K443" i="1"/>
  <c r="J443" i="1"/>
  <c r="I443" i="1"/>
  <c r="H443" i="1"/>
  <c r="G443" i="1"/>
  <c r="F443" i="1"/>
  <c r="E443" i="1"/>
  <c r="D443" i="1"/>
  <c r="C443" i="1"/>
  <c r="B443" i="1"/>
  <c r="Q442" i="1"/>
  <c r="P442" i="1"/>
  <c r="O442" i="1"/>
  <c r="N442" i="1"/>
  <c r="M442" i="1"/>
  <c r="L442" i="1"/>
  <c r="K442" i="1"/>
  <c r="J442" i="1"/>
  <c r="I442" i="1"/>
  <c r="H442" i="1"/>
  <c r="G442" i="1"/>
  <c r="F442" i="1"/>
  <c r="E442" i="1"/>
  <c r="D442" i="1"/>
  <c r="C442" i="1"/>
  <c r="B442" i="1"/>
  <c r="Q441" i="1"/>
  <c r="P441" i="1"/>
  <c r="O441" i="1"/>
  <c r="N441" i="1"/>
  <c r="M441" i="1"/>
  <c r="L441" i="1"/>
  <c r="K441" i="1"/>
  <c r="J441" i="1"/>
  <c r="I441" i="1"/>
  <c r="H441" i="1"/>
  <c r="G441" i="1"/>
  <c r="F441" i="1"/>
  <c r="E441" i="1"/>
  <c r="D441" i="1"/>
  <c r="C441" i="1"/>
  <c r="B441" i="1"/>
  <c r="L439" i="1"/>
  <c r="K439" i="1"/>
  <c r="J439" i="1"/>
  <c r="I439" i="1"/>
  <c r="Q438" i="1"/>
  <c r="P438" i="1"/>
  <c r="O438" i="1"/>
  <c r="N438" i="1"/>
  <c r="N439" i="1" s="1"/>
  <c r="M438" i="1"/>
  <c r="M439" i="1" s="1"/>
  <c r="L438" i="1"/>
  <c r="K438" i="1"/>
  <c r="J438" i="1"/>
  <c r="I438" i="1"/>
  <c r="H438" i="1"/>
  <c r="G438" i="1"/>
  <c r="F438" i="1"/>
  <c r="E438" i="1"/>
  <c r="D438" i="1"/>
  <c r="C438" i="1"/>
  <c r="B438" i="1"/>
  <c r="B439" i="1" s="1"/>
  <c r="Q437" i="1"/>
  <c r="P437" i="1"/>
  <c r="O437" i="1"/>
  <c r="N437" i="1"/>
  <c r="M437" i="1"/>
  <c r="L437" i="1"/>
  <c r="K437" i="1"/>
  <c r="J437" i="1"/>
  <c r="I437" i="1"/>
  <c r="H437" i="1"/>
  <c r="G437" i="1"/>
  <c r="F437" i="1"/>
  <c r="E437" i="1"/>
  <c r="D437" i="1"/>
  <c r="C437" i="1"/>
  <c r="B437" i="1"/>
  <c r="Q436" i="1"/>
  <c r="P436" i="1"/>
  <c r="O436" i="1"/>
  <c r="N436" i="1"/>
  <c r="M436" i="1"/>
  <c r="L436" i="1"/>
  <c r="K436" i="1"/>
  <c r="J436" i="1"/>
  <c r="I436" i="1"/>
  <c r="H436" i="1"/>
  <c r="G436" i="1"/>
  <c r="F436" i="1"/>
  <c r="E436" i="1"/>
  <c r="D436" i="1"/>
  <c r="C436" i="1"/>
  <c r="B436" i="1"/>
  <c r="Q435" i="1"/>
  <c r="P435" i="1"/>
  <c r="O435" i="1"/>
  <c r="N435" i="1"/>
  <c r="M435" i="1"/>
  <c r="L435" i="1"/>
  <c r="K435" i="1"/>
  <c r="J435" i="1"/>
  <c r="I435" i="1"/>
  <c r="H435" i="1"/>
  <c r="G435" i="1"/>
  <c r="F435" i="1"/>
  <c r="E435" i="1"/>
  <c r="D435" i="1"/>
  <c r="C435" i="1"/>
  <c r="B435" i="1"/>
  <c r="H433" i="1"/>
  <c r="E433" i="1"/>
  <c r="D433" i="1"/>
  <c r="C433" i="1"/>
  <c r="B433" i="1"/>
  <c r="I432" i="1"/>
  <c r="H432" i="1"/>
  <c r="G432" i="1"/>
  <c r="F432" i="1"/>
  <c r="F433" i="1" s="1"/>
  <c r="E432" i="1"/>
  <c r="E639" i="1" s="1"/>
  <c r="D432" i="1"/>
  <c r="C432" i="1"/>
  <c r="B432" i="1"/>
  <c r="Q431" i="1"/>
  <c r="J431" i="1"/>
  <c r="I431" i="1"/>
  <c r="H431" i="1"/>
  <c r="G431" i="1"/>
  <c r="F431" i="1"/>
  <c r="E431" i="1"/>
  <c r="D431" i="1"/>
  <c r="C431" i="1"/>
  <c r="B431" i="1"/>
  <c r="Q430" i="1"/>
  <c r="J430" i="1"/>
  <c r="I430" i="1"/>
  <c r="H430" i="1"/>
  <c r="G430" i="1"/>
  <c r="F430" i="1"/>
  <c r="E430" i="1"/>
  <c r="D430" i="1"/>
  <c r="C430" i="1"/>
  <c r="B430" i="1"/>
  <c r="J429" i="1"/>
  <c r="I429" i="1"/>
  <c r="H429" i="1"/>
  <c r="G429" i="1"/>
  <c r="F429" i="1"/>
  <c r="E429" i="1"/>
  <c r="D429" i="1"/>
  <c r="C429" i="1"/>
  <c r="B429" i="1"/>
  <c r="H427" i="1"/>
  <c r="B427" i="1"/>
  <c r="I426" i="1"/>
  <c r="H426" i="1"/>
  <c r="G426" i="1"/>
  <c r="F426" i="1"/>
  <c r="E426" i="1"/>
  <c r="D426" i="1"/>
  <c r="C426" i="1"/>
  <c r="B426" i="1"/>
  <c r="Q425" i="1"/>
  <c r="J425" i="1"/>
  <c r="I425" i="1"/>
  <c r="H425" i="1"/>
  <c r="G425" i="1"/>
  <c r="F425" i="1"/>
  <c r="E425" i="1"/>
  <c r="D425" i="1"/>
  <c r="C425" i="1"/>
  <c r="B425" i="1"/>
  <c r="Q424" i="1"/>
  <c r="J424" i="1"/>
  <c r="I424" i="1"/>
  <c r="H424" i="1"/>
  <c r="G424" i="1"/>
  <c r="F424" i="1"/>
  <c r="E424" i="1"/>
  <c r="D424" i="1"/>
  <c r="C424" i="1"/>
  <c r="B424" i="1"/>
  <c r="J423" i="1"/>
  <c r="I423" i="1"/>
  <c r="H423" i="1"/>
  <c r="G423" i="1"/>
  <c r="F423" i="1"/>
  <c r="E423" i="1"/>
  <c r="D423" i="1"/>
  <c r="C423" i="1"/>
  <c r="B423" i="1"/>
  <c r="I420" i="1"/>
  <c r="H420" i="1"/>
  <c r="H421" i="1" s="1"/>
  <c r="G420" i="1"/>
  <c r="F420" i="1"/>
  <c r="E420" i="1"/>
  <c r="D420" i="1"/>
  <c r="D421" i="1" s="1"/>
  <c r="C420" i="1"/>
  <c r="B420" i="1"/>
  <c r="B421" i="1" s="1"/>
  <c r="Q419" i="1"/>
  <c r="J419" i="1"/>
  <c r="I419" i="1"/>
  <c r="H419" i="1"/>
  <c r="G419" i="1"/>
  <c r="F419" i="1"/>
  <c r="E419" i="1"/>
  <c r="D419" i="1"/>
  <c r="C419" i="1"/>
  <c r="B419" i="1"/>
  <c r="Q418" i="1"/>
  <c r="J418" i="1"/>
  <c r="I418" i="1"/>
  <c r="H418" i="1"/>
  <c r="G418" i="1"/>
  <c r="F418" i="1"/>
  <c r="E418" i="1"/>
  <c r="D418" i="1"/>
  <c r="C418" i="1"/>
  <c r="B418" i="1"/>
  <c r="J417" i="1"/>
  <c r="I417" i="1"/>
  <c r="H417" i="1"/>
  <c r="G417" i="1"/>
  <c r="F417" i="1"/>
  <c r="E417" i="1"/>
  <c r="D417" i="1"/>
  <c r="C417" i="1"/>
  <c r="B417" i="1"/>
  <c r="N415" i="1"/>
  <c r="M415" i="1"/>
  <c r="F415" i="1"/>
  <c r="E415" i="1"/>
  <c r="D415" i="1"/>
  <c r="B415" i="1"/>
  <c r="Q414" i="1"/>
  <c r="P414" i="1"/>
  <c r="O414" i="1"/>
  <c r="N414" i="1"/>
  <c r="M414" i="1"/>
  <c r="L414" i="1"/>
  <c r="L415" i="1" s="1"/>
  <c r="K414" i="1"/>
  <c r="K415" i="1" s="1"/>
  <c r="J414" i="1"/>
  <c r="J415" i="1" s="1"/>
  <c r="I414" i="1"/>
  <c r="I415" i="1" s="1"/>
  <c r="H414" i="1"/>
  <c r="H415" i="1" s="1"/>
  <c r="G414" i="1"/>
  <c r="F414" i="1"/>
  <c r="E414" i="1"/>
  <c r="D414" i="1"/>
  <c r="C414" i="1"/>
  <c r="B414" i="1"/>
  <c r="Q413" i="1"/>
  <c r="P413" i="1"/>
  <c r="O413" i="1"/>
  <c r="N413" i="1"/>
  <c r="M413" i="1"/>
  <c r="L413" i="1"/>
  <c r="K413" i="1"/>
  <c r="J413" i="1"/>
  <c r="I413" i="1"/>
  <c r="H413" i="1"/>
  <c r="G413" i="1"/>
  <c r="F413" i="1"/>
  <c r="E413" i="1"/>
  <c r="D413" i="1"/>
  <c r="C413" i="1"/>
  <c r="B413" i="1"/>
  <c r="Q412" i="1"/>
  <c r="P412" i="1"/>
  <c r="O412" i="1"/>
  <c r="N412" i="1"/>
  <c r="M412" i="1"/>
  <c r="L412" i="1"/>
  <c r="K412" i="1"/>
  <c r="J412" i="1"/>
  <c r="I412" i="1"/>
  <c r="H412" i="1"/>
  <c r="G412" i="1"/>
  <c r="F412" i="1"/>
  <c r="E412" i="1"/>
  <c r="D412" i="1"/>
  <c r="C412" i="1"/>
  <c r="B412" i="1"/>
  <c r="Q411" i="1"/>
  <c r="P411" i="1"/>
  <c r="O411" i="1"/>
  <c r="N411" i="1"/>
  <c r="M411" i="1"/>
  <c r="L411" i="1"/>
  <c r="K411" i="1"/>
  <c r="J411" i="1"/>
  <c r="I411" i="1"/>
  <c r="H411" i="1"/>
  <c r="G411" i="1"/>
  <c r="F411" i="1"/>
  <c r="E411" i="1"/>
  <c r="D411" i="1"/>
  <c r="C411" i="1"/>
  <c r="B411" i="1"/>
  <c r="N409" i="1"/>
  <c r="M409" i="1"/>
  <c r="L409" i="1"/>
  <c r="K409" i="1"/>
  <c r="J409" i="1"/>
  <c r="I409" i="1"/>
  <c r="Q408" i="1"/>
  <c r="P408" i="1"/>
  <c r="O408" i="1"/>
  <c r="N408" i="1"/>
  <c r="M408" i="1"/>
  <c r="L408" i="1"/>
  <c r="K408" i="1"/>
  <c r="J408" i="1"/>
  <c r="I408" i="1"/>
  <c r="H408" i="1"/>
  <c r="G408" i="1"/>
  <c r="G409" i="1" s="1"/>
  <c r="F408" i="1"/>
  <c r="E408" i="1"/>
  <c r="D408" i="1"/>
  <c r="C408" i="1"/>
  <c r="B408" i="1"/>
  <c r="B409" i="1" s="1"/>
  <c r="Q407" i="1"/>
  <c r="P407" i="1"/>
  <c r="O407" i="1"/>
  <c r="N407" i="1"/>
  <c r="M407" i="1"/>
  <c r="L407" i="1"/>
  <c r="K407" i="1"/>
  <c r="J407" i="1"/>
  <c r="I407" i="1"/>
  <c r="H407" i="1"/>
  <c r="G407" i="1"/>
  <c r="F407" i="1"/>
  <c r="E407" i="1"/>
  <c r="D407" i="1"/>
  <c r="C407" i="1"/>
  <c r="B407" i="1"/>
  <c r="Q406" i="1"/>
  <c r="P406" i="1"/>
  <c r="O406" i="1"/>
  <c r="N406" i="1"/>
  <c r="M406" i="1"/>
  <c r="L406" i="1"/>
  <c r="K406" i="1"/>
  <c r="J406" i="1"/>
  <c r="I406" i="1"/>
  <c r="H406" i="1"/>
  <c r="G406" i="1"/>
  <c r="F406" i="1"/>
  <c r="E406" i="1"/>
  <c r="D406" i="1"/>
  <c r="C406" i="1"/>
  <c r="B406" i="1"/>
  <c r="Q405" i="1"/>
  <c r="P405" i="1"/>
  <c r="O405" i="1"/>
  <c r="N405" i="1"/>
  <c r="M405" i="1"/>
  <c r="L405" i="1"/>
  <c r="K405" i="1"/>
  <c r="J405" i="1"/>
  <c r="I405" i="1"/>
  <c r="H405" i="1"/>
  <c r="G405" i="1"/>
  <c r="F405" i="1"/>
  <c r="E405" i="1"/>
  <c r="D405" i="1"/>
  <c r="C405" i="1"/>
  <c r="B405" i="1"/>
  <c r="Q402" i="1"/>
  <c r="Q452" i="1" s="1"/>
  <c r="P402" i="1"/>
  <c r="P452" i="1" s="1"/>
  <c r="O402" i="1"/>
  <c r="O373" i="1" s="1"/>
  <c r="N402" i="1"/>
  <c r="M402" i="1"/>
  <c r="L402" i="1"/>
  <c r="K402" i="1"/>
  <c r="J402" i="1"/>
  <c r="J445" i="1" s="1"/>
  <c r="I402" i="1"/>
  <c r="I421" i="1" s="1"/>
  <c r="H402" i="1"/>
  <c r="H439" i="1" s="1"/>
  <c r="G402" i="1"/>
  <c r="F402" i="1"/>
  <c r="E402" i="1"/>
  <c r="E452" i="1" s="1"/>
  <c r="D402" i="1"/>
  <c r="D427" i="1" s="1"/>
  <c r="C402" i="1"/>
  <c r="C452" i="1" s="1"/>
  <c r="B402" i="1"/>
  <c r="Q401" i="1"/>
  <c r="P401" i="1"/>
  <c r="O401" i="1"/>
  <c r="N401" i="1"/>
  <c r="M401" i="1"/>
  <c r="L401" i="1"/>
  <c r="K401" i="1"/>
  <c r="J401" i="1"/>
  <c r="I401" i="1"/>
  <c r="H401" i="1"/>
  <c r="G401" i="1"/>
  <c r="F401" i="1"/>
  <c r="E401" i="1"/>
  <c r="D401" i="1"/>
  <c r="C401" i="1"/>
  <c r="B401" i="1"/>
  <c r="Q400" i="1"/>
  <c r="P400" i="1"/>
  <c r="O400" i="1"/>
  <c r="N400" i="1"/>
  <c r="M400" i="1"/>
  <c r="L400" i="1"/>
  <c r="K400" i="1"/>
  <c r="J400" i="1"/>
  <c r="I400" i="1"/>
  <c r="H400" i="1"/>
  <c r="G400" i="1"/>
  <c r="F400" i="1"/>
  <c r="E400" i="1"/>
  <c r="D400" i="1"/>
  <c r="C400" i="1"/>
  <c r="B400" i="1"/>
  <c r="Q399" i="1"/>
  <c r="P399" i="1"/>
  <c r="O399" i="1"/>
  <c r="N399" i="1"/>
  <c r="M399" i="1"/>
  <c r="L399" i="1"/>
  <c r="K399" i="1"/>
  <c r="J399" i="1"/>
  <c r="I399" i="1"/>
  <c r="H399" i="1"/>
  <c r="G399" i="1"/>
  <c r="F399" i="1"/>
  <c r="E399" i="1"/>
  <c r="D399" i="1"/>
  <c r="C399" i="1"/>
  <c r="B399" i="1"/>
  <c r="M397" i="1"/>
  <c r="L397" i="1"/>
  <c r="K397" i="1"/>
  <c r="I397" i="1"/>
  <c r="H397" i="1"/>
  <c r="G397" i="1"/>
  <c r="Q396" i="1"/>
  <c r="P396" i="1"/>
  <c r="O396" i="1"/>
  <c r="N396" i="1"/>
  <c r="N397" i="1" s="1"/>
  <c r="M396" i="1"/>
  <c r="L396" i="1"/>
  <c r="K396" i="1"/>
  <c r="J396" i="1"/>
  <c r="J397" i="1" s="1"/>
  <c r="I396" i="1"/>
  <c r="H396" i="1"/>
  <c r="G396" i="1"/>
  <c r="F396" i="1"/>
  <c r="E396" i="1"/>
  <c r="D396" i="1"/>
  <c r="C396" i="1"/>
  <c r="B396" i="1"/>
  <c r="B397" i="1" s="1"/>
  <c r="Q395" i="1"/>
  <c r="P395" i="1"/>
  <c r="O395" i="1"/>
  <c r="N395" i="1"/>
  <c r="M395" i="1"/>
  <c r="L395" i="1"/>
  <c r="K395" i="1"/>
  <c r="J395" i="1"/>
  <c r="I395" i="1"/>
  <c r="H395" i="1"/>
  <c r="G395" i="1"/>
  <c r="F395" i="1"/>
  <c r="E395" i="1"/>
  <c r="D395" i="1"/>
  <c r="C395" i="1"/>
  <c r="B395" i="1"/>
  <c r="Q394" i="1"/>
  <c r="P394" i="1"/>
  <c r="O394" i="1"/>
  <c r="N394" i="1"/>
  <c r="M394" i="1"/>
  <c r="L394" i="1"/>
  <c r="K394" i="1"/>
  <c r="J394" i="1"/>
  <c r="I394" i="1"/>
  <c r="H394" i="1"/>
  <c r="G394" i="1"/>
  <c r="F394" i="1"/>
  <c r="E394" i="1"/>
  <c r="D394" i="1"/>
  <c r="C394" i="1"/>
  <c r="B394" i="1"/>
  <c r="Q393" i="1"/>
  <c r="P393" i="1"/>
  <c r="O393" i="1"/>
  <c r="N393" i="1"/>
  <c r="M393" i="1"/>
  <c r="L393" i="1"/>
  <c r="K393" i="1"/>
  <c r="J393" i="1"/>
  <c r="I393" i="1"/>
  <c r="H393" i="1"/>
  <c r="G393" i="1"/>
  <c r="F393" i="1"/>
  <c r="E393" i="1"/>
  <c r="D393" i="1"/>
  <c r="C393" i="1"/>
  <c r="B393" i="1"/>
  <c r="Q391" i="1"/>
  <c r="P391" i="1"/>
  <c r="O391" i="1"/>
  <c r="N391" i="1"/>
  <c r="B391" i="1"/>
  <c r="Q390" i="1"/>
  <c r="P390" i="1"/>
  <c r="O390" i="1"/>
  <c r="N390" i="1"/>
  <c r="M390" i="1"/>
  <c r="M391" i="1" s="1"/>
  <c r="L390" i="1"/>
  <c r="L391" i="1" s="1"/>
  <c r="K390" i="1"/>
  <c r="K391" i="1" s="1"/>
  <c r="J390" i="1"/>
  <c r="J391" i="1" s="1"/>
  <c r="I390" i="1"/>
  <c r="I391" i="1" s="1"/>
  <c r="H390" i="1"/>
  <c r="H391" i="1" s="1"/>
  <c r="G390" i="1"/>
  <c r="G391" i="1" s="1"/>
  <c r="F390" i="1"/>
  <c r="F391" i="1" s="1"/>
  <c r="E390" i="1"/>
  <c r="D390" i="1"/>
  <c r="C390" i="1"/>
  <c r="B390" i="1"/>
  <c r="Q389" i="1"/>
  <c r="P389" i="1"/>
  <c r="O389" i="1"/>
  <c r="N389" i="1"/>
  <c r="M389" i="1"/>
  <c r="L389" i="1"/>
  <c r="K389" i="1"/>
  <c r="J389" i="1"/>
  <c r="I389" i="1"/>
  <c r="H389" i="1"/>
  <c r="G389" i="1"/>
  <c r="F389" i="1"/>
  <c r="E389" i="1"/>
  <c r="D389" i="1"/>
  <c r="C389" i="1"/>
  <c r="B389" i="1"/>
  <c r="Q388" i="1"/>
  <c r="P388" i="1"/>
  <c r="O388" i="1"/>
  <c r="N388" i="1"/>
  <c r="M388" i="1"/>
  <c r="L388" i="1"/>
  <c r="K388" i="1"/>
  <c r="J388" i="1"/>
  <c r="I388" i="1"/>
  <c r="H388" i="1"/>
  <c r="G388" i="1"/>
  <c r="F388" i="1"/>
  <c r="E388" i="1"/>
  <c r="D388" i="1"/>
  <c r="C388" i="1"/>
  <c r="B388" i="1"/>
  <c r="Q387" i="1"/>
  <c r="P387" i="1"/>
  <c r="O387" i="1"/>
  <c r="N387" i="1"/>
  <c r="M387" i="1"/>
  <c r="L387" i="1"/>
  <c r="K387" i="1"/>
  <c r="J387" i="1"/>
  <c r="I387" i="1"/>
  <c r="H387" i="1"/>
  <c r="G387" i="1"/>
  <c r="F387" i="1"/>
  <c r="E387" i="1"/>
  <c r="D387" i="1"/>
  <c r="C387" i="1"/>
  <c r="B387" i="1"/>
  <c r="P385" i="1"/>
  <c r="M385" i="1"/>
  <c r="L385" i="1"/>
  <c r="K385" i="1"/>
  <c r="J385" i="1"/>
  <c r="B385" i="1"/>
  <c r="Q384" i="1"/>
  <c r="Q385" i="1" s="1"/>
  <c r="P384" i="1"/>
  <c r="O384" i="1"/>
  <c r="O385" i="1" s="1"/>
  <c r="N384" i="1"/>
  <c r="N385" i="1" s="1"/>
  <c r="M384" i="1"/>
  <c r="L384" i="1"/>
  <c r="K384" i="1"/>
  <c r="J384" i="1"/>
  <c r="I384" i="1"/>
  <c r="I385" i="1" s="1"/>
  <c r="H384" i="1"/>
  <c r="H385" i="1" s="1"/>
  <c r="G384" i="1"/>
  <c r="G385" i="1" s="1"/>
  <c r="F384" i="1"/>
  <c r="F385" i="1" s="1"/>
  <c r="E384" i="1"/>
  <c r="E385" i="1" s="1"/>
  <c r="D384" i="1"/>
  <c r="D385" i="1" s="1"/>
  <c r="C384" i="1"/>
  <c r="C385" i="1" s="1"/>
  <c r="B384" i="1"/>
  <c r="Q383" i="1"/>
  <c r="P383" i="1"/>
  <c r="O383" i="1"/>
  <c r="N383" i="1"/>
  <c r="M383" i="1"/>
  <c r="L383" i="1"/>
  <c r="K383" i="1"/>
  <c r="J383" i="1"/>
  <c r="I383" i="1"/>
  <c r="H383" i="1"/>
  <c r="G383" i="1"/>
  <c r="F383" i="1"/>
  <c r="E383" i="1"/>
  <c r="D383" i="1"/>
  <c r="C383" i="1"/>
  <c r="B383" i="1"/>
  <c r="Q382" i="1"/>
  <c r="P382" i="1"/>
  <c r="O382" i="1"/>
  <c r="N382" i="1"/>
  <c r="M382" i="1"/>
  <c r="L382" i="1"/>
  <c r="K382" i="1"/>
  <c r="J382" i="1"/>
  <c r="I382" i="1"/>
  <c r="H382" i="1"/>
  <c r="G382" i="1"/>
  <c r="F382" i="1"/>
  <c r="E382" i="1"/>
  <c r="D382" i="1"/>
  <c r="C382" i="1"/>
  <c r="B382" i="1"/>
  <c r="Q381" i="1"/>
  <c r="P381" i="1"/>
  <c r="O381" i="1"/>
  <c r="N381" i="1"/>
  <c r="M381" i="1"/>
  <c r="L381" i="1"/>
  <c r="K381" i="1"/>
  <c r="J381" i="1"/>
  <c r="I381" i="1"/>
  <c r="H381" i="1"/>
  <c r="G381" i="1"/>
  <c r="F381" i="1"/>
  <c r="E381" i="1"/>
  <c r="D381" i="1"/>
  <c r="C381" i="1"/>
  <c r="B381" i="1"/>
  <c r="I379" i="1"/>
  <c r="H379" i="1"/>
  <c r="G379" i="1"/>
  <c r="F379" i="1"/>
  <c r="Q378" i="1"/>
  <c r="P378" i="1"/>
  <c r="P637" i="1" s="1"/>
  <c r="O378" i="1"/>
  <c r="N378" i="1"/>
  <c r="M378" i="1"/>
  <c r="L378" i="1"/>
  <c r="K378" i="1"/>
  <c r="J378" i="1"/>
  <c r="I378" i="1"/>
  <c r="H378" i="1"/>
  <c r="G378" i="1"/>
  <c r="F378" i="1"/>
  <c r="E378" i="1"/>
  <c r="D378" i="1"/>
  <c r="C378" i="1"/>
  <c r="B378" i="1"/>
  <c r="Q377" i="1"/>
  <c r="P377" i="1"/>
  <c r="O377" i="1"/>
  <c r="N377" i="1"/>
  <c r="M377" i="1"/>
  <c r="L377" i="1"/>
  <c r="K377" i="1"/>
  <c r="J377" i="1"/>
  <c r="I377" i="1"/>
  <c r="H377" i="1"/>
  <c r="G377" i="1"/>
  <c r="F377" i="1"/>
  <c r="E377" i="1"/>
  <c r="D377" i="1"/>
  <c r="C377" i="1"/>
  <c r="B377" i="1"/>
  <c r="Q376" i="1"/>
  <c r="P376" i="1"/>
  <c r="O376" i="1"/>
  <c r="N376" i="1"/>
  <c r="M376" i="1"/>
  <c r="L376" i="1"/>
  <c r="K376" i="1"/>
  <c r="J376" i="1"/>
  <c r="I376" i="1"/>
  <c r="H376" i="1"/>
  <c r="G376" i="1"/>
  <c r="F376" i="1"/>
  <c r="E376" i="1"/>
  <c r="D376" i="1"/>
  <c r="C376" i="1"/>
  <c r="B376" i="1"/>
  <c r="Q375" i="1"/>
  <c r="P375" i="1"/>
  <c r="O375" i="1"/>
  <c r="N375" i="1"/>
  <c r="M375" i="1"/>
  <c r="L375" i="1"/>
  <c r="K375" i="1"/>
  <c r="J375" i="1"/>
  <c r="I375" i="1"/>
  <c r="H375" i="1"/>
  <c r="G375" i="1"/>
  <c r="F375" i="1"/>
  <c r="E375" i="1"/>
  <c r="D375" i="1"/>
  <c r="C375" i="1"/>
  <c r="B375" i="1"/>
  <c r="N373" i="1"/>
  <c r="E373" i="1"/>
  <c r="D373" i="1"/>
  <c r="C373" i="1"/>
  <c r="B373" i="1"/>
  <c r="Q372" i="1"/>
  <c r="P372" i="1"/>
  <c r="O372" i="1"/>
  <c r="N372" i="1"/>
  <c r="M372" i="1"/>
  <c r="M373" i="1" s="1"/>
  <c r="L372" i="1"/>
  <c r="L373" i="1" s="1"/>
  <c r="K372" i="1"/>
  <c r="K373" i="1" s="1"/>
  <c r="J372" i="1"/>
  <c r="J373" i="1" s="1"/>
  <c r="I372" i="1"/>
  <c r="I373" i="1" s="1"/>
  <c r="H372" i="1"/>
  <c r="H373" i="1" s="1"/>
  <c r="G372" i="1"/>
  <c r="G643" i="1" s="1"/>
  <c r="F372" i="1"/>
  <c r="F373" i="1" s="1"/>
  <c r="E372" i="1"/>
  <c r="D372" i="1"/>
  <c r="C372" i="1"/>
  <c r="B372" i="1"/>
  <c r="Q371" i="1"/>
  <c r="P371" i="1"/>
  <c r="O371" i="1"/>
  <c r="N371" i="1"/>
  <c r="M371" i="1"/>
  <c r="L371" i="1"/>
  <c r="K371" i="1"/>
  <c r="J371" i="1"/>
  <c r="I371" i="1"/>
  <c r="H371" i="1"/>
  <c r="G371" i="1"/>
  <c r="F371" i="1"/>
  <c r="E371" i="1"/>
  <c r="D371" i="1"/>
  <c r="C371" i="1"/>
  <c r="B371" i="1"/>
  <c r="Q370" i="1"/>
  <c r="P370" i="1"/>
  <c r="O370" i="1"/>
  <c r="N370" i="1"/>
  <c r="M370" i="1"/>
  <c r="L370" i="1"/>
  <c r="K370" i="1"/>
  <c r="J370" i="1"/>
  <c r="I370" i="1"/>
  <c r="H370" i="1"/>
  <c r="G370" i="1"/>
  <c r="F370" i="1"/>
  <c r="E370" i="1"/>
  <c r="D370" i="1"/>
  <c r="C370" i="1"/>
  <c r="B370" i="1"/>
  <c r="Q369" i="1"/>
  <c r="P369" i="1"/>
  <c r="O369" i="1"/>
  <c r="N369" i="1"/>
  <c r="M369" i="1"/>
  <c r="L369" i="1"/>
  <c r="K369" i="1"/>
  <c r="J369" i="1"/>
  <c r="I369" i="1"/>
  <c r="H369" i="1"/>
  <c r="G369" i="1"/>
  <c r="F369" i="1"/>
  <c r="E369" i="1"/>
  <c r="D369" i="1"/>
  <c r="C369" i="1"/>
  <c r="B369" i="1"/>
  <c r="N367" i="1"/>
  <c r="M367" i="1"/>
  <c r="L367" i="1"/>
  <c r="K367" i="1"/>
  <c r="J367" i="1"/>
  <c r="D367" i="1"/>
  <c r="C367" i="1"/>
  <c r="Q366" i="1"/>
  <c r="P366" i="1"/>
  <c r="P367" i="1" s="1"/>
  <c r="O366" i="1"/>
  <c r="N366" i="1"/>
  <c r="M366" i="1"/>
  <c r="L366" i="1"/>
  <c r="K366" i="1"/>
  <c r="J366" i="1"/>
  <c r="I366" i="1"/>
  <c r="I367" i="1" s="1"/>
  <c r="H366" i="1"/>
  <c r="H367" i="1" s="1"/>
  <c r="G366" i="1"/>
  <c r="G367" i="1" s="1"/>
  <c r="F366" i="1"/>
  <c r="F367" i="1" s="1"/>
  <c r="E366" i="1"/>
  <c r="D366" i="1"/>
  <c r="C366" i="1"/>
  <c r="B366" i="1"/>
  <c r="B367" i="1" s="1"/>
  <c r="Q365" i="1"/>
  <c r="P365" i="1"/>
  <c r="O365" i="1"/>
  <c r="N365" i="1"/>
  <c r="M365" i="1"/>
  <c r="L365" i="1"/>
  <c r="K365" i="1"/>
  <c r="J365" i="1"/>
  <c r="I365" i="1"/>
  <c r="H365" i="1"/>
  <c r="G365" i="1"/>
  <c r="F365" i="1"/>
  <c r="E365" i="1"/>
  <c r="D365" i="1"/>
  <c r="C365" i="1"/>
  <c r="B365" i="1"/>
  <c r="Q364" i="1"/>
  <c r="P364" i="1"/>
  <c r="O364" i="1"/>
  <c r="N364" i="1"/>
  <c r="M364" i="1"/>
  <c r="L364" i="1"/>
  <c r="K364" i="1"/>
  <c r="J364" i="1"/>
  <c r="I364" i="1"/>
  <c r="H364" i="1"/>
  <c r="G364" i="1"/>
  <c r="F364" i="1"/>
  <c r="E364" i="1"/>
  <c r="D364" i="1"/>
  <c r="C364" i="1"/>
  <c r="B364" i="1"/>
  <c r="Q363" i="1"/>
  <c r="P363" i="1"/>
  <c r="O363" i="1"/>
  <c r="N363" i="1"/>
  <c r="M363" i="1"/>
  <c r="L363" i="1"/>
  <c r="K363" i="1"/>
  <c r="J363" i="1"/>
  <c r="I363" i="1"/>
  <c r="H363" i="1"/>
  <c r="G363" i="1"/>
  <c r="F363" i="1"/>
  <c r="E363" i="1"/>
  <c r="D363" i="1"/>
  <c r="C363" i="1"/>
  <c r="B363" i="1"/>
  <c r="I361" i="1"/>
  <c r="H361" i="1"/>
  <c r="G361" i="1"/>
  <c r="F361" i="1"/>
  <c r="Q360" i="1"/>
  <c r="P360" i="1"/>
  <c r="O360" i="1"/>
  <c r="N360" i="1"/>
  <c r="N361" i="1" s="1"/>
  <c r="M360" i="1"/>
  <c r="M361" i="1" s="1"/>
  <c r="L360" i="1"/>
  <c r="L361" i="1" s="1"/>
  <c r="K360" i="1"/>
  <c r="K361" i="1" s="1"/>
  <c r="J360" i="1"/>
  <c r="J361" i="1" s="1"/>
  <c r="I360" i="1"/>
  <c r="H360" i="1"/>
  <c r="G360" i="1"/>
  <c r="F360" i="1"/>
  <c r="E360" i="1"/>
  <c r="D360" i="1"/>
  <c r="C360" i="1"/>
  <c r="B360" i="1"/>
  <c r="B361" i="1" s="1"/>
  <c r="Q359" i="1"/>
  <c r="P359" i="1"/>
  <c r="O359" i="1"/>
  <c r="N359" i="1"/>
  <c r="M359" i="1"/>
  <c r="L359" i="1"/>
  <c r="K359" i="1"/>
  <c r="J359" i="1"/>
  <c r="I359" i="1"/>
  <c r="H359" i="1"/>
  <c r="G359" i="1"/>
  <c r="F359" i="1"/>
  <c r="E359" i="1"/>
  <c r="D359" i="1"/>
  <c r="C359" i="1"/>
  <c r="B359" i="1"/>
  <c r="Q358" i="1"/>
  <c r="P358" i="1"/>
  <c r="O358" i="1"/>
  <c r="N358" i="1"/>
  <c r="M358" i="1"/>
  <c r="L358" i="1"/>
  <c r="K358" i="1"/>
  <c r="J358" i="1"/>
  <c r="I358" i="1"/>
  <c r="H358" i="1"/>
  <c r="G358" i="1"/>
  <c r="F358" i="1"/>
  <c r="E358" i="1"/>
  <c r="D358" i="1"/>
  <c r="C358" i="1"/>
  <c r="B358" i="1"/>
  <c r="Q357" i="1"/>
  <c r="P357" i="1"/>
  <c r="O357" i="1"/>
  <c r="N357" i="1"/>
  <c r="M357" i="1"/>
  <c r="L357" i="1"/>
  <c r="K357" i="1"/>
  <c r="J357" i="1"/>
  <c r="I357" i="1"/>
  <c r="H357" i="1"/>
  <c r="G357" i="1"/>
  <c r="F357" i="1"/>
  <c r="E357" i="1"/>
  <c r="D357" i="1"/>
  <c r="C357" i="1"/>
  <c r="B357" i="1"/>
  <c r="Q355" i="1"/>
  <c r="P355" i="1"/>
  <c r="O355" i="1"/>
  <c r="J355" i="1"/>
  <c r="I355" i="1"/>
  <c r="Q354" i="1"/>
  <c r="P354" i="1"/>
  <c r="O354" i="1"/>
  <c r="N354" i="1"/>
  <c r="N355" i="1" s="1"/>
  <c r="M354" i="1"/>
  <c r="M355" i="1" s="1"/>
  <c r="L354" i="1"/>
  <c r="L355" i="1" s="1"/>
  <c r="K354" i="1"/>
  <c r="K355" i="1" s="1"/>
  <c r="J354" i="1"/>
  <c r="I354" i="1"/>
  <c r="H354" i="1"/>
  <c r="H355" i="1" s="1"/>
  <c r="G354" i="1"/>
  <c r="G355" i="1" s="1"/>
  <c r="F354" i="1"/>
  <c r="F355" i="1" s="1"/>
  <c r="E354" i="1"/>
  <c r="D354" i="1"/>
  <c r="C354" i="1"/>
  <c r="B354" i="1"/>
  <c r="B355" i="1" s="1"/>
  <c r="Q353" i="1"/>
  <c r="P353" i="1"/>
  <c r="O353" i="1"/>
  <c r="N353" i="1"/>
  <c r="M353" i="1"/>
  <c r="L353" i="1"/>
  <c r="K353" i="1"/>
  <c r="J353" i="1"/>
  <c r="I353" i="1"/>
  <c r="H353" i="1"/>
  <c r="G353" i="1"/>
  <c r="F353" i="1"/>
  <c r="E353" i="1"/>
  <c r="D353" i="1"/>
  <c r="C353" i="1"/>
  <c r="B353" i="1"/>
  <c r="Q352" i="1"/>
  <c r="P352" i="1"/>
  <c r="O352" i="1"/>
  <c r="N352" i="1"/>
  <c r="M352" i="1"/>
  <c r="L352" i="1"/>
  <c r="K352" i="1"/>
  <c r="J352" i="1"/>
  <c r="I352" i="1"/>
  <c r="H352" i="1"/>
  <c r="G352" i="1"/>
  <c r="F352" i="1"/>
  <c r="E352" i="1"/>
  <c r="D352" i="1"/>
  <c r="C352" i="1"/>
  <c r="B352" i="1"/>
  <c r="Q351" i="1"/>
  <c r="P351" i="1"/>
  <c r="O351" i="1"/>
  <c r="N351" i="1"/>
  <c r="M351" i="1"/>
  <c r="L351" i="1"/>
  <c r="K351" i="1"/>
  <c r="J351" i="1"/>
  <c r="I351" i="1"/>
  <c r="H351" i="1"/>
  <c r="G351" i="1"/>
  <c r="F351" i="1"/>
  <c r="E351" i="1"/>
  <c r="D351" i="1"/>
  <c r="C351" i="1"/>
  <c r="B351" i="1"/>
  <c r="BN215" i="1"/>
  <c r="BK215" i="1"/>
  <c r="BJ215" i="1"/>
  <c r="BI215" i="1"/>
  <c r="BC215" i="1"/>
  <c r="BB215" i="1"/>
  <c r="BA215" i="1"/>
  <c r="AZ215" i="1"/>
  <c r="AY215" i="1"/>
  <c r="AX215" i="1"/>
  <c r="AW215" i="1"/>
  <c r="AQ215" i="1"/>
  <c r="AP215" i="1"/>
  <c r="AO215" i="1"/>
  <c r="AN215" i="1"/>
  <c r="AM215" i="1"/>
  <c r="AL215" i="1"/>
  <c r="AK215" i="1"/>
  <c r="AJ215" i="1"/>
  <c r="AD215" i="1"/>
  <c r="AA215" i="1"/>
  <c r="J543" i="1" s="1"/>
  <c r="J544" i="1" s="1"/>
  <c r="Z215" i="1"/>
  <c r="K540" i="1" s="1"/>
  <c r="K544" i="1" s="1"/>
  <c r="Y215" i="1"/>
  <c r="K541" i="1" s="1"/>
  <c r="X215" i="1"/>
  <c r="K542" i="1" s="1"/>
  <c r="W215" i="1"/>
  <c r="K543" i="1" s="1"/>
  <c r="S215" i="1"/>
  <c r="L543" i="1" s="1"/>
  <c r="R215" i="1"/>
  <c r="M540" i="1" s="1"/>
  <c r="N215" i="1"/>
  <c r="N540" i="1" s="1"/>
  <c r="M215" i="1"/>
  <c r="N541" i="1" s="1"/>
  <c r="G215" i="1"/>
  <c r="O543" i="1" s="1"/>
  <c r="F215" i="1"/>
  <c r="P540" i="1" s="1"/>
  <c r="E215" i="1"/>
  <c r="P541" i="1" s="1"/>
  <c r="D215" i="1"/>
  <c r="P542" i="1" s="1"/>
  <c r="C215" i="1"/>
  <c r="P543" i="1" s="1"/>
  <c r="B215" i="1"/>
  <c r="Q540" i="1" s="1"/>
  <c r="Q544" i="1" s="1"/>
  <c r="BN213" i="1"/>
  <c r="BM213" i="1"/>
  <c r="BM215" i="1" s="1"/>
  <c r="BL213" i="1"/>
  <c r="BL215" i="1" s="1"/>
  <c r="BK213" i="1"/>
  <c r="BJ213" i="1"/>
  <c r="BI213" i="1"/>
  <c r="BH213" i="1"/>
  <c r="BH215" i="1" s="1"/>
  <c r="BG213" i="1"/>
  <c r="BG215" i="1" s="1"/>
  <c r="BF213" i="1"/>
  <c r="BF215" i="1" s="1"/>
  <c r="BE213" i="1"/>
  <c r="BE215" i="1" s="1"/>
  <c r="BD213" i="1"/>
  <c r="BD215" i="1" s="1"/>
  <c r="BC213" i="1"/>
  <c r="BB213" i="1"/>
  <c r="BA213" i="1"/>
  <c r="AZ213" i="1"/>
  <c r="AY213" i="1"/>
  <c r="AX213" i="1"/>
  <c r="AW213" i="1"/>
  <c r="AV213" i="1"/>
  <c r="AV215" i="1" s="1"/>
  <c r="AU213" i="1"/>
  <c r="AU215" i="1" s="1"/>
  <c r="AT213" i="1"/>
  <c r="AT215" i="1" s="1"/>
  <c r="AS213" i="1"/>
  <c r="AS215" i="1" s="1"/>
  <c r="AR213" i="1"/>
  <c r="AR215" i="1" s="1"/>
  <c r="AQ213" i="1"/>
  <c r="AP213" i="1"/>
  <c r="AO213" i="1"/>
  <c r="AN213" i="1"/>
  <c r="AM213" i="1"/>
  <c r="AL213" i="1"/>
  <c r="AK213" i="1"/>
  <c r="AJ213" i="1"/>
  <c r="AI213" i="1"/>
  <c r="AI215" i="1" s="1"/>
  <c r="AH213" i="1"/>
  <c r="AH215" i="1" s="1"/>
  <c r="AG213" i="1"/>
  <c r="AG215" i="1" s="1"/>
  <c r="AF213" i="1"/>
  <c r="AF215" i="1" s="1"/>
  <c r="AE213" i="1"/>
  <c r="AE215" i="1" s="1"/>
  <c r="AD213" i="1"/>
  <c r="AC213" i="1"/>
  <c r="AC215" i="1" s="1"/>
  <c r="AB213" i="1"/>
  <c r="AB215" i="1" s="1"/>
  <c r="AA213" i="1"/>
  <c r="Z213" i="1"/>
  <c r="Y213" i="1"/>
  <c r="X213" i="1"/>
  <c r="W213" i="1"/>
  <c r="V213" i="1"/>
  <c r="V215" i="1" s="1"/>
  <c r="L540" i="1" s="1"/>
  <c r="L544" i="1" s="1"/>
  <c r="U213" i="1"/>
  <c r="U215" i="1" s="1"/>
  <c r="L541" i="1" s="1"/>
  <c r="T213" i="1"/>
  <c r="T215" i="1" s="1"/>
  <c r="L542" i="1" s="1"/>
  <c r="S213" i="1"/>
  <c r="R213" i="1"/>
  <c r="Q213" i="1"/>
  <c r="Q215" i="1" s="1"/>
  <c r="M541" i="1" s="1"/>
  <c r="P213" i="1"/>
  <c r="P215" i="1" s="1"/>
  <c r="M542" i="1" s="1"/>
  <c r="O213" i="1"/>
  <c r="O215" i="1" s="1"/>
  <c r="M543" i="1" s="1"/>
  <c r="N213" i="1"/>
  <c r="M213" i="1"/>
  <c r="L213" i="1"/>
  <c r="L215" i="1" s="1"/>
  <c r="N542" i="1" s="1"/>
  <c r="K213" i="1"/>
  <c r="K215" i="1" s="1"/>
  <c r="N543" i="1" s="1"/>
  <c r="N550" i="1" s="1"/>
  <c r="J213" i="1"/>
  <c r="J215" i="1" s="1"/>
  <c r="O540" i="1" s="1"/>
  <c r="I213" i="1"/>
  <c r="I215" i="1" s="1"/>
  <c r="O541" i="1" s="1"/>
  <c r="H213" i="1"/>
  <c r="H215" i="1" s="1"/>
  <c r="O542" i="1" s="1"/>
  <c r="G213" i="1"/>
  <c r="F213" i="1"/>
  <c r="E213" i="1"/>
  <c r="D213" i="1"/>
  <c r="C213" i="1"/>
  <c r="B213" i="1"/>
  <c r="BM124" i="1"/>
  <c r="BD124" i="1"/>
  <c r="BC124" i="1"/>
  <c r="BB124" i="1"/>
  <c r="BA124" i="1"/>
  <c r="AZ124" i="1"/>
  <c r="AY124" i="1"/>
  <c r="AR124" i="1"/>
  <c r="AQ124" i="1"/>
  <c r="AP124" i="1"/>
  <c r="AO124" i="1"/>
  <c r="AN124" i="1"/>
  <c r="AM124" i="1"/>
  <c r="AL124" i="1"/>
  <c r="AK124" i="1"/>
  <c r="AF124" i="1"/>
  <c r="AE124" i="1"/>
  <c r="AC124" i="1"/>
  <c r="AB124" i="1"/>
  <c r="AA124" i="1"/>
  <c r="J426" i="1" s="1"/>
  <c r="J427" i="1" s="1"/>
  <c r="Z124" i="1"/>
  <c r="K423" i="1" s="1"/>
  <c r="Y124" i="1"/>
  <c r="K424" i="1" s="1"/>
  <c r="X124" i="1"/>
  <c r="K425" i="1" s="1"/>
  <c r="W124" i="1"/>
  <c r="K426" i="1" s="1"/>
  <c r="K427" i="1" s="1"/>
  <c r="H124" i="1"/>
  <c r="O425" i="1" s="1"/>
  <c r="G124" i="1"/>
  <c r="O426" i="1" s="1"/>
  <c r="O427" i="1" s="1"/>
  <c r="BM123" i="1"/>
  <c r="BL123" i="1"/>
  <c r="BK123" i="1"/>
  <c r="BJ123" i="1"/>
  <c r="BI123" i="1"/>
  <c r="BH123" i="1"/>
  <c r="BG123" i="1"/>
  <c r="BG125" i="1" s="1"/>
  <c r="BF123" i="1"/>
  <c r="BF125" i="1" s="1"/>
  <c r="BE123" i="1"/>
  <c r="BE125" i="1" s="1"/>
  <c r="AF123" i="1"/>
  <c r="AF125" i="1" s="1"/>
  <c r="AE123" i="1"/>
  <c r="AE125" i="1" s="1"/>
  <c r="T123" i="1"/>
  <c r="L419" i="1" s="1"/>
  <c r="S123" i="1"/>
  <c r="R123" i="1"/>
  <c r="M417" i="1" s="1"/>
  <c r="BM122" i="1"/>
  <c r="BL122" i="1"/>
  <c r="BL124" i="1" s="1"/>
  <c r="BK122" i="1"/>
  <c r="BK124" i="1" s="1"/>
  <c r="BJ122" i="1"/>
  <c r="BJ124" i="1" s="1"/>
  <c r="BJ125" i="1" s="1"/>
  <c r="BI122" i="1"/>
  <c r="BI124" i="1" s="1"/>
  <c r="BI125" i="1" s="1"/>
  <c r="BH122" i="1"/>
  <c r="BH124" i="1" s="1"/>
  <c r="BG122" i="1"/>
  <c r="BG124" i="1" s="1"/>
  <c r="BF122" i="1"/>
  <c r="BF124" i="1" s="1"/>
  <c r="BE122" i="1"/>
  <c r="BE124" i="1" s="1"/>
  <c r="BD122" i="1"/>
  <c r="BC122" i="1"/>
  <c r="BB122" i="1"/>
  <c r="BA122" i="1"/>
  <c r="AZ122" i="1"/>
  <c r="AY122" i="1"/>
  <c r="AX122" i="1"/>
  <c r="AX124" i="1" s="1"/>
  <c r="AW122" i="1"/>
  <c r="AW124" i="1" s="1"/>
  <c r="AV122" i="1"/>
  <c r="AV124" i="1" s="1"/>
  <c r="AU122" i="1"/>
  <c r="AU124" i="1" s="1"/>
  <c r="AT122" i="1"/>
  <c r="AT124" i="1" s="1"/>
  <c r="AS122" i="1"/>
  <c r="AS124" i="1" s="1"/>
  <c r="AR122" i="1"/>
  <c r="AQ122" i="1"/>
  <c r="AP122" i="1"/>
  <c r="AO122" i="1"/>
  <c r="AN122" i="1"/>
  <c r="AM122" i="1"/>
  <c r="AL122" i="1"/>
  <c r="AK122" i="1"/>
  <c r="AJ122" i="1"/>
  <c r="AJ124" i="1" s="1"/>
  <c r="AI122" i="1"/>
  <c r="AI124" i="1" s="1"/>
  <c r="AH122" i="1"/>
  <c r="AH124" i="1" s="1"/>
  <c r="AG122" i="1"/>
  <c r="AG124" i="1" s="1"/>
  <c r="AF122" i="1"/>
  <c r="AE122" i="1"/>
  <c r="AD122" i="1"/>
  <c r="AD124" i="1" s="1"/>
  <c r="AC122" i="1"/>
  <c r="AB122" i="1"/>
  <c r="AA122" i="1"/>
  <c r="Z122" i="1"/>
  <c r="Y122" i="1"/>
  <c r="X122" i="1"/>
  <c r="W122" i="1"/>
  <c r="V122" i="1"/>
  <c r="V124" i="1" s="1"/>
  <c r="L423" i="1" s="1"/>
  <c r="U122" i="1"/>
  <c r="U124" i="1" s="1"/>
  <c r="L424" i="1" s="1"/>
  <c r="T122" i="1"/>
  <c r="T124" i="1" s="1"/>
  <c r="L425" i="1" s="1"/>
  <c r="S122" i="1"/>
  <c r="S124" i="1" s="1"/>
  <c r="L426" i="1" s="1"/>
  <c r="L427" i="1" s="1"/>
  <c r="R122" i="1"/>
  <c r="R124" i="1" s="1"/>
  <c r="M423" i="1" s="1"/>
  <c r="Q122" i="1"/>
  <c r="Q124" i="1" s="1"/>
  <c r="M424" i="1" s="1"/>
  <c r="P122" i="1"/>
  <c r="P124" i="1" s="1"/>
  <c r="M425" i="1" s="1"/>
  <c r="O122" i="1"/>
  <c r="O124" i="1" s="1"/>
  <c r="M426" i="1" s="1"/>
  <c r="M427" i="1" s="1"/>
  <c r="N122" i="1"/>
  <c r="N124" i="1" s="1"/>
  <c r="N423" i="1" s="1"/>
  <c r="M122" i="1"/>
  <c r="M124" i="1" s="1"/>
  <c r="N424" i="1" s="1"/>
  <c r="L122" i="1"/>
  <c r="L124" i="1" s="1"/>
  <c r="N425" i="1" s="1"/>
  <c r="K122" i="1"/>
  <c r="K124" i="1" s="1"/>
  <c r="N426" i="1" s="1"/>
  <c r="N427" i="1" s="1"/>
  <c r="J122" i="1"/>
  <c r="J124" i="1" s="1"/>
  <c r="O423" i="1" s="1"/>
  <c r="I122" i="1"/>
  <c r="I124" i="1" s="1"/>
  <c r="O424" i="1" s="1"/>
  <c r="H122" i="1"/>
  <c r="G122" i="1"/>
  <c r="F122" i="1"/>
  <c r="F124" i="1" s="1"/>
  <c r="P423" i="1" s="1"/>
  <c r="E122" i="1"/>
  <c r="E124" i="1" s="1"/>
  <c r="P424" i="1" s="1"/>
  <c r="D122" i="1"/>
  <c r="D124" i="1" s="1"/>
  <c r="P425" i="1" s="1"/>
  <c r="C122" i="1"/>
  <c r="C124" i="1" s="1"/>
  <c r="P426" i="1" s="1"/>
  <c r="P427" i="1" s="1"/>
  <c r="B122" i="1"/>
  <c r="B124" i="1" s="1"/>
  <c r="BM121" i="1"/>
  <c r="BL121" i="1"/>
  <c r="BK121" i="1"/>
  <c r="BJ121" i="1"/>
  <c r="BI121" i="1"/>
  <c r="BH121" i="1"/>
  <c r="BG121" i="1"/>
  <c r="BF121" i="1"/>
  <c r="BE121" i="1"/>
  <c r="BD121" i="1"/>
  <c r="BC121" i="1"/>
  <c r="BB121" i="1"/>
  <c r="BA121" i="1"/>
  <c r="AZ121" i="1"/>
  <c r="AZ123" i="1" s="1"/>
  <c r="AZ125" i="1" s="1"/>
  <c r="AY121" i="1"/>
  <c r="AY123" i="1" s="1"/>
  <c r="AY125" i="1" s="1"/>
  <c r="AX121" i="1"/>
  <c r="AW121" i="1"/>
  <c r="AV121" i="1"/>
  <c r="AU121" i="1"/>
  <c r="AT121" i="1"/>
  <c r="AS121" i="1"/>
  <c r="AR121" i="1"/>
  <c r="AQ121" i="1"/>
  <c r="AP121" i="1"/>
  <c r="AO121" i="1"/>
  <c r="AN121" i="1"/>
  <c r="AM121" i="1"/>
  <c r="AL121" i="1"/>
  <c r="AK121" i="1"/>
  <c r="AJ121" i="1"/>
  <c r="AI121" i="1"/>
  <c r="AH121" i="1"/>
  <c r="AG121" i="1"/>
  <c r="AF121" i="1"/>
  <c r="AE121" i="1"/>
  <c r="AD121" i="1"/>
  <c r="AC121" i="1"/>
  <c r="AB121" i="1"/>
  <c r="AA121" i="1"/>
  <c r="Z121" i="1"/>
  <c r="Y121" i="1"/>
  <c r="X121" i="1"/>
  <c r="W121" i="1"/>
  <c r="V121" i="1"/>
  <c r="U121" i="1"/>
  <c r="T121" i="1"/>
  <c r="S121" i="1"/>
  <c r="R121" i="1"/>
  <c r="Q121" i="1"/>
  <c r="P121" i="1"/>
  <c r="O121" i="1"/>
  <c r="N121" i="1"/>
  <c r="M121" i="1"/>
  <c r="L121" i="1"/>
  <c r="K121" i="1"/>
  <c r="J121" i="1"/>
  <c r="I121" i="1"/>
  <c r="H121" i="1"/>
  <c r="G121" i="1"/>
  <c r="F121" i="1"/>
  <c r="E121" i="1"/>
  <c r="D121" i="1"/>
  <c r="C121" i="1"/>
  <c r="B121" i="1"/>
  <c r="BM120" i="1"/>
  <c r="BL120" i="1"/>
  <c r="BK120" i="1"/>
  <c r="BJ120" i="1"/>
  <c r="BI120" i="1"/>
  <c r="BH120" i="1"/>
  <c r="BG120" i="1"/>
  <c r="BF120" i="1"/>
  <c r="BE120" i="1"/>
  <c r="BD120" i="1"/>
  <c r="BC120" i="1"/>
  <c r="BB120" i="1"/>
  <c r="BA120" i="1"/>
  <c r="BA123" i="1" s="1"/>
  <c r="BA125" i="1" s="1"/>
  <c r="AZ120" i="1"/>
  <c r="AY120" i="1"/>
  <c r="AX120" i="1"/>
  <c r="AW120" i="1"/>
  <c r="AV120" i="1"/>
  <c r="AU120" i="1"/>
  <c r="AT120" i="1"/>
  <c r="AS120" i="1"/>
  <c r="AR120" i="1"/>
  <c r="AQ120" i="1"/>
  <c r="AP120" i="1"/>
  <c r="AO120" i="1"/>
  <c r="AN120" i="1"/>
  <c r="AM120" i="1"/>
  <c r="AL120" i="1"/>
  <c r="AK120" i="1"/>
  <c r="AJ120" i="1"/>
  <c r="AI120" i="1"/>
  <c r="AH120" i="1"/>
  <c r="AG120" i="1"/>
  <c r="AF120" i="1"/>
  <c r="AE120" i="1"/>
  <c r="AD120" i="1"/>
  <c r="AC120" i="1"/>
  <c r="AB120" i="1"/>
  <c r="AA120" i="1"/>
  <c r="Z120" i="1"/>
  <c r="Y120" i="1"/>
  <c r="X120" i="1"/>
  <c r="W120" i="1"/>
  <c r="V120" i="1"/>
  <c r="U120" i="1"/>
  <c r="T120" i="1"/>
  <c r="S120" i="1"/>
  <c r="R120" i="1"/>
  <c r="Q120" i="1"/>
  <c r="P120" i="1"/>
  <c r="O120" i="1"/>
  <c r="N120" i="1"/>
  <c r="M120" i="1"/>
  <c r="L120" i="1"/>
  <c r="K120" i="1"/>
  <c r="J120" i="1"/>
  <c r="I120" i="1"/>
  <c r="H120" i="1"/>
  <c r="H123" i="1" s="1"/>
  <c r="G120" i="1"/>
  <c r="G123" i="1" s="1"/>
  <c r="F120" i="1"/>
  <c r="F123" i="1" s="1"/>
  <c r="E120" i="1"/>
  <c r="E123" i="1" s="1"/>
  <c r="D120" i="1"/>
  <c r="C120" i="1"/>
  <c r="B120" i="1"/>
  <c r="BM119" i="1"/>
  <c r="BL119" i="1"/>
  <c r="BK119" i="1"/>
  <c r="BJ119" i="1"/>
  <c r="BI119" i="1"/>
  <c r="BH119" i="1"/>
  <c r="BG119" i="1"/>
  <c r="BF119" i="1"/>
  <c r="BE119" i="1"/>
  <c r="BD119" i="1"/>
  <c r="BD123" i="1" s="1"/>
  <c r="BD125" i="1" s="1"/>
  <c r="BC119" i="1"/>
  <c r="BC123" i="1" s="1"/>
  <c r="BC125" i="1" s="1"/>
  <c r="BB119" i="1"/>
  <c r="BB123" i="1" s="1"/>
  <c r="BB125" i="1" s="1"/>
  <c r="BA119" i="1"/>
  <c r="AZ119" i="1"/>
  <c r="AY119" i="1"/>
  <c r="AX119" i="1"/>
  <c r="AW119" i="1"/>
  <c r="AV119" i="1"/>
  <c r="AV123" i="1" s="1"/>
  <c r="AV125" i="1" s="1"/>
  <c r="AU119" i="1"/>
  <c r="AU123" i="1" s="1"/>
  <c r="AU125" i="1" s="1"/>
  <c r="AT119" i="1"/>
  <c r="AT123" i="1" s="1"/>
  <c r="AT125" i="1" s="1"/>
  <c r="AS119" i="1"/>
  <c r="AS123" i="1" s="1"/>
  <c r="AS125" i="1" s="1"/>
  <c r="AR119" i="1"/>
  <c r="AR123" i="1" s="1"/>
  <c r="AR125" i="1" s="1"/>
  <c r="AQ119" i="1"/>
  <c r="AQ123" i="1" s="1"/>
  <c r="AQ125" i="1" s="1"/>
  <c r="AP119" i="1"/>
  <c r="AP123" i="1" s="1"/>
  <c r="AP125" i="1" s="1"/>
  <c r="AO119" i="1"/>
  <c r="AO123" i="1" s="1"/>
  <c r="AO125" i="1" s="1"/>
  <c r="AN119" i="1"/>
  <c r="AN123" i="1" s="1"/>
  <c r="AN125" i="1" s="1"/>
  <c r="AM119" i="1"/>
  <c r="AM123" i="1" s="1"/>
  <c r="AM125" i="1" s="1"/>
  <c r="AL119" i="1"/>
  <c r="AK119" i="1"/>
  <c r="AJ119" i="1"/>
  <c r="AJ123" i="1" s="1"/>
  <c r="AJ125" i="1" s="1"/>
  <c r="AI119" i="1"/>
  <c r="AI123" i="1" s="1"/>
  <c r="AI125" i="1" s="1"/>
  <c r="AH119" i="1"/>
  <c r="AH123" i="1" s="1"/>
  <c r="AH125" i="1" s="1"/>
  <c r="AG119" i="1"/>
  <c r="AG123" i="1" s="1"/>
  <c r="AG125" i="1" s="1"/>
  <c r="AF119" i="1"/>
  <c r="AE119" i="1"/>
  <c r="AD119" i="1"/>
  <c r="AD123" i="1" s="1"/>
  <c r="AD125" i="1" s="1"/>
  <c r="AC119" i="1"/>
  <c r="AC123" i="1" s="1"/>
  <c r="AC125" i="1" s="1"/>
  <c r="AB119" i="1"/>
  <c r="AB123" i="1" s="1"/>
  <c r="AB125" i="1" s="1"/>
  <c r="AA119" i="1"/>
  <c r="AA123" i="1" s="1"/>
  <c r="Z119" i="1"/>
  <c r="Z123" i="1" s="1"/>
  <c r="Y119" i="1"/>
  <c r="X119" i="1"/>
  <c r="X123" i="1" s="1"/>
  <c r="W119" i="1"/>
  <c r="W123" i="1" s="1"/>
  <c r="V119" i="1"/>
  <c r="V123" i="1" s="1"/>
  <c r="U119" i="1"/>
  <c r="U123" i="1" s="1"/>
  <c r="T119" i="1"/>
  <c r="S119" i="1"/>
  <c r="R119" i="1"/>
  <c r="Q119" i="1"/>
  <c r="Q123" i="1" s="1"/>
  <c r="P119" i="1"/>
  <c r="P123" i="1" s="1"/>
  <c r="O119" i="1"/>
  <c r="O123" i="1" s="1"/>
  <c r="N119" i="1"/>
  <c r="N123" i="1" s="1"/>
  <c r="M119" i="1"/>
  <c r="L119" i="1"/>
  <c r="L123" i="1" s="1"/>
  <c r="K119" i="1"/>
  <c r="K123" i="1" s="1"/>
  <c r="J119" i="1"/>
  <c r="J123" i="1" s="1"/>
  <c r="I119" i="1"/>
  <c r="I123" i="1" s="1"/>
  <c r="H119" i="1"/>
  <c r="G119" i="1"/>
  <c r="F119" i="1"/>
  <c r="E119" i="1"/>
  <c r="D119" i="1"/>
  <c r="D123" i="1" s="1"/>
  <c r="C119" i="1"/>
  <c r="C123" i="1" s="1"/>
  <c r="B119" i="1"/>
  <c r="B123" i="1" s="1"/>
  <c r="P419" i="1" l="1"/>
  <c r="D125" i="1"/>
  <c r="P431" i="1" s="1"/>
  <c r="M419" i="1"/>
  <c r="P125" i="1"/>
  <c r="M431" i="1" s="1"/>
  <c r="C511" i="1"/>
  <c r="C642" i="1"/>
  <c r="M537" i="1"/>
  <c r="Q125" i="1"/>
  <c r="M430" i="1" s="1"/>
  <c r="M418" i="1"/>
  <c r="BK125" i="1"/>
  <c r="F556" i="1"/>
  <c r="F571" i="1"/>
  <c r="BL125" i="1"/>
  <c r="L545" i="1"/>
  <c r="E642" i="1"/>
  <c r="E466" i="1"/>
  <c r="E511" i="1"/>
  <c r="M549" i="1"/>
  <c r="E650" i="1"/>
  <c r="E653" i="1"/>
  <c r="E656" i="1"/>
  <c r="E663" i="1" s="1"/>
  <c r="S125" i="1"/>
  <c r="L432" i="1" s="1"/>
  <c r="N573" i="1"/>
  <c r="N558" i="1"/>
  <c r="N549" i="1"/>
  <c r="H522" i="1"/>
  <c r="H521" i="1"/>
  <c r="O530" i="1"/>
  <c r="C125" i="1"/>
  <c r="P432" i="1" s="1"/>
  <c r="P420" i="1"/>
  <c r="P421" i="1" s="1"/>
  <c r="O125" i="1"/>
  <c r="M432" i="1" s="1"/>
  <c r="M420" i="1"/>
  <c r="M421" i="1" s="1"/>
  <c r="J420" i="1"/>
  <c r="J421" i="1" s="1"/>
  <c r="AA125" i="1"/>
  <c r="J432" i="1" s="1"/>
  <c r="O557" i="1"/>
  <c r="O572" i="1"/>
  <c r="O418" i="1"/>
  <c r="I125" i="1"/>
  <c r="O430" i="1" s="1"/>
  <c r="L418" i="1"/>
  <c r="U125" i="1"/>
  <c r="L430" i="1" s="1"/>
  <c r="P418" i="1"/>
  <c r="E125" i="1"/>
  <c r="P430" i="1" s="1"/>
  <c r="P557" i="1"/>
  <c r="P572" i="1"/>
  <c r="L573" i="1"/>
  <c r="L558" i="1"/>
  <c r="Q547" i="1"/>
  <c r="N419" i="1"/>
  <c r="L125" i="1"/>
  <c r="N431" i="1" s="1"/>
  <c r="K419" i="1"/>
  <c r="X125" i="1"/>
  <c r="K431" i="1" s="1"/>
  <c r="O419" i="1"/>
  <c r="H125" i="1"/>
  <c r="O431" i="1" s="1"/>
  <c r="N125" i="1"/>
  <c r="N429" i="1" s="1"/>
  <c r="N417" i="1"/>
  <c r="O417" i="1"/>
  <c r="J125" i="1"/>
  <c r="O429" i="1" s="1"/>
  <c r="L417" i="1"/>
  <c r="V125" i="1"/>
  <c r="L429" i="1" s="1"/>
  <c r="F125" i="1"/>
  <c r="P429" i="1" s="1"/>
  <c r="P417" i="1"/>
  <c r="E572" i="1"/>
  <c r="E557" i="1"/>
  <c r="Q572" i="1"/>
  <c r="Q557" i="1"/>
  <c r="M550" i="1"/>
  <c r="Q417" i="1"/>
  <c r="Q420" i="1"/>
  <c r="Q421" i="1" s="1"/>
  <c r="B125" i="1"/>
  <c r="Z125" i="1"/>
  <c r="K429" i="1" s="1"/>
  <c r="K417" i="1"/>
  <c r="Q423" i="1"/>
  <c r="Q426" i="1"/>
  <c r="Q427" i="1" s="1"/>
  <c r="BH125" i="1"/>
  <c r="K125" i="1"/>
  <c r="N432" i="1" s="1"/>
  <c r="N420" i="1"/>
  <c r="N421" i="1" s="1"/>
  <c r="K420" i="1"/>
  <c r="K421" i="1" s="1"/>
  <c r="W125" i="1"/>
  <c r="K432" i="1" s="1"/>
  <c r="G125" i="1"/>
  <c r="O432" i="1" s="1"/>
  <c r="O420" i="1"/>
  <c r="O421" i="1" s="1"/>
  <c r="M544" i="1"/>
  <c r="E556" i="1"/>
  <c r="E571" i="1"/>
  <c r="C538" i="1"/>
  <c r="J608" i="1"/>
  <c r="O544" i="1"/>
  <c r="O637" i="1"/>
  <c r="O636" i="1"/>
  <c r="O379" i="1"/>
  <c r="D549" i="1"/>
  <c r="P568" i="1"/>
  <c r="C649" i="1"/>
  <c r="C634" i="1"/>
  <c r="C590" i="1"/>
  <c r="C632" i="1"/>
  <c r="C603" i="1"/>
  <c r="I644" i="1"/>
  <c r="I643" i="1"/>
  <c r="AW123" i="1"/>
  <c r="AW125" i="1" s="1"/>
  <c r="F547" i="1"/>
  <c r="N508" i="1"/>
  <c r="N548" i="1" s="1"/>
  <c r="N465" i="1"/>
  <c r="N658" i="1" s="1"/>
  <c r="F550" i="1"/>
  <c r="B465" i="1"/>
  <c r="C466" i="1" s="1"/>
  <c r="K522" i="1"/>
  <c r="O415" i="1"/>
  <c r="G640" i="1"/>
  <c r="G639" i="1"/>
  <c r="G433" i="1"/>
  <c r="O548" i="1"/>
  <c r="D530" i="1"/>
  <c r="BM125" i="1"/>
  <c r="C355" i="1"/>
  <c r="D445" i="1"/>
  <c r="H573" i="1"/>
  <c r="H558" i="1"/>
  <c r="D465" i="1"/>
  <c r="D521" i="1" s="1"/>
  <c r="N544" i="1"/>
  <c r="D355" i="1"/>
  <c r="C361" i="1"/>
  <c r="O361" i="1"/>
  <c r="O367" i="1"/>
  <c r="D391" i="1"/>
  <c r="E397" i="1"/>
  <c r="Q397" i="1"/>
  <c r="F439" i="1"/>
  <c r="F421" i="1"/>
  <c r="Q415" i="1"/>
  <c r="E427" i="1"/>
  <c r="I640" i="1"/>
  <c r="I639" i="1"/>
  <c r="I433" i="1"/>
  <c r="D452" i="1"/>
  <c r="I458" i="1"/>
  <c r="I465" i="1"/>
  <c r="I589" i="1" s="1"/>
  <c r="I507" i="1"/>
  <c r="I547" i="1" s="1"/>
  <c r="Q508" i="1"/>
  <c r="Q548" i="1" s="1"/>
  <c r="Q465" i="1"/>
  <c r="I573" i="1"/>
  <c r="I558" i="1"/>
  <c r="K644" i="1"/>
  <c r="K505" i="1"/>
  <c r="K643" i="1"/>
  <c r="B507" i="1"/>
  <c r="B547" i="1" s="1"/>
  <c r="M713" i="1"/>
  <c r="P712" i="1"/>
  <c r="P713" i="1" s="1"/>
  <c r="P714" i="1" s="1"/>
  <c r="O712" i="1"/>
  <c r="O713" i="1" s="1"/>
  <c r="O714" i="1" s="1"/>
  <c r="B636" i="1"/>
  <c r="B637" i="1"/>
  <c r="B379" i="1"/>
  <c r="L547" i="1"/>
  <c r="J522" i="1"/>
  <c r="D537" i="1"/>
  <c r="D653" i="1"/>
  <c r="D650" i="1"/>
  <c r="D656" i="1"/>
  <c r="D663" i="1" s="1"/>
  <c r="D636" i="1"/>
  <c r="D637" i="1"/>
  <c r="D379" i="1"/>
  <c r="M644" i="1"/>
  <c r="M643" i="1"/>
  <c r="L608" i="1"/>
  <c r="F509" i="1"/>
  <c r="F549" i="1" s="1"/>
  <c r="F503" i="1"/>
  <c r="AK123" i="1"/>
  <c r="AK125" i="1" s="1"/>
  <c r="L420" i="1"/>
  <c r="L421" i="1" s="1"/>
  <c r="C427" i="1"/>
  <c r="C643" i="1"/>
  <c r="C644" i="1"/>
  <c r="C504" i="1"/>
  <c r="C505" i="1"/>
  <c r="Q522" i="1"/>
  <c r="O397" i="1"/>
  <c r="I505" i="1"/>
  <c r="Q550" i="1"/>
  <c r="D522" i="1"/>
  <c r="P529" i="1"/>
  <c r="G544" i="1"/>
  <c r="G373" i="1"/>
  <c r="Q530" i="1"/>
  <c r="Q529" i="1"/>
  <c r="D538" i="1"/>
  <c r="E355" i="1"/>
  <c r="D361" i="1"/>
  <c r="P361" i="1"/>
  <c r="J636" i="1"/>
  <c r="J637" i="1"/>
  <c r="J379" i="1"/>
  <c r="E391" i="1"/>
  <c r="G458" i="1"/>
  <c r="G439" i="1"/>
  <c r="G421" i="1"/>
  <c r="C409" i="1"/>
  <c r="O409" i="1"/>
  <c r="F427" i="1"/>
  <c r="J465" i="1"/>
  <c r="J521" i="1" s="1"/>
  <c r="J507" i="1"/>
  <c r="J547" i="1" s="1"/>
  <c r="B557" i="1"/>
  <c r="B572" i="1"/>
  <c r="J550" i="1"/>
  <c r="F465" i="1"/>
  <c r="F537" i="1" s="1"/>
  <c r="D484" i="1"/>
  <c r="L503" i="1"/>
  <c r="M505" i="1" s="1"/>
  <c r="C547" i="1"/>
  <c r="K528" i="1"/>
  <c r="G528" i="1"/>
  <c r="F538" i="1"/>
  <c r="E568" i="1"/>
  <c r="E681" i="1"/>
  <c r="E683" i="1" s="1"/>
  <c r="F680" i="1"/>
  <c r="N712" i="1"/>
  <c r="N636" i="1"/>
  <c r="N379" i="1"/>
  <c r="E570" i="1"/>
  <c r="E555" i="1"/>
  <c r="B649" i="1"/>
  <c r="B634" i="1"/>
  <c r="B632" i="1"/>
  <c r="B603" i="1"/>
  <c r="E589" i="1"/>
  <c r="E634" i="1"/>
  <c r="E590" i="1"/>
  <c r="E632" i="1"/>
  <c r="E603" i="1"/>
  <c r="C637" i="1"/>
  <c r="C636" i="1"/>
  <c r="C379" i="1"/>
  <c r="C550" i="1"/>
  <c r="P536" i="1"/>
  <c r="Q719" i="1"/>
  <c r="P544" i="1"/>
  <c r="T125" i="1"/>
  <c r="L431" i="1" s="1"/>
  <c r="O550" i="1"/>
  <c r="P522" i="1"/>
  <c r="P521" i="1"/>
  <c r="N530" i="1"/>
  <c r="N529" i="1"/>
  <c r="Q632" i="1"/>
  <c r="Q634" i="1"/>
  <c r="Q649" i="1"/>
  <c r="Q590" i="1"/>
  <c r="Q603" i="1"/>
  <c r="Y123" i="1"/>
  <c r="G522" i="1"/>
  <c r="AL123" i="1"/>
  <c r="AL125" i="1" s="1"/>
  <c r="L522" i="1"/>
  <c r="L521" i="1"/>
  <c r="C391" i="1"/>
  <c r="D397" i="1"/>
  <c r="P508" i="1"/>
  <c r="P548" i="1" s="1"/>
  <c r="P465" i="1"/>
  <c r="E361" i="1"/>
  <c r="Q361" i="1"/>
  <c r="K636" i="1"/>
  <c r="K637" i="1"/>
  <c r="K379" i="1"/>
  <c r="D409" i="1"/>
  <c r="P409" i="1"/>
  <c r="C421" i="1"/>
  <c r="C439" i="1"/>
  <c r="O439" i="1"/>
  <c r="I452" i="1"/>
  <c r="F452" i="1"/>
  <c r="K507" i="1"/>
  <c r="K547" i="1" s="1"/>
  <c r="K465" i="1"/>
  <c r="C549" i="1"/>
  <c r="K550" i="1"/>
  <c r="G465" i="1"/>
  <c r="G597" i="1" s="1"/>
  <c r="E484" i="1"/>
  <c r="H503" i="1"/>
  <c r="D503" i="1"/>
  <c r="N522" i="1"/>
  <c r="M529" i="1"/>
  <c r="B567" i="1"/>
  <c r="R125" i="1"/>
  <c r="M429" i="1" s="1"/>
  <c r="P555" i="1"/>
  <c r="P570" i="1"/>
  <c r="I521" i="1"/>
  <c r="I522" i="1"/>
  <c r="O536" i="1"/>
  <c r="H548" i="1"/>
  <c r="C571" i="1"/>
  <c r="C556" i="1"/>
  <c r="E522" i="1"/>
  <c r="E521" i="1"/>
  <c r="J548" i="1"/>
  <c r="N538" i="1"/>
  <c r="N537" i="1"/>
  <c r="I632" i="1"/>
  <c r="I649" i="1"/>
  <c r="I590" i="1"/>
  <c r="I634" i="1"/>
  <c r="M123" i="1"/>
  <c r="B558" i="1"/>
  <c r="N637" i="1"/>
  <c r="AX123" i="1"/>
  <c r="AX125" i="1" s="1"/>
  <c r="C397" i="1"/>
  <c r="G570" i="1"/>
  <c r="G555" i="1"/>
  <c r="K549" i="1"/>
  <c r="D472" i="1"/>
  <c r="E367" i="1"/>
  <c r="Q367" i="1"/>
  <c r="P373" i="1"/>
  <c r="L636" i="1"/>
  <c r="L637" i="1"/>
  <c r="L379" i="1"/>
  <c r="E409" i="1"/>
  <c r="Q409" i="1"/>
  <c r="G452" i="1"/>
  <c r="O465" i="1"/>
  <c r="O658" i="1" s="1"/>
  <c r="P530" i="1"/>
  <c r="I536" i="1"/>
  <c r="C567" i="1"/>
  <c r="I692" i="1"/>
  <c r="C530" i="1"/>
  <c r="P636" i="1"/>
  <c r="P379" i="1"/>
  <c r="E537" i="1"/>
  <c r="K568" i="1"/>
  <c r="Q568" i="1"/>
  <c r="D634" i="1"/>
  <c r="D603" i="1"/>
  <c r="D632" i="1"/>
  <c r="D590" i="1"/>
  <c r="P590" i="1"/>
  <c r="N547" i="1"/>
  <c r="D571" i="1"/>
  <c r="D556" i="1"/>
  <c r="F656" i="1"/>
  <c r="F650" i="1"/>
  <c r="F653" i="1"/>
  <c r="J549" i="1"/>
  <c r="C445" i="1"/>
  <c r="G573" i="1"/>
  <c r="G558" i="1"/>
  <c r="G548" i="1"/>
  <c r="K632" i="1"/>
  <c r="K649" i="1"/>
  <c r="K634" i="1"/>
  <c r="K590" i="1"/>
  <c r="P397" i="1"/>
  <c r="P415" i="1"/>
  <c r="H639" i="1"/>
  <c r="H640" i="1"/>
  <c r="H507" i="1"/>
  <c r="H547" i="1" s="1"/>
  <c r="H465" i="1"/>
  <c r="H529" i="1" s="1"/>
  <c r="L549" i="1"/>
  <c r="M548" i="1"/>
  <c r="Q373" i="1"/>
  <c r="M636" i="1"/>
  <c r="M379" i="1"/>
  <c r="H409" i="1"/>
  <c r="G415" i="1"/>
  <c r="C415" i="1"/>
  <c r="E421" i="1"/>
  <c r="H452" i="1"/>
  <c r="J503" i="1"/>
  <c r="J536" i="1"/>
  <c r="D547" i="1"/>
  <c r="B556" i="1"/>
  <c r="L568" i="1"/>
  <c r="I605" i="1"/>
  <c r="E606" i="1"/>
  <c r="Q606" i="1"/>
  <c r="M607" i="1"/>
  <c r="I603" i="1"/>
  <c r="I608" i="1"/>
  <c r="E637" i="1"/>
  <c r="E636" i="1"/>
  <c r="Q637" i="1"/>
  <c r="F409" i="1"/>
  <c r="G427" i="1"/>
  <c r="D439" i="1"/>
  <c r="P439" i="1"/>
  <c r="E445" i="1"/>
  <c r="Q445" i="1"/>
  <c r="N458" i="1"/>
  <c r="M507" i="1"/>
  <c r="M547" i="1" s="1"/>
  <c r="I508" i="1"/>
  <c r="I548" i="1" s="1"/>
  <c r="F484" i="1"/>
  <c r="F496" i="1"/>
  <c r="N503" i="1"/>
  <c r="D550" i="1"/>
  <c r="F637" i="1"/>
  <c r="F636" i="1"/>
  <c r="F397" i="1"/>
  <c r="C640" i="1"/>
  <c r="E439" i="1"/>
  <c r="Q439" i="1"/>
  <c r="F445" i="1"/>
  <c r="F472" i="1"/>
  <c r="O496" i="1"/>
  <c r="G644" i="1"/>
  <c r="O643" i="1"/>
  <c r="O644" i="1"/>
  <c r="O505" i="1"/>
  <c r="F522" i="1"/>
  <c r="F521" i="1"/>
  <c r="E530" i="1"/>
  <c r="E529" i="1"/>
  <c r="M588" i="1"/>
  <c r="G637" i="1"/>
  <c r="G636" i="1"/>
  <c r="I427" i="1"/>
  <c r="D640" i="1"/>
  <c r="G445" i="1"/>
  <c r="B648" i="1"/>
  <c r="B655" i="1" s="1"/>
  <c r="B458" i="1"/>
  <c r="K548" i="1"/>
  <c r="G549" i="1"/>
  <c r="C472" i="1"/>
  <c r="C589" i="1" s="1"/>
  <c r="P503" i="1"/>
  <c r="F634" i="1"/>
  <c r="F590" i="1"/>
  <c r="F632" i="1"/>
  <c r="F603" i="1"/>
  <c r="N649" i="1"/>
  <c r="N634" i="1"/>
  <c r="N590" i="1"/>
  <c r="N589" i="1"/>
  <c r="Q636" i="1"/>
  <c r="H636" i="1"/>
  <c r="H637" i="1"/>
  <c r="H445" i="1"/>
  <c r="C648" i="1"/>
  <c r="C655" i="1" s="1"/>
  <c r="C458" i="1"/>
  <c r="O648" i="1"/>
  <c r="O655" i="1" s="1"/>
  <c r="O458" i="1"/>
  <c r="L548" i="1"/>
  <c r="H549" i="1"/>
  <c r="I496" i="1"/>
  <c r="E496" i="1"/>
  <c r="Q643" i="1"/>
  <c r="Q644" i="1"/>
  <c r="F530" i="1"/>
  <c r="C581" i="1"/>
  <c r="G632" i="1"/>
  <c r="G634" i="1"/>
  <c r="G649" i="1"/>
  <c r="G590" i="1"/>
  <c r="G589" i="1"/>
  <c r="O649" i="1"/>
  <c r="O634" i="1"/>
  <c r="O590" i="1"/>
  <c r="O603" i="1"/>
  <c r="O632" i="1"/>
  <c r="N603" i="1"/>
  <c r="I636" i="1"/>
  <c r="I637" i="1"/>
  <c r="E379" i="1"/>
  <c r="Q379" i="1"/>
  <c r="F639" i="1"/>
  <c r="F640" i="1"/>
  <c r="I445" i="1"/>
  <c r="D648" i="1"/>
  <c r="D655" i="1" s="1"/>
  <c r="D458" i="1"/>
  <c r="P648" i="1"/>
  <c r="P655" i="1" s="1"/>
  <c r="P458" i="1"/>
  <c r="M465" i="1"/>
  <c r="M504" i="1" s="1"/>
  <c r="I549" i="1"/>
  <c r="E550" i="1"/>
  <c r="O547" i="1"/>
  <c r="P550" i="1"/>
  <c r="D529" i="1"/>
  <c r="L536" i="1"/>
  <c r="E545" i="1"/>
  <c r="F544" i="1"/>
  <c r="H649" i="1"/>
  <c r="H590" i="1"/>
  <c r="H632" i="1"/>
  <c r="H603" i="1"/>
  <c r="P589" i="1"/>
  <c r="P632" i="1"/>
  <c r="P634" i="1"/>
  <c r="P649" i="1"/>
  <c r="L649" i="1"/>
  <c r="L634" i="1"/>
  <c r="K705" i="1"/>
  <c r="L704" i="1"/>
  <c r="G484" i="1"/>
  <c r="G536" i="1"/>
  <c r="H544" i="1"/>
  <c r="J588" i="1"/>
  <c r="I684" i="1"/>
  <c r="H685" i="1"/>
  <c r="H687" i="1" s="1"/>
  <c r="B639" i="1"/>
  <c r="B640" i="1"/>
  <c r="F648" i="1"/>
  <c r="F655" i="1" s="1"/>
  <c r="F458" i="1"/>
  <c r="Q458" i="1"/>
  <c r="M478" i="1"/>
  <c r="C520" i="1"/>
  <c r="O520" i="1"/>
  <c r="H536" i="1"/>
  <c r="M715" i="1"/>
  <c r="C639" i="1"/>
  <c r="L465" i="1"/>
  <c r="Q484" i="1"/>
  <c r="E503" i="1"/>
  <c r="Q536" i="1"/>
  <c r="B581" i="1"/>
  <c r="N581" i="1"/>
  <c r="E640" i="1"/>
  <c r="E458" i="1"/>
  <c r="I472" i="1"/>
  <c r="C478" i="1"/>
  <c r="I528" i="1"/>
  <c r="C544" i="1"/>
  <c r="O581" i="1"/>
  <c r="D597" i="1"/>
  <c r="P597" i="1"/>
  <c r="R655" i="1"/>
  <c r="I568" i="1"/>
  <c r="H605" i="1"/>
  <c r="P606" i="1"/>
  <c r="J696" i="1"/>
  <c r="P605" i="1"/>
  <c r="D608" i="1"/>
  <c r="P603" i="1"/>
  <c r="C658" i="1"/>
  <c r="D672" i="1"/>
  <c r="L711" i="1"/>
  <c r="P658" i="1"/>
  <c r="Q656" i="1"/>
  <c r="G608" i="1"/>
  <c r="G603" i="1"/>
  <c r="E658" i="1"/>
  <c r="Q654" i="1"/>
  <c r="P723" i="1"/>
  <c r="O723" i="1"/>
  <c r="F581" i="1"/>
  <c r="D606" i="1"/>
  <c r="H608" i="1"/>
  <c r="Q717" i="1"/>
  <c r="Q718" i="1" s="1"/>
  <c r="Q721" i="1"/>
  <c r="Q722" i="1" s="1"/>
  <c r="Q669" i="1"/>
  <c r="H688" i="1"/>
  <c r="G685" i="1"/>
  <c r="G687" i="1" s="1"/>
  <c r="E597" i="1"/>
  <c r="D677" i="1"/>
  <c r="D679" i="1" s="1"/>
  <c r="E676" i="1"/>
  <c r="C675" i="1"/>
  <c r="L700" i="1"/>
  <c r="K701" i="1"/>
  <c r="K703" i="1" s="1"/>
  <c r="K707" i="1"/>
  <c r="M708" i="1"/>
  <c r="L538" i="1" l="1"/>
  <c r="L537" i="1"/>
  <c r="O656" i="1"/>
  <c r="O653" i="1"/>
  <c r="P639" i="1"/>
  <c r="P640" i="1"/>
  <c r="P433" i="1"/>
  <c r="P653" i="1"/>
  <c r="P650" i="1"/>
  <c r="P656" i="1"/>
  <c r="P663" i="1" s="1"/>
  <c r="G572" i="1"/>
  <c r="G557" i="1"/>
  <c r="B504" i="1"/>
  <c r="C537" i="1"/>
  <c r="E551" i="1"/>
  <c r="E512" i="1"/>
  <c r="E513" i="1"/>
  <c r="M538" i="1"/>
  <c r="Q663" i="1"/>
  <c r="B597" i="1"/>
  <c r="G656" i="1"/>
  <c r="G663" i="1" s="1"/>
  <c r="G653" i="1"/>
  <c r="G650" i="1"/>
  <c r="C656" i="1"/>
  <c r="C663" i="1" s="1"/>
  <c r="C653" i="1"/>
  <c r="C650" i="1"/>
  <c r="K658" i="1"/>
  <c r="K642" i="1"/>
  <c r="K511" i="1"/>
  <c r="K466" i="1"/>
  <c r="K589" i="1"/>
  <c r="K597" i="1"/>
  <c r="G521" i="1"/>
  <c r="O573" i="1"/>
  <c r="O558" i="1"/>
  <c r="N713" i="1"/>
  <c r="N715" i="1" s="1"/>
  <c r="Q712" i="1"/>
  <c r="Q713" i="1" s="1"/>
  <c r="J573" i="1"/>
  <c r="J558" i="1"/>
  <c r="J529" i="1"/>
  <c r="F570" i="1"/>
  <c r="F555" i="1"/>
  <c r="C551" i="1"/>
  <c r="C512" i="1"/>
  <c r="C513" i="1"/>
  <c r="H689" i="1"/>
  <c r="H691" i="1" s="1"/>
  <c r="I688" i="1"/>
  <c r="D658" i="1"/>
  <c r="E643" i="1"/>
  <c r="E644" i="1"/>
  <c r="E505" i="1"/>
  <c r="E504" i="1"/>
  <c r="O521" i="1"/>
  <c r="O522" i="1"/>
  <c r="J632" i="1"/>
  <c r="J649" i="1"/>
  <c r="K650" i="1" s="1"/>
  <c r="J634" i="1"/>
  <c r="J590" i="1"/>
  <c r="J589" i="1"/>
  <c r="H589" i="1"/>
  <c r="I572" i="1"/>
  <c r="I557" i="1"/>
  <c r="D568" i="1"/>
  <c r="N555" i="1"/>
  <c r="N570" i="1"/>
  <c r="O568" i="1"/>
  <c r="K555" i="1"/>
  <c r="K570" i="1"/>
  <c r="Y125" i="1"/>
  <c r="K430" i="1" s="1"/>
  <c r="K418" i="1"/>
  <c r="F681" i="1"/>
  <c r="F683" i="1" s="1"/>
  <c r="G680" i="1"/>
  <c r="G545" i="1"/>
  <c r="C645" i="1"/>
  <c r="B570" i="1"/>
  <c r="B555" i="1"/>
  <c r="O571" i="1"/>
  <c r="O556" i="1"/>
  <c r="D557" i="1"/>
  <c r="D572" i="1"/>
  <c r="M545" i="1"/>
  <c r="Q432" i="1"/>
  <c r="Q429" i="1"/>
  <c r="N572" i="1"/>
  <c r="N557" i="1"/>
  <c r="D673" i="1"/>
  <c r="D675" i="1" s="1"/>
  <c r="E672" i="1"/>
  <c r="I685" i="1"/>
  <c r="I687" i="1" s="1"/>
  <c r="J684" i="1"/>
  <c r="N571" i="1"/>
  <c r="N556" i="1"/>
  <c r="F597" i="1"/>
  <c r="H568" i="1"/>
  <c r="C521" i="1"/>
  <c r="C522" i="1"/>
  <c r="H545" i="1"/>
  <c r="M642" i="1"/>
  <c r="M466" i="1"/>
  <c r="M521" i="1"/>
  <c r="M597" i="1"/>
  <c r="M511" i="1"/>
  <c r="O645" i="1"/>
  <c r="D558" i="1"/>
  <c r="D573" i="1"/>
  <c r="M571" i="1"/>
  <c r="M556" i="1"/>
  <c r="C529" i="1"/>
  <c r="M658" i="1"/>
  <c r="N521" i="1"/>
  <c r="M645" i="1"/>
  <c r="L555" i="1"/>
  <c r="L570" i="1"/>
  <c r="K645" i="1"/>
  <c r="I504" i="1"/>
  <c r="K545" i="1"/>
  <c r="O642" i="1"/>
  <c r="O466" i="1"/>
  <c r="O511" i="1"/>
  <c r="K572" i="1"/>
  <c r="K557" i="1"/>
  <c r="I656" i="1"/>
  <c r="I653" i="1"/>
  <c r="I650" i="1"/>
  <c r="C570" i="1"/>
  <c r="C555" i="1"/>
  <c r="F557" i="1"/>
  <c r="F572" i="1"/>
  <c r="Q642" i="1"/>
  <c r="Q466" i="1"/>
  <c r="Q511" i="1"/>
  <c r="B511" i="1"/>
  <c r="B658" i="1"/>
  <c r="B521" i="1"/>
  <c r="M572" i="1"/>
  <c r="M557" i="1"/>
  <c r="H557" i="1"/>
  <c r="H572" i="1"/>
  <c r="G642" i="1"/>
  <c r="G645" i="1" s="1"/>
  <c r="G466" i="1"/>
  <c r="G658" i="1"/>
  <c r="G511" i="1"/>
  <c r="G504" i="1"/>
  <c r="L644" i="1"/>
  <c r="L505" i="1"/>
  <c r="L504" i="1"/>
  <c r="L643" i="1"/>
  <c r="L645" i="1" s="1"/>
  <c r="Q571" i="1"/>
  <c r="Q556" i="1"/>
  <c r="F558" i="1"/>
  <c r="F573" i="1"/>
  <c r="O529" i="1"/>
  <c r="K571" i="1"/>
  <c r="K556" i="1"/>
  <c r="F663" i="1"/>
  <c r="K573" i="1"/>
  <c r="K558" i="1"/>
  <c r="I555" i="1"/>
  <c r="I570" i="1"/>
  <c r="M709" i="1"/>
  <c r="M711" i="1" s="1"/>
  <c r="P708" i="1"/>
  <c r="P709" i="1" s="1"/>
  <c r="N708" i="1"/>
  <c r="O708" i="1"/>
  <c r="O709" i="1" s="1"/>
  <c r="Q537" i="1"/>
  <c r="Q538" i="1"/>
  <c r="N656" i="1"/>
  <c r="N653" i="1"/>
  <c r="I545" i="1"/>
  <c r="N568" i="1"/>
  <c r="H665" i="1"/>
  <c r="H670" i="1" s="1"/>
  <c r="G665" i="1"/>
  <c r="G670" i="1" s="1"/>
  <c r="F665" i="1"/>
  <c r="F670" i="1" s="1"/>
  <c r="P665" i="1"/>
  <c r="D665" i="1"/>
  <c r="D670" i="1" s="1"/>
  <c r="O665" i="1"/>
  <c r="N665" i="1"/>
  <c r="M665" i="1"/>
  <c r="L665" i="1"/>
  <c r="K665" i="1"/>
  <c r="Q665" i="1"/>
  <c r="J665" i="1"/>
  <c r="J670" i="1" s="1"/>
  <c r="I665" i="1"/>
  <c r="I670" i="1" s="1"/>
  <c r="E665" i="1"/>
  <c r="E670" i="1" s="1"/>
  <c r="C665" i="1"/>
  <c r="C670" i="1" s="1"/>
  <c r="B665" i="1"/>
  <c r="B670" i="1" s="1"/>
  <c r="H537" i="1"/>
  <c r="H538" i="1"/>
  <c r="E558" i="1"/>
  <c r="E573" i="1"/>
  <c r="O504" i="1"/>
  <c r="K656" i="1"/>
  <c r="K653" i="1"/>
  <c r="J556" i="1"/>
  <c r="J571" i="1"/>
  <c r="Q570" i="1"/>
  <c r="Q555" i="1"/>
  <c r="F568" i="1"/>
  <c r="C545" i="1"/>
  <c r="L658" i="1"/>
  <c r="L642" i="1"/>
  <c r="L466" i="1"/>
  <c r="L529" i="1"/>
  <c r="L511" i="1"/>
  <c r="L589" i="1"/>
  <c r="L597" i="1"/>
  <c r="G537" i="1"/>
  <c r="G538" i="1"/>
  <c r="O589" i="1"/>
  <c r="N644" i="1"/>
  <c r="N643" i="1"/>
  <c r="N505" i="1"/>
  <c r="N504" i="1"/>
  <c r="Q505" i="1"/>
  <c r="D555" i="1"/>
  <c r="D570" i="1"/>
  <c r="L572" i="1"/>
  <c r="L557" i="1"/>
  <c r="G556" i="1"/>
  <c r="G571" i="1"/>
  <c r="B568" i="1"/>
  <c r="P642" i="1"/>
  <c r="P511" i="1"/>
  <c r="P466" i="1"/>
  <c r="P545" i="1"/>
  <c r="M568" i="1"/>
  <c r="J555" i="1"/>
  <c r="J570" i="1"/>
  <c r="K537" i="1"/>
  <c r="K504" i="1"/>
  <c r="I645" i="1"/>
  <c r="O639" i="1"/>
  <c r="O640" i="1"/>
  <c r="O433" i="1"/>
  <c r="J640" i="1"/>
  <c r="J639" i="1"/>
  <c r="J433" i="1"/>
  <c r="G568" i="1"/>
  <c r="J538" i="1"/>
  <c r="J537" i="1"/>
  <c r="H642" i="1"/>
  <c r="H658" i="1"/>
  <c r="H511" i="1"/>
  <c r="H466" i="1"/>
  <c r="I693" i="1"/>
  <c r="I695" i="1" s="1"/>
  <c r="J692" i="1"/>
  <c r="P571" i="1"/>
  <c r="P556" i="1"/>
  <c r="Q650" i="1"/>
  <c r="Q653" i="1"/>
  <c r="J658" i="1"/>
  <c r="J642" i="1"/>
  <c r="J511" i="1"/>
  <c r="J466" i="1"/>
  <c r="J597" i="1"/>
  <c r="K538" i="1"/>
  <c r="N545" i="1"/>
  <c r="L701" i="1"/>
  <c r="L703" i="1" s="1"/>
  <c r="M700" i="1"/>
  <c r="E677" i="1"/>
  <c r="E679" i="1" s="1"/>
  <c r="F676" i="1"/>
  <c r="Q723" i="1"/>
  <c r="O715" i="1"/>
  <c r="L705" i="1"/>
  <c r="L707" i="1" s="1"/>
  <c r="M704" i="1"/>
  <c r="H650" i="1"/>
  <c r="H656" i="1"/>
  <c r="H663" i="1" s="1"/>
  <c r="H653" i="1"/>
  <c r="Q504" i="1"/>
  <c r="B529" i="1"/>
  <c r="J644" i="1"/>
  <c r="J505" i="1"/>
  <c r="J643" i="1"/>
  <c r="J504" i="1"/>
  <c r="H555" i="1"/>
  <c r="H570" i="1"/>
  <c r="C568" i="1"/>
  <c r="J568" i="1"/>
  <c r="P537" i="1"/>
  <c r="P538" i="1"/>
  <c r="B589" i="1"/>
  <c r="Q573" i="1"/>
  <c r="Q558" i="1"/>
  <c r="D642" i="1"/>
  <c r="D511" i="1"/>
  <c r="D466" i="1"/>
  <c r="H597" i="1"/>
  <c r="O545" i="1"/>
  <c r="J545" i="1"/>
  <c r="L650" i="1"/>
  <c r="L653" i="1"/>
  <c r="L656" i="1"/>
  <c r="L663" i="1" s="1"/>
  <c r="J530" i="1"/>
  <c r="I529" i="1"/>
  <c r="I530" i="1"/>
  <c r="N418" i="1"/>
  <c r="M125" i="1"/>
  <c r="N430" i="1" s="1"/>
  <c r="B537" i="1"/>
  <c r="O597" i="1"/>
  <c r="Q658" i="1"/>
  <c r="J697" i="1"/>
  <c r="J699" i="1" s="1"/>
  <c r="K696" i="1"/>
  <c r="P715" i="1"/>
  <c r="F545" i="1"/>
  <c r="Q645" i="1"/>
  <c r="I658" i="1"/>
  <c r="F529" i="1"/>
  <c r="M649" i="1"/>
  <c r="O650" i="1" s="1"/>
  <c r="M634" i="1"/>
  <c r="M590" i="1"/>
  <c r="M603" i="1"/>
  <c r="M632" i="1"/>
  <c r="M589" i="1"/>
  <c r="I571" i="1"/>
  <c r="I556" i="1"/>
  <c r="I537" i="1"/>
  <c r="I538" i="1"/>
  <c r="B545" i="1"/>
  <c r="H556" i="1"/>
  <c r="H571" i="1"/>
  <c r="D643" i="1"/>
  <c r="D644" i="1"/>
  <c r="D505" i="1"/>
  <c r="D504" i="1"/>
  <c r="C573" i="1"/>
  <c r="C558" i="1"/>
  <c r="G529" i="1"/>
  <c r="H530" i="1"/>
  <c r="G530" i="1"/>
  <c r="D545" i="1"/>
  <c r="M639" i="1"/>
  <c r="M640" i="1"/>
  <c r="M433" i="1"/>
  <c r="Q597" i="1"/>
  <c r="P558" i="1"/>
  <c r="P573" i="1"/>
  <c r="L556" i="1"/>
  <c r="L571" i="1"/>
  <c r="Q521" i="1"/>
  <c r="N642" i="1"/>
  <c r="N511" i="1"/>
  <c r="N466" i="1"/>
  <c r="N597" i="1"/>
  <c r="O570" i="1"/>
  <c r="O555" i="1"/>
  <c r="C557" i="1"/>
  <c r="C572" i="1"/>
  <c r="F642" i="1"/>
  <c r="F511" i="1"/>
  <c r="F466" i="1"/>
  <c r="I597" i="1"/>
  <c r="I642" i="1"/>
  <c r="I511" i="1"/>
  <c r="I466" i="1"/>
  <c r="F589" i="1"/>
  <c r="K640" i="1"/>
  <c r="K639" i="1"/>
  <c r="K433" i="1"/>
  <c r="M558" i="1"/>
  <c r="M573" i="1"/>
  <c r="L639" i="1"/>
  <c r="L640" i="1"/>
  <c r="L433" i="1"/>
  <c r="C597" i="1"/>
  <c r="F658" i="1"/>
  <c r="P643" i="1"/>
  <c r="P644" i="1"/>
  <c r="P505" i="1"/>
  <c r="P504" i="1"/>
  <c r="M570" i="1"/>
  <c r="M555" i="1"/>
  <c r="J572" i="1"/>
  <c r="J557" i="1"/>
  <c r="D589" i="1"/>
  <c r="O537" i="1"/>
  <c r="O538" i="1"/>
  <c r="H644" i="1"/>
  <c r="H643" i="1"/>
  <c r="H505" i="1"/>
  <c r="H504" i="1"/>
  <c r="Q589" i="1"/>
  <c r="B656" i="1"/>
  <c r="B653" i="1"/>
  <c r="K530" i="1"/>
  <c r="L530" i="1"/>
  <c r="K529" i="1"/>
  <c r="F644" i="1"/>
  <c r="F643" i="1"/>
  <c r="F504" i="1"/>
  <c r="G505" i="1"/>
  <c r="F505" i="1"/>
  <c r="K521" i="1"/>
  <c r="J603" i="1"/>
  <c r="N639" i="1"/>
  <c r="N640" i="1"/>
  <c r="N433" i="1"/>
  <c r="Q545" i="1"/>
  <c r="O710" i="1" l="1"/>
  <c r="O711" i="1"/>
  <c r="P710" i="1"/>
  <c r="P711" i="1"/>
  <c r="L512" i="1"/>
  <c r="L551" i="1"/>
  <c r="L513" i="1"/>
  <c r="K663" i="1"/>
  <c r="I663" i="1"/>
  <c r="E673" i="1"/>
  <c r="E675" i="1" s="1"/>
  <c r="F672" i="1"/>
  <c r="H645" i="1"/>
  <c r="P645" i="1"/>
  <c r="D645" i="1"/>
  <c r="N650" i="1"/>
  <c r="E574" i="1"/>
  <c r="E559" i="1"/>
  <c r="E552" i="1"/>
  <c r="J650" i="1"/>
  <c r="J656" i="1"/>
  <c r="J663" i="1" s="1"/>
  <c r="J653" i="1"/>
  <c r="H513" i="1"/>
  <c r="H512" i="1"/>
  <c r="H551" i="1"/>
  <c r="M551" i="1"/>
  <c r="M513" i="1"/>
  <c r="M512" i="1"/>
  <c r="M705" i="1"/>
  <c r="M707" i="1" s="1"/>
  <c r="P704" i="1"/>
  <c r="P705" i="1" s="1"/>
  <c r="O704" i="1"/>
  <c r="O705" i="1" s="1"/>
  <c r="N704" i="1"/>
  <c r="J685" i="1"/>
  <c r="J687" i="1" s="1"/>
  <c r="K684" i="1"/>
  <c r="M656" i="1"/>
  <c r="M650" i="1"/>
  <c r="M653" i="1"/>
  <c r="D551" i="1"/>
  <c r="E553" i="1" s="1"/>
  <c r="D512" i="1"/>
  <c r="D513" i="1"/>
  <c r="J645" i="1"/>
  <c r="F677" i="1"/>
  <c r="F679" i="1" s="1"/>
  <c r="G676" i="1"/>
  <c r="B512" i="1"/>
  <c r="B551" i="1"/>
  <c r="E645" i="1"/>
  <c r="F645" i="1"/>
  <c r="N663" i="1"/>
  <c r="G513" i="1"/>
  <c r="G512" i="1"/>
  <c r="G551" i="1"/>
  <c r="Q551" i="1"/>
  <c r="Q513" i="1"/>
  <c r="Q512" i="1"/>
  <c r="O551" i="1"/>
  <c r="O512" i="1"/>
  <c r="O513" i="1"/>
  <c r="H680" i="1"/>
  <c r="G681" i="1"/>
  <c r="G683" i="1" s="1"/>
  <c r="Q714" i="1"/>
  <c r="Q715" i="1"/>
  <c r="O663" i="1"/>
  <c r="N709" i="1"/>
  <c r="N711" i="1" s="1"/>
  <c r="Q708" i="1"/>
  <c r="Q709" i="1" s="1"/>
  <c r="F513" i="1"/>
  <c r="F512" i="1"/>
  <c r="F551" i="1"/>
  <c r="C552" i="1"/>
  <c r="C553" i="1"/>
  <c r="C559" i="1"/>
  <c r="C574" i="1"/>
  <c r="K513" i="1"/>
  <c r="K512" i="1"/>
  <c r="K551" i="1"/>
  <c r="I513" i="1"/>
  <c r="I512" i="1"/>
  <c r="I551" i="1"/>
  <c r="N512" i="1"/>
  <c r="N551" i="1"/>
  <c r="N513" i="1"/>
  <c r="R658" i="1"/>
  <c r="M701" i="1"/>
  <c r="M703" i="1" s="1"/>
  <c r="P700" i="1"/>
  <c r="P701" i="1" s="1"/>
  <c r="O700" i="1"/>
  <c r="O701" i="1" s="1"/>
  <c r="N700" i="1"/>
  <c r="K697" i="1"/>
  <c r="K699" i="1" s="1"/>
  <c r="L696" i="1"/>
  <c r="J512" i="1"/>
  <c r="J551" i="1"/>
  <c r="J513" i="1"/>
  <c r="K692" i="1"/>
  <c r="J693" i="1"/>
  <c r="J695" i="1" s="1"/>
  <c r="P551" i="1"/>
  <c r="P512" i="1"/>
  <c r="P513" i="1"/>
  <c r="N645" i="1"/>
  <c r="Q639" i="1"/>
  <c r="Q640" i="1"/>
  <c r="Q433" i="1"/>
  <c r="I689" i="1"/>
  <c r="I691" i="1" s="1"/>
  <c r="J688" i="1"/>
  <c r="K685" i="1" l="1"/>
  <c r="K687" i="1" s="1"/>
  <c r="L684" i="1"/>
  <c r="K693" i="1"/>
  <c r="K695" i="1" s="1"/>
  <c r="L692" i="1"/>
  <c r="K688" i="1"/>
  <c r="J689" i="1"/>
  <c r="J691" i="1" s="1"/>
  <c r="J574" i="1"/>
  <c r="J559" i="1"/>
  <c r="J553" i="1"/>
  <c r="J552" i="1"/>
  <c r="I574" i="1"/>
  <c r="I559" i="1"/>
  <c r="I553" i="1"/>
  <c r="I552" i="1"/>
  <c r="P706" i="1"/>
  <c r="P707" i="1"/>
  <c r="E560" i="1"/>
  <c r="E657" i="1"/>
  <c r="H681" i="1"/>
  <c r="H683" i="1" s="1"/>
  <c r="I680" i="1"/>
  <c r="N552" i="1"/>
  <c r="N559" i="1"/>
  <c r="N574" i="1"/>
  <c r="N553" i="1"/>
  <c r="L559" i="1"/>
  <c r="L553" i="1"/>
  <c r="L552" i="1"/>
  <c r="L574" i="1"/>
  <c r="K574" i="1"/>
  <c r="K552" i="1"/>
  <c r="K559" i="1"/>
  <c r="K553" i="1"/>
  <c r="G574" i="1"/>
  <c r="G559" i="1"/>
  <c r="G552" i="1"/>
  <c r="G553" i="1"/>
  <c r="Q704" i="1"/>
  <c r="Q705" i="1" s="1"/>
  <c r="N705" i="1"/>
  <c r="N707" i="1" s="1"/>
  <c r="O552" i="1"/>
  <c r="O559" i="1"/>
  <c r="O574" i="1"/>
  <c r="O553" i="1"/>
  <c r="L697" i="1"/>
  <c r="L699" i="1" s="1"/>
  <c r="M696" i="1"/>
  <c r="N701" i="1"/>
  <c r="N703" i="1" s="1"/>
  <c r="Q700" i="1"/>
  <c r="Q701" i="1" s="1"/>
  <c r="D553" i="1"/>
  <c r="D552" i="1"/>
  <c r="D574" i="1"/>
  <c r="D559" i="1"/>
  <c r="E561" i="1" s="1"/>
  <c r="M553" i="1"/>
  <c r="M552" i="1"/>
  <c r="M559" i="1"/>
  <c r="M574" i="1"/>
  <c r="P559" i="1"/>
  <c r="P574" i="1"/>
  <c r="P553" i="1"/>
  <c r="P552" i="1"/>
  <c r="G672" i="1"/>
  <c r="F673" i="1"/>
  <c r="F675" i="1" s="1"/>
  <c r="R656" i="1"/>
  <c r="H676" i="1"/>
  <c r="G677" i="1"/>
  <c r="G679" i="1" s="1"/>
  <c r="E575" i="1"/>
  <c r="E582" i="1"/>
  <c r="E633" i="1" s="1"/>
  <c r="O702" i="1"/>
  <c r="O703" i="1"/>
  <c r="H574" i="1"/>
  <c r="H553" i="1"/>
  <c r="H559" i="1"/>
  <c r="H552" i="1"/>
  <c r="B552" i="1"/>
  <c r="B574" i="1"/>
  <c r="B559" i="1"/>
  <c r="O706" i="1"/>
  <c r="O707" i="1"/>
  <c r="Q559" i="1"/>
  <c r="Q574" i="1"/>
  <c r="Q552" i="1"/>
  <c r="Q553" i="1"/>
  <c r="P702" i="1"/>
  <c r="P703" i="1"/>
  <c r="C575" i="1"/>
  <c r="C582" i="1"/>
  <c r="C633" i="1" s="1"/>
  <c r="H668" i="1"/>
  <c r="G668" i="1"/>
  <c r="F668" i="1"/>
  <c r="P668" i="1"/>
  <c r="D668" i="1"/>
  <c r="C668" i="1"/>
  <c r="B668" i="1"/>
  <c r="Q668" i="1"/>
  <c r="O668" i="1"/>
  <c r="N668" i="1"/>
  <c r="M668" i="1"/>
  <c r="L668" i="1"/>
  <c r="K668" i="1"/>
  <c r="E668" i="1"/>
  <c r="I668" i="1"/>
  <c r="J668" i="1"/>
  <c r="F574" i="1"/>
  <c r="F553" i="1"/>
  <c r="F559" i="1"/>
  <c r="F552" i="1"/>
  <c r="Q710" i="1"/>
  <c r="Q711" i="1"/>
  <c r="C561" i="1"/>
  <c r="C560" i="1"/>
  <c r="C657" i="1"/>
  <c r="M663" i="1"/>
  <c r="O561" i="1" l="1"/>
  <c r="O560" i="1"/>
  <c r="O657" i="1"/>
  <c r="F561" i="1"/>
  <c r="F560" i="1"/>
  <c r="F657" i="1"/>
  <c r="K575" i="1"/>
  <c r="K582" i="1"/>
  <c r="K633" i="1" s="1"/>
  <c r="F575" i="1"/>
  <c r="F582" i="1"/>
  <c r="F633" i="1" s="1"/>
  <c r="Q575" i="1"/>
  <c r="Q582" i="1"/>
  <c r="Q633" i="1" s="1"/>
  <c r="Q707" i="1"/>
  <c r="Q706" i="1"/>
  <c r="J561" i="1"/>
  <c r="J560" i="1"/>
  <c r="J657" i="1"/>
  <c r="Q561" i="1"/>
  <c r="Q560" i="1"/>
  <c r="Q657" i="1"/>
  <c r="H575" i="1"/>
  <c r="H582" i="1"/>
  <c r="H633" i="1" s="1"/>
  <c r="P575" i="1"/>
  <c r="P582" i="1"/>
  <c r="P633" i="1" s="1"/>
  <c r="J575" i="1"/>
  <c r="J582" i="1"/>
  <c r="J633" i="1" s="1"/>
  <c r="K560" i="1"/>
  <c r="K561" i="1"/>
  <c r="K657" i="1"/>
  <c r="H560" i="1"/>
  <c r="H561" i="1"/>
  <c r="H657" i="1"/>
  <c r="P561" i="1"/>
  <c r="P560" i="1"/>
  <c r="P657" i="1"/>
  <c r="G561" i="1"/>
  <c r="G560" i="1"/>
  <c r="G657" i="1"/>
  <c r="L560" i="1"/>
  <c r="L561" i="1"/>
  <c r="L657" i="1"/>
  <c r="K689" i="1"/>
  <c r="K691" i="1" s="1"/>
  <c r="L688" i="1"/>
  <c r="I681" i="1"/>
  <c r="I683" i="1" s="1"/>
  <c r="J680" i="1"/>
  <c r="L575" i="1"/>
  <c r="L582" i="1"/>
  <c r="L633" i="1" s="1"/>
  <c r="M575" i="1"/>
  <c r="M582" i="1"/>
  <c r="M633" i="1" s="1"/>
  <c r="P696" i="1"/>
  <c r="P697" i="1" s="1"/>
  <c r="N696" i="1"/>
  <c r="M697" i="1"/>
  <c r="M699" i="1" s="1"/>
  <c r="O696" i="1"/>
  <c r="O697" i="1" s="1"/>
  <c r="G575" i="1"/>
  <c r="G582" i="1"/>
  <c r="G633" i="1" s="1"/>
  <c r="M692" i="1"/>
  <c r="L693" i="1"/>
  <c r="L695" i="1" s="1"/>
  <c r="P666" i="1"/>
  <c r="D666" i="1"/>
  <c r="O666" i="1"/>
  <c r="C666" i="1"/>
  <c r="N666" i="1"/>
  <c r="B666" i="1"/>
  <c r="L666" i="1"/>
  <c r="Q666" i="1"/>
  <c r="M666" i="1"/>
  <c r="K666" i="1"/>
  <c r="H666" i="1"/>
  <c r="G666" i="1"/>
  <c r="F666" i="1"/>
  <c r="E666" i="1"/>
  <c r="J666" i="1"/>
  <c r="I666" i="1"/>
  <c r="I575" i="1"/>
  <c r="I582" i="1"/>
  <c r="I633" i="1" s="1"/>
  <c r="H672" i="1"/>
  <c r="G673" i="1"/>
  <c r="G675" i="1" s="1"/>
  <c r="Q703" i="1"/>
  <c r="Q702" i="1"/>
  <c r="B560" i="1"/>
  <c r="B657" i="1"/>
  <c r="M561" i="1"/>
  <c r="M560" i="1"/>
  <c r="M657" i="1"/>
  <c r="N575" i="1"/>
  <c r="N582" i="1"/>
  <c r="N633" i="1" s="1"/>
  <c r="D561" i="1"/>
  <c r="D560" i="1"/>
  <c r="D657" i="1"/>
  <c r="D575" i="1"/>
  <c r="D582" i="1"/>
  <c r="D633" i="1" s="1"/>
  <c r="B575" i="1"/>
  <c r="B582" i="1"/>
  <c r="B633" i="1" s="1"/>
  <c r="N561" i="1"/>
  <c r="N560" i="1"/>
  <c r="N657" i="1"/>
  <c r="M684" i="1"/>
  <c r="L685" i="1"/>
  <c r="L687" i="1" s="1"/>
  <c r="I676" i="1"/>
  <c r="H677" i="1"/>
  <c r="H679" i="1" s="1"/>
  <c r="O575" i="1"/>
  <c r="O582" i="1"/>
  <c r="O633" i="1" s="1"/>
  <c r="I560" i="1"/>
  <c r="I561" i="1"/>
  <c r="I657" i="1"/>
  <c r="O692" i="1" l="1"/>
  <c r="O693" i="1" s="1"/>
  <c r="N692" i="1"/>
  <c r="M693" i="1"/>
  <c r="M695" i="1" s="1"/>
  <c r="P692" i="1"/>
  <c r="P693" i="1" s="1"/>
  <c r="M688" i="1"/>
  <c r="L689" i="1"/>
  <c r="L691" i="1" s="1"/>
  <c r="R657" i="1"/>
  <c r="O698" i="1"/>
  <c r="O699" i="1"/>
  <c r="I672" i="1"/>
  <c r="H673" i="1"/>
  <c r="H675" i="1" s="1"/>
  <c r="I677" i="1"/>
  <c r="I679" i="1" s="1"/>
  <c r="J676" i="1"/>
  <c r="Q696" i="1"/>
  <c r="Q697" i="1" s="1"/>
  <c r="N697" i="1"/>
  <c r="N699" i="1" s="1"/>
  <c r="J681" i="1"/>
  <c r="J683" i="1" s="1"/>
  <c r="K680" i="1"/>
  <c r="P698" i="1"/>
  <c r="P699" i="1"/>
  <c r="P684" i="1"/>
  <c r="P685" i="1" s="1"/>
  <c r="M685" i="1"/>
  <c r="M687" i="1" s="1"/>
  <c r="N684" i="1"/>
  <c r="O684" i="1"/>
  <c r="O685" i="1" s="1"/>
  <c r="J672" i="1" l="1"/>
  <c r="I673" i="1"/>
  <c r="I675" i="1" s="1"/>
  <c r="O688" i="1"/>
  <c r="O689" i="1" s="1"/>
  <c r="N688" i="1"/>
  <c r="M689" i="1"/>
  <c r="M691" i="1" s="1"/>
  <c r="P688" i="1"/>
  <c r="P689" i="1" s="1"/>
  <c r="P694" i="1"/>
  <c r="P695" i="1"/>
  <c r="O687" i="1"/>
  <c r="O686" i="1"/>
  <c r="L667" i="1"/>
  <c r="L670" i="1" s="1"/>
  <c r="K667" i="1"/>
  <c r="K670" i="1" s="1"/>
  <c r="J667" i="1"/>
  <c r="H667" i="1"/>
  <c r="C667" i="1"/>
  <c r="B667" i="1"/>
  <c r="Q667" i="1"/>
  <c r="Q670" i="1" s="1"/>
  <c r="P667" i="1"/>
  <c r="P670" i="1" s="1"/>
  <c r="O667" i="1"/>
  <c r="O670" i="1" s="1"/>
  <c r="M667" i="1"/>
  <c r="M670" i="1" s="1"/>
  <c r="I667" i="1"/>
  <c r="G667" i="1"/>
  <c r="F667" i="1"/>
  <c r="E667" i="1"/>
  <c r="N667" i="1"/>
  <c r="N670" i="1" s="1"/>
  <c r="D667" i="1"/>
  <c r="L680" i="1"/>
  <c r="K681" i="1"/>
  <c r="K683" i="1" s="1"/>
  <c r="Q684" i="1"/>
  <c r="Q685" i="1" s="1"/>
  <c r="N685" i="1"/>
  <c r="N687" i="1" s="1"/>
  <c r="P687" i="1"/>
  <c r="P686" i="1"/>
  <c r="Q698" i="1"/>
  <c r="Q699" i="1"/>
  <c r="N693" i="1"/>
  <c r="N695" i="1" s="1"/>
  <c r="Q692" i="1"/>
  <c r="Q693" i="1" s="1"/>
  <c r="J677" i="1"/>
  <c r="J679" i="1" s="1"/>
  <c r="K676" i="1"/>
  <c r="O694" i="1"/>
  <c r="O695" i="1"/>
  <c r="Q694" i="1" l="1"/>
  <c r="Q695" i="1"/>
  <c r="N689" i="1"/>
  <c r="N691" i="1" s="1"/>
  <c r="Q688" i="1"/>
  <c r="Q689" i="1" s="1"/>
  <c r="P690" i="1"/>
  <c r="P691" i="1"/>
  <c r="M680" i="1"/>
  <c r="L681" i="1"/>
  <c r="L683" i="1" s="1"/>
  <c r="O690" i="1"/>
  <c r="O691" i="1"/>
  <c r="Q687" i="1"/>
  <c r="Q686" i="1"/>
  <c r="L676" i="1"/>
  <c r="K677" i="1"/>
  <c r="K679" i="1" s="1"/>
  <c r="K672" i="1"/>
  <c r="J673" i="1"/>
  <c r="J675" i="1" s="1"/>
  <c r="P680" i="1" l="1"/>
  <c r="P681" i="1" s="1"/>
  <c r="O680" i="1"/>
  <c r="O681" i="1" s="1"/>
  <c r="N680" i="1"/>
  <c r="M681" i="1"/>
  <c r="M683" i="1" s="1"/>
  <c r="Q690" i="1"/>
  <c r="Q691" i="1"/>
  <c r="K673" i="1"/>
  <c r="K675" i="1" s="1"/>
  <c r="L672" i="1"/>
  <c r="M676" i="1"/>
  <c r="L677" i="1"/>
  <c r="L679" i="1" s="1"/>
  <c r="M672" i="1" l="1"/>
  <c r="L673" i="1"/>
  <c r="L675" i="1" s="1"/>
  <c r="P676" i="1"/>
  <c r="P677" i="1" s="1"/>
  <c r="O676" i="1"/>
  <c r="O677" i="1" s="1"/>
  <c r="N676" i="1"/>
  <c r="M677" i="1"/>
  <c r="M679" i="1" s="1"/>
  <c r="N681" i="1"/>
  <c r="N683" i="1" s="1"/>
  <c r="Q680" i="1"/>
  <c r="Q681" i="1" s="1"/>
  <c r="O682" i="1"/>
  <c r="O683" i="1"/>
  <c r="P682" i="1"/>
  <c r="P683" i="1"/>
  <c r="Q682" i="1" l="1"/>
  <c r="Q683" i="1"/>
  <c r="N677" i="1"/>
  <c r="N679" i="1" s="1"/>
  <c r="Q676" i="1"/>
  <c r="Q677" i="1" s="1"/>
  <c r="O678" i="1"/>
  <c r="O679" i="1"/>
  <c r="P679" i="1"/>
  <c r="P678" i="1"/>
  <c r="M673" i="1"/>
  <c r="M675" i="1" s="1"/>
  <c r="P672" i="1"/>
  <c r="P673" i="1" s="1"/>
  <c r="O672" i="1"/>
  <c r="O673" i="1" s="1"/>
  <c r="N672" i="1"/>
  <c r="O674" i="1" l="1"/>
  <c r="O675" i="1"/>
  <c r="Q672" i="1"/>
  <c r="Q673" i="1" s="1"/>
  <c r="N673" i="1"/>
  <c r="N675" i="1" s="1"/>
  <c r="P674" i="1"/>
  <c r="P675" i="1"/>
  <c r="Q679" i="1"/>
  <c r="Q678" i="1"/>
  <c r="Q674" i="1" l="1"/>
  <c r="Q675" i="1"/>
</calcChain>
</file>

<file path=xl/sharedStrings.xml><?xml version="1.0" encoding="utf-8"?>
<sst xmlns="http://schemas.openxmlformats.org/spreadsheetml/2006/main" count="724" uniqueCount="309">
  <si>
    <t>Balance Sheet</t>
  </si>
  <si>
    <t/>
  </si>
  <si>
    <t>Q1/2023</t>
  </si>
  <si>
    <t>Yearly/2022</t>
  </si>
  <si>
    <t>Q3/2022</t>
  </si>
  <si>
    <t>Q2/2022</t>
  </si>
  <si>
    <t>Q1/2022</t>
  </si>
  <si>
    <t>Yearly/2021</t>
  </si>
  <si>
    <t>Q3/2021</t>
  </si>
  <si>
    <t>Q2/2021</t>
  </si>
  <si>
    <t>Q1/2021</t>
  </si>
  <si>
    <t>Yearly/2020</t>
  </si>
  <si>
    <t>Q3/2020</t>
  </si>
  <si>
    <t>Q2/2020</t>
  </si>
  <si>
    <t>Q1/2020</t>
  </si>
  <si>
    <t>Yearly/2019</t>
  </si>
  <si>
    <t>Q3/2019</t>
  </si>
  <si>
    <t>Q2/2019</t>
  </si>
  <si>
    <t>Q1/2019</t>
  </si>
  <si>
    <t>Yearly/2018</t>
  </si>
  <si>
    <t>Q3/2018</t>
  </si>
  <si>
    <t>Q2/2018</t>
  </si>
  <si>
    <t>Q1/2018</t>
  </si>
  <si>
    <t>Yearly/2017</t>
  </si>
  <si>
    <t>Q3/2017</t>
  </si>
  <si>
    <t>Q2/2017</t>
  </si>
  <si>
    <t>Q1/2017</t>
  </si>
  <si>
    <t>Yearly/2016</t>
  </si>
  <si>
    <t xml:space="preserve"> Assets</t>
  </si>
  <si>
    <t xml:space="preserve"> Current Assets</t>
  </si>
  <si>
    <t xml:space="preserve">    Cash And Cash Equivalents</t>
  </si>
  <si>
    <t xml:space="preserve">    Short-Term Investments - Net</t>
  </si>
  <si>
    <t xml:space="preserve">    Trade And Other Receivables - Current - Net</t>
  </si>
  <si>
    <t xml:space="preserve">      Other Parties</t>
  </si>
  <si>
    <t xml:space="preserve">      Other Current Receivables</t>
  </si>
  <si>
    <t xml:space="preserve">    Inventories - Net</t>
  </si>
  <si>
    <t xml:space="preserve">    Total Current Assets</t>
  </si>
  <si>
    <t xml:space="preserve"> Non-Current Assets</t>
  </si>
  <si>
    <t xml:space="preserve">    Restricted Deposits - Non-Current</t>
  </si>
  <si>
    <t xml:space="preserve">    Investment Properties - Net</t>
  </si>
  <si>
    <t xml:space="preserve">    Property, Plant And Equipment - Net</t>
  </si>
  <si>
    <t xml:space="preserve">    Right-Of-Use Assets - Net</t>
  </si>
  <si>
    <t xml:space="preserve">    Intangible Assets - Net</t>
  </si>
  <si>
    <t xml:space="preserve">      Intangible Assets - Others</t>
  </si>
  <si>
    <t xml:space="preserve">    Goodwill - Net</t>
  </si>
  <si>
    <t xml:space="preserve">    Deferred Tax Assets</t>
  </si>
  <si>
    <t xml:space="preserve">    Other Non-Current Assets</t>
  </si>
  <si>
    <t xml:space="preserve">      Other Non-Current Assets - Others</t>
  </si>
  <si>
    <t xml:space="preserve">    Total Non-Current Assets</t>
  </si>
  <si>
    <t xml:space="preserve">    Total Assets</t>
  </si>
  <si>
    <t xml:space="preserve"> Liabilities</t>
  </si>
  <si>
    <t xml:space="preserve"> Current Liabilities</t>
  </si>
  <si>
    <t xml:space="preserve">    Bank Overdrafts And Short-Term Borrowings From Financial Institutions</t>
  </si>
  <si>
    <t xml:space="preserve">    Trade And Other Payables - Current</t>
  </si>
  <si>
    <t xml:space="preserve">      Other Current Payables</t>
  </si>
  <si>
    <t xml:space="preserve">    Short-Term Borrowings</t>
  </si>
  <si>
    <t xml:space="preserve">      Related Parties</t>
  </si>
  <si>
    <t xml:space="preserve">    Current Portion Of Long-Term Debts</t>
  </si>
  <si>
    <t xml:space="preserve">      Financial Institutions</t>
  </si>
  <si>
    <t xml:space="preserve">      Current Portion Of Long-Term Debts - Others</t>
  </si>
  <si>
    <t xml:space="preserve">    Current Portion Of Lease Liabilities</t>
  </si>
  <si>
    <t xml:space="preserve">    Income Tax Payable</t>
  </si>
  <si>
    <t xml:space="preserve">    Total Current Liabilities</t>
  </si>
  <si>
    <t xml:space="preserve"> Non-Current Liabilities</t>
  </si>
  <si>
    <t xml:space="preserve">    Non-Current Portion Of Long-Term Debts</t>
  </si>
  <si>
    <t xml:space="preserve">      Non-Current Portion Of Long-Term Debts - Others</t>
  </si>
  <si>
    <t xml:space="preserve">    Non-Current Portion Of Lease Liabilities</t>
  </si>
  <si>
    <t xml:space="preserve">    Provisions For Employee Benefit Obligations - Non-Current</t>
  </si>
  <si>
    <t xml:space="preserve">    Other Non-Current Liabilities</t>
  </si>
  <si>
    <t xml:space="preserve">    Total Non-Current Liabilities</t>
  </si>
  <si>
    <t xml:space="preserve">    Total Liabilities</t>
  </si>
  <si>
    <t xml:space="preserve"> Equity</t>
  </si>
  <si>
    <t xml:space="preserve">    Authorised Share Capital</t>
  </si>
  <si>
    <t xml:space="preserve">      Authorised Ordinary Shares</t>
  </si>
  <si>
    <t xml:space="preserve">    Issued And Paid-Up Share Capital</t>
  </si>
  <si>
    <t xml:space="preserve">      Paid-Up Ordinary Shares</t>
  </si>
  <si>
    <t xml:space="preserve">    Premium (Discount) On Share Capital</t>
  </si>
  <si>
    <t xml:space="preserve">      Premium (Discount) On Ordinary Shares</t>
  </si>
  <si>
    <t xml:space="preserve">    Retained Earnings (Deficits)</t>
  </si>
  <si>
    <t xml:space="preserve">      Retained Earnings - Appropriated</t>
  </si>
  <si>
    <t xml:space="preserve">        Legal And Statutory Reserves</t>
  </si>
  <si>
    <t xml:space="preserve">      Retained Earnings (Deficits) - Unappropriated</t>
  </si>
  <si>
    <t xml:space="preserve">    Other Components Of Equity</t>
  </si>
  <si>
    <t xml:space="preserve">      Surplus (Deficits)</t>
  </si>
  <si>
    <t xml:space="preserve">        Surplus (Deficits) From Business Combinations Under Common Control</t>
  </si>
  <si>
    <t xml:space="preserve">    Equity Attributable To Owners Of The Parent</t>
  </si>
  <si>
    <t xml:space="preserve">    Non-Controlling Interests</t>
  </si>
  <si>
    <t xml:space="preserve">    Total Equity</t>
  </si>
  <si>
    <t xml:space="preserve">    Total Liabilities And Equity</t>
  </si>
  <si>
    <t>Financial Statement (Full Version):</t>
  </si>
  <si>
    <t>31/03/23</t>
  </si>
  <si>
    <t>31/12/22</t>
  </si>
  <si>
    <t>30/09/22</t>
  </si>
  <si>
    <t>30/06/22</t>
  </si>
  <si>
    <t>31/03/22</t>
  </si>
  <si>
    <t>31/12/21</t>
  </si>
  <si>
    <t>30/09/21</t>
  </si>
  <si>
    <t>30/06/21</t>
  </si>
  <si>
    <t>31/03/21</t>
  </si>
  <si>
    <t>31/12/20</t>
  </si>
  <si>
    <t>30/09/20</t>
  </si>
  <si>
    <t>30/06/20</t>
  </si>
  <si>
    <t>31/03/20</t>
  </si>
  <si>
    <t>31/12/19</t>
  </si>
  <si>
    <t>30/09/19</t>
  </si>
  <si>
    <t>30/06/19</t>
  </si>
  <si>
    <t>31/03/19</t>
  </si>
  <si>
    <t>31/12/18</t>
  </si>
  <si>
    <t>30/09/18</t>
  </si>
  <si>
    <t>30/06/18</t>
  </si>
  <si>
    <t>31/03/18</t>
  </si>
  <si>
    <t>31/12/17</t>
  </si>
  <si>
    <t>30/09/17</t>
  </si>
  <si>
    <t>30/06/17</t>
  </si>
  <si>
    <t>31/03/17</t>
  </si>
  <si>
    <t>31/12/16</t>
  </si>
  <si>
    <t>Remark:</t>
  </si>
  <si>
    <t>* This information was prepared and directly disseminated by the listed company.</t>
  </si>
  <si>
    <t>Information on the financial statements is presented according to the information that the listed companies submit on that period. The investors should study additional information from the companies' financial statements since some companies may restate the comparing financial statements on the latest financial statements.</t>
  </si>
  <si>
    <t>Short-Term Debt</t>
  </si>
  <si>
    <t>Long-Term Debt</t>
  </si>
  <si>
    <t>Total Debt</t>
  </si>
  <si>
    <t>P&amp;L</t>
  </si>
  <si>
    <t>Q4/2022</t>
  </si>
  <si>
    <t>Q4/2021</t>
  </si>
  <si>
    <t>Q4/2020</t>
  </si>
  <si>
    <t>Q4/2019</t>
  </si>
  <si>
    <t>Q4/2018</t>
  </si>
  <si>
    <t>Q4/2017</t>
  </si>
  <si>
    <t>Q4/2016</t>
  </si>
  <si>
    <t xml:space="preserve"> Statement Of Comprehensive Income</t>
  </si>
  <si>
    <t xml:space="preserve"> Revenue</t>
  </si>
  <si>
    <t xml:space="preserve">    Revenue From Operations</t>
  </si>
  <si>
    <t xml:space="preserve">      Revenue From Sales And Rendering Services</t>
  </si>
  <si>
    <t xml:space="preserve">      Revenue From Sales</t>
  </si>
  <si>
    <t xml:space="preserve">      Revenue From Rendering Services</t>
  </si>
  <si>
    <t xml:space="preserve">    Other Income</t>
  </si>
  <si>
    <t xml:space="preserve">    Total Revenue</t>
  </si>
  <si>
    <t xml:space="preserve"> Cost And Expenses</t>
  </si>
  <si>
    <t xml:space="preserve">    Costs</t>
  </si>
  <si>
    <t xml:space="preserve">    Selling And Administrative Expenses</t>
  </si>
  <si>
    <t xml:space="preserve">      Selling Expenses</t>
  </si>
  <si>
    <t xml:space="preserve">      Administrative Expenses</t>
  </si>
  <si>
    <t xml:space="preserve">    Total Cost And Expenses</t>
  </si>
  <si>
    <t xml:space="preserve">    Profit (Loss) Before Finance Costs And Income Tax Expense</t>
  </si>
  <si>
    <t xml:space="preserve">    Finance Costs</t>
  </si>
  <si>
    <t xml:space="preserve">    Income Tax Expense</t>
  </si>
  <si>
    <t xml:space="preserve">    Profit (Loss) For The Period From Continuing Operations</t>
  </si>
  <si>
    <t xml:space="preserve">    Net Profit (Loss) For The Period</t>
  </si>
  <si>
    <t xml:space="preserve"> Other Comprehensive Income</t>
  </si>
  <si>
    <t xml:space="preserve">    Net Profit (Loss) For The Period / Profit (Loss) For The Period From Continuing Operations</t>
  </si>
  <si>
    <t xml:space="preserve"> Items That Will Be Subsequently Reclassified To Profit Or Loss</t>
  </si>
  <si>
    <t xml:space="preserve">    Income Taxes Relating To Items That Will Be Subsequently Reclassified To Profit Or Loss</t>
  </si>
  <si>
    <t xml:space="preserve"> Items That Will Not Be Subsequently Reclassified To Profit Or Loss</t>
  </si>
  <si>
    <t xml:space="preserve">    Remeasurement Of Employee Benefit Obligations</t>
  </si>
  <si>
    <t xml:space="preserve">    Other Comprehensive Income (Expense) - Net Of Tax</t>
  </si>
  <si>
    <t xml:space="preserve">    Total Comprehensive Income (Expense) For The Period</t>
  </si>
  <si>
    <t xml:space="preserve"> Net Profit (Loss) Attributable To :</t>
  </si>
  <si>
    <t xml:space="preserve">      Net Profit (Loss) Attributable To : Owners Of The Parent</t>
  </si>
  <si>
    <t xml:space="preserve">      Net Profit (Loss) Attributable To : Non-Controlling Interests</t>
  </si>
  <si>
    <t xml:space="preserve"> Total Comprehensive Income (Expense) Attributable To :</t>
  </si>
  <si>
    <t xml:space="preserve">      Total Comprehensive Income (Expense) Attributable To : Owners Of The Parent</t>
  </si>
  <si>
    <t xml:space="preserve">      Total Comprehensive Income (Expense) Attributable To : Non-Controlling Interests</t>
  </si>
  <si>
    <t xml:space="preserve">    Basic Earnings (Loss) Per Share (Baht/Share)</t>
  </si>
  <si>
    <t xml:space="preserve">    Diluted Earnings (Loss) Per Share (Baht/Share)</t>
  </si>
  <si>
    <t xml:space="preserve">    Management And Directors' Remuneration</t>
  </si>
  <si>
    <t xml:space="preserve"> Other Expenses (Edited)</t>
  </si>
  <si>
    <t>Cashflow</t>
  </si>
  <si>
    <t xml:space="preserve"> Net Cash From Operating Activities</t>
  </si>
  <si>
    <t xml:space="preserve">    Net Profit (Loss) Attributable To Owners Of The Parent For The Period</t>
  </si>
  <si>
    <t xml:space="preserve">    Profit (Loss) Before Finance Costs And/Or Income Tax Expense</t>
  </si>
  <si>
    <t xml:space="preserve">    Depreciation And Amortisation</t>
  </si>
  <si>
    <t xml:space="preserve">    (Reversal Of) Expected Credit Losses</t>
  </si>
  <si>
    <t xml:space="preserve">    (Reversal Of) Loss From Diminution In Value Of Inventories</t>
  </si>
  <si>
    <t xml:space="preserve">    (Gains) Losses On Foreign Currency Exchange</t>
  </si>
  <si>
    <t xml:space="preserve">    (Gains) Losses On Disposal And Write-Off Of Fixed Assets</t>
  </si>
  <si>
    <t xml:space="preserve">      (Gains) Losses On Disposal Of Fixed Assets</t>
  </si>
  <si>
    <t xml:space="preserve">    (Gains) Losses On Disposal And Write-Off Of Other Assets</t>
  </si>
  <si>
    <t xml:space="preserve">      (Gains) Losses On Disposal Of Other Assets</t>
  </si>
  <si>
    <t xml:space="preserve">      Loss On Write-Off Of Other Assets</t>
  </si>
  <si>
    <t xml:space="preserve">    (Reversal Of) Impairment Loss Of Fixed Assets</t>
  </si>
  <si>
    <t xml:space="preserve">    (Reversal Of) Impairment Loss Of Other Assets</t>
  </si>
  <si>
    <t xml:space="preserve">    Dividend And Interest Income</t>
  </si>
  <si>
    <t xml:space="preserve">      Interest Income</t>
  </si>
  <si>
    <t xml:space="preserve">    Other Reconciliation Items</t>
  </si>
  <si>
    <t xml:space="preserve">    Cash Flows From (Used In) Operations Before Changes In Operating Assets And Liabilities</t>
  </si>
  <si>
    <t xml:space="preserve"> (Increase) Decrease In Operating Assets</t>
  </si>
  <si>
    <t xml:space="preserve">    (Increase) Decrease In Trade And Other Receivables</t>
  </si>
  <si>
    <t xml:space="preserve">    (Increase) Decrease In Inventories</t>
  </si>
  <si>
    <t xml:space="preserve">    (Increase) Decrease In Other Operating Assets</t>
  </si>
  <si>
    <t xml:space="preserve"> Increase (Decrease) In Operating Liabilities</t>
  </si>
  <si>
    <t xml:space="preserve">    Increase (Decrease) In Trade And Other Payables</t>
  </si>
  <si>
    <t xml:space="preserve">    Increase (Decrease) In Provisions For Employee Benefit Obligations</t>
  </si>
  <si>
    <t xml:space="preserve">    Increase (Decrease) In Other Operating Liabilities</t>
  </si>
  <si>
    <t xml:space="preserve">    Cash Generated From (Used In) Operations</t>
  </si>
  <si>
    <t xml:space="preserve">    Interest Received</t>
  </si>
  <si>
    <t xml:space="preserve">    Interest Paid</t>
  </si>
  <si>
    <t xml:space="preserve">    Income Tax (Paid) Received</t>
  </si>
  <si>
    <t xml:space="preserve">    Net Cash From (Used In) Operating Activities</t>
  </si>
  <si>
    <t xml:space="preserve"> Net Cash From Investing Activities</t>
  </si>
  <si>
    <t xml:space="preserve">    (Increase) Decrease In Short-Term Investments</t>
  </si>
  <si>
    <t xml:space="preserve">    Proceeds From Disposal Of Fixed Assets</t>
  </si>
  <si>
    <t xml:space="preserve">    Payment For Purchase Of Fixed Assets</t>
  </si>
  <si>
    <t xml:space="preserve">      Property, Plant And Equipment</t>
  </si>
  <si>
    <t xml:space="preserve">      Intangible Assets</t>
  </si>
  <si>
    <t xml:space="preserve">    (Increase) Decrease In Restricted Deposits</t>
  </si>
  <si>
    <t xml:space="preserve">    Other Items (Investing Activities)</t>
  </si>
  <si>
    <t xml:space="preserve">    Net Cash From (Used In) Investing Activities</t>
  </si>
  <si>
    <t xml:space="preserve"> Net Cash From Financing Activities</t>
  </si>
  <si>
    <t xml:space="preserve">    Increase (Decrease) In Bank Overdrafts And Short-Term Borrowings - Financial Institutions</t>
  </si>
  <si>
    <t xml:space="preserve">    Increase (Decrease) In Short-Term Borrowings</t>
  </si>
  <si>
    <t xml:space="preserve">      Increase (Decrease) In Short-Term Borrowings - Related Parties</t>
  </si>
  <si>
    <t xml:space="preserve">    Proceeds From Borrowings</t>
  </si>
  <si>
    <t xml:space="preserve">      Proceeds From Long-Term Borrowings</t>
  </si>
  <si>
    <t xml:space="preserve">        Proceeds From Long-Term Borrowings - Financial Institutions</t>
  </si>
  <si>
    <t xml:space="preserve">        Proceeds From Long-Term Borrowings - Other Parties</t>
  </si>
  <si>
    <t xml:space="preserve">    Repayments On Borrowings</t>
  </si>
  <si>
    <t xml:space="preserve">      Repayments On Long-Term Borrowings</t>
  </si>
  <si>
    <t xml:space="preserve">        Repayments On Long-Term Borrowings - Financial Institutions</t>
  </si>
  <si>
    <t xml:space="preserve">        Repayments On Long-Term Borrowings - Other Parties</t>
  </si>
  <si>
    <t xml:space="preserve">    Repayments On Lease Liabilities</t>
  </si>
  <si>
    <t xml:space="preserve">    Proceeds From Issuance Of Equity Instruments</t>
  </si>
  <si>
    <t xml:space="preserve">    Payments For Changes In Interest In Subsidiaries</t>
  </si>
  <si>
    <t xml:space="preserve">    Dividend Paid</t>
  </si>
  <si>
    <t xml:space="preserve">    Other Items (Financing Activities)</t>
  </si>
  <si>
    <t xml:space="preserve">    Net Cash From (Used In) Financing Activities</t>
  </si>
  <si>
    <t xml:space="preserve">    Net Increase (Decrease) In Cash And Cash Equivalent</t>
  </si>
  <si>
    <t xml:space="preserve">    Cash And Cash Equivalents, Beginning Balance</t>
  </si>
  <si>
    <t xml:space="preserve">    Cash And Cash Equivalents, Ending Balance</t>
  </si>
  <si>
    <t>Years Active</t>
  </si>
  <si>
    <t>Latest Year</t>
  </si>
  <si>
    <t>Asset</t>
  </si>
  <si>
    <t>Q1</t>
  </si>
  <si>
    <t>Q2</t>
  </si>
  <si>
    <t>Q3</t>
  </si>
  <si>
    <t>Yearly</t>
  </si>
  <si>
    <t>%Common Size</t>
  </si>
  <si>
    <t>Liabilities</t>
  </si>
  <si>
    <t>D/E Ratio</t>
  </si>
  <si>
    <t>Equity</t>
  </si>
  <si>
    <t>REVENUE STRUCTURE</t>
  </si>
  <si>
    <t>Q4</t>
  </si>
  <si>
    <t>%YOY Growth</t>
  </si>
  <si>
    <t xml:space="preserve">    Interest And Dividend Income</t>
  </si>
  <si>
    <t xml:space="preserve">    Share Of Profit (Loss) From Investments Accounted For Using The Equity Method</t>
  </si>
  <si>
    <t xml:space="preserve">    Other Gains (Losses)</t>
  </si>
  <si>
    <t>COGS BREAKDOWN</t>
  </si>
  <si>
    <t>Gross Profit</t>
  </si>
  <si>
    <t>%GPM</t>
  </si>
  <si>
    <t>SG&amp;A</t>
  </si>
  <si>
    <t>EBIT</t>
  </si>
  <si>
    <t>%EBIT</t>
  </si>
  <si>
    <t>EBITDA</t>
  </si>
  <si>
    <t>%EBITDA</t>
  </si>
  <si>
    <t>EBT</t>
  </si>
  <si>
    <t>%EBT</t>
  </si>
  <si>
    <t>%Tax Rate</t>
  </si>
  <si>
    <t>%NPM</t>
  </si>
  <si>
    <t>Operating Activities</t>
  </si>
  <si>
    <t>CFO/Net Profit</t>
  </si>
  <si>
    <t>Free Cash Flow</t>
  </si>
  <si>
    <t>Investing Activities</t>
  </si>
  <si>
    <t>Financial Ratio</t>
  </si>
  <si>
    <t>Profitability Ratio</t>
  </si>
  <si>
    <t>ROA</t>
  </si>
  <si>
    <t>ROIC</t>
  </si>
  <si>
    <t>ROE</t>
  </si>
  <si>
    <t>Liquidity Ratio</t>
  </si>
  <si>
    <t>Current Ratio</t>
  </si>
  <si>
    <t>Quick Ratio</t>
  </si>
  <si>
    <t>Leverage Ratio</t>
  </si>
  <si>
    <t>Debt to Equity</t>
  </si>
  <si>
    <t>Debt to Net Profit</t>
  </si>
  <si>
    <t>Efficiency Ratio</t>
  </si>
  <si>
    <t>ระยะเวลาเก็บหนี้เฉลี่ย</t>
  </si>
  <si>
    <t>ระยะเวลาขายสินค้าเฉลี่ย</t>
  </si>
  <si>
    <t>ระยะเวลาชำระหนี้เฉลี่ย</t>
  </si>
  <si>
    <t>Cash Cycle</t>
  </si>
  <si>
    <t>Market Ratio</t>
  </si>
  <si>
    <t>Common Shares</t>
  </si>
  <si>
    <t>Book Value / Share</t>
  </si>
  <si>
    <t>EPS</t>
  </si>
  <si>
    <t>EPS Growth</t>
  </si>
  <si>
    <t>Dividend per Share</t>
  </si>
  <si>
    <t>Dividend Yield</t>
  </si>
  <si>
    <t>Dividend Payout Ratio</t>
  </si>
  <si>
    <t>Market Cap</t>
  </si>
  <si>
    <t>P/BV</t>
  </si>
  <si>
    <t>P/E</t>
  </si>
  <si>
    <t>EV/EBITDA</t>
  </si>
  <si>
    <t>P/S</t>
  </si>
  <si>
    <t>Max Price</t>
  </si>
  <si>
    <t>Min Price</t>
  </si>
  <si>
    <t>D</t>
  </si>
  <si>
    <t>Price</t>
  </si>
  <si>
    <t>Valuation</t>
  </si>
  <si>
    <t>PEG Ratio</t>
  </si>
  <si>
    <t>CONSENSUS</t>
  </si>
  <si>
    <t>P/BV MOS</t>
  </si>
  <si>
    <t>P/E MOS</t>
  </si>
  <si>
    <t>EV/EBITDA MOS</t>
  </si>
  <si>
    <t>P/S MOS</t>
  </si>
  <si>
    <t>CONSENSUS MOS</t>
  </si>
  <si>
    <t>AVERAGE MOS</t>
  </si>
  <si>
    <t>Backtesting</t>
  </si>
  <si>
    <t>DPS Consecutive</t>
  </si>
  <si>
    <t>Total Return</t>
  </si>
  <si>
    <t>%Total Return</t>
  </si>
  <si>
    <t>CAGR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</si>
</sst>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87" formatCode="_(* #,##0.00_);_(* \(#,##0.00\);_(* &quot;-&quot;??_);_(@_)"/>
    <numFmt numFmtId="188" formatCode="#,##0,;\-#,##0,"/>
    <numFmt numFmtId="189" formatCode="0.0%"/>
    <numFmt numFmtId="190" formatCode="_(* #,##0_);_(* \(#,##0\);_(* &quot;-&quot;??_);_(@_)"/>
  </numFmts>
  <fonts count="19" x14ac:knownFonts="1">
    <font>
      <sz val="11"/>
      <color theme="1"/>
      <name val="Tahoma"/>
      <family val="2"/>
      <charset val="222"/>
      <scheme val="minor"/>
    </font>
    <font>
      <sz val="11"/>
      <color rgb="FF000000"/>
      <name val="Century Gothic"/>
      <family val="2"/>
    </font>
    <font>
      <b/>
      <sz val="11"/>
      <color theme="0"/>
      <name val="Century Gothic"/>
      <family val="1"/>
    </font>
    <font>
      <b/>
      <sz val="11"/>
      <color rgb="FF000000"/>
      <name val="Century Gothic"/>
      <family val="1"/>
    </font>
    <font>
      <sz val="11"/>
      <color rgb="FFFF0000"/>
      <name val="Century Gothic"/>
      <family val="2"/>
    </font>
    <font>
      <sz val="11"/>
      <color rgb="FF000000"/>
      <name val="Century Gothic"/>
      <family val="1"/>
    </font>
    <font>
      <sz val="11"/>
      <color theme="0"/>
      <name val="Century Gothic"/>
      <family val="1"/>
    </font>
    <font>
      <b/>
      <sz val="11"/>
      <color rgb="FF000000"/>
      <name val="Century Gothic"/>
      <family val="2"/>
    </font>
    <font>
      <b/>
      <sz val="12"/>
      <color theme="1"/>
      <name val="Century Gothic"/>
      <family val="1"/>
    </font>
    <font>
      <b/>
      <sz val="11"/>
      <color rgb="FFFFFFFF"/>
      <name val="Century Gothic"/>
      <family val="1"/>
    </font>
    <font>
      <b/>
      <sz val="11"/>
      <color rgb="FF00B050"/>
      <name val="Century Gothic"/>
      <family val="1"/>
    </font>
    <font>
      <b/>
      <sz val="11"/>
      <color theme="1"/>
      <name val="Century Gothic"/>
      <family val="1"/>
    </font>
    <font>
      <b/>
      <sz val="11"/>
      <name val="Century Gothic"/>
      <family val="1"/>
    </font>
    <font>
      <sz val="12"/>
      <color theme="1"/>
      <name val="Tahoma"/>
      <family val="2"/>
      <scheme val="minor"/>
    </font>
    <font>
      <sz val="11"/>
      <color theme="1"/>
      <name val="Arial"/>
      <family val="2"/>
    </font>
    <font>
      <sz val="11"/>
      <color rgb="FF00B050"/>
      <name val="Century Gothic"/>
      <family val="1"/>
    </font>
    <font>
      <sz val="11"/>
      <color theme="1"/>
      <name val="Century Gothic"/>
      <family val="2"/>
    </font>
    <font>
      <b/>
      <sz val="11"/>
      <color rgb="FFFF0000"/>
      <name val="Century Gothic"/>
      <family val="1"/>
    </font>
    <font>
      <sz val="11"/>
      <color theme="1"/>
      <name val="Century Gothic"/>
      <family val="1"/>
    </font>
  </fonts>
  <fills count="19">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rgb="FFFFFF00"/>
        <bgColor indexed="64"/>
      </patternFill>
    </fill>
    <fill>
      <patternFill patternType="solid">
        <fgColor rgb="FF0070C0"/>
        <bgColor rgb="FF0070C0"/>
      </patternFill>
    </fill>
    <fill>
      <patternFill patternType="solid">
        <fgColor rgb="FF00B0F0"/>
        <bgColor rgb="FF00B0F0"/>
      </patternFill>
    </fill>
    <fill>
      <patternFill patternType="solid">
        <fgColor rgb="FF0070C0"/>
        <bgColor rgb="FF00B0F0"/>
      </patternFill>
    </fill>
    <fill>
      <patternFill patternType="solid">
        <fgColor rgb="FFFF0000"/>
        <bgColor rgb="FFFF0000"/>
      </patternFill>
    </fill>
    <fill>
      <patternFill patternType="solid">
        <fgColor rgb="FFFFC000"/>
        <bgColor rgb="FFFFC000"/>
      </patternFill>
    </fill>
    <fill>
      <patternFill patternType="solid">
        <fgColor rgb="FF00B050"/>
        <bgColor rgb="FF00B050"/>
      </patternFill>
    </fill>
    <fill>
      <patternFill patternType="solid">
        <fgColor theme="6" tint="0.59999389629810485"/>
        <bgColor rgb="FF00B050"/>
      </patternFill>
    </fill>
    <fill>
      <patternFill patternType="solid">
        <fgColor rgb="FFFF0000"/>
        <bgColor rgb="FF00B050"/>
      </patternFill>
    </fill>
    <fill>
      <patternFill patternType="solid">
        <fgColor rgb="FF00B0F0"/>
        <bgColor rgb="FFFF0000"/>
      </patternFill>
    </fill>
    <fill>
      <patternFill patternType="solid">
        <fgColor rgb="FFFF0000"/>
        <bgColor rgb="FF0070C0"/>
      </patternFill>
    </fill>
    <fill>
      <patternFill patternType="solid">
        <fgColor theme="1"/>
        <bgColor rgb="FF00B050"/>
      </patternFill>
    </fill>
    <fill>
      <patternFill patternType="solid">
        <fgColor rgb="FF00B0F0"/>
        <bgColor indexed="64"/>
      </patternFill>
    </fill>
    <fill>
      <patternFill patternType="solid">
        <fgColor theme="1"/>
        <bgColor indexed="64"/>
      </patternFill>
    </fill>
    <fill>
      <patternFill patternType="solid">
        <fgColor rgb="FF00B050"/>
        <bgColor indexed="64"/>
      </patternFill>
    </fill>
  </fills>
  <borders count="24">
    <border>
      <left/>
      <right/>
      <top/>
      <bottom/>
      <diagonal/>
    </border>
    <border>
      <left style="thin">
        <color auto="1"/>
      </left>
      <right style="thin">
        <color auto="1"/>
      </right>
      <top style="thin">
        <color auto="1"/>
      </top>
      <bottom style="thin">
        <color auto="1"/>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style="thin">
        <color auto="1"/>
      </top>
      <bottom style="thin">
        <color auto="1"/>
      </bottom>
      <diagonal/>
    </border>
    <border>
      <left style="thin">
        <color auto="1"/>
      </left>
      <right style="thin">
        <color rgb="FF000000"/>
      </right>
      <top/>
      <bottom/>
      <diagonal/>
    </border>
    <border>
      <left/>
      <right style="thin">
        <color rgb="FF000000"/>
      </right>
      <top/>
      <bottom/>
      <diagonal/>
    </border>
    <border>
      <left style="thin">
        <color auto="1"/>
      </left>
      <right style="thin">
        <color rgb="FF000000"/>
      </right>
      <top/>
      <bottom style="thin">
        <color rgb="FF000000"/>
      </bottom>
      <diagonal/>
    </border>
    <border>
      <left/>
      <right style="thin">
        <color rgb="FF000000"/>
      </right>
      <top/>
      <bottom style="thin">
        <color rgb="FF000000"/>
      </bottom>
      <diagonal/>
    </border>
    <border>
      <left/>
      <right style="thin">
        <color auto="1"/>
      </right>
      <top/>
      <bottom style="thin">
        <color rgb="FF000000"/>
      </bottom>
      <diagonal/>
    </border>
    <border>
      <left/>
      <right/>
      <top style="thin">
        <color auto="1"/>
      </top>
      <bottom/>
      <diagonal/>
    </border>
    <border>
      <left style="thin">
        <color auto="1"/>
      </left>
      <right/>
      <top/>
      <bottom style="thin">
        <color auto="1"/>
      </bottom>
      <diagonal/>
    </border>
    <border>
      <left style="thin">
        <color auto="1"/>
      </left>
      <right/>
      <top style="thin">
        <color rgb="FF000000"/>
      </top>
      <bottom style="thin">
        <color auto="1"/>
      </bottom>
      <diagonal/>
    </border>
    <border>
      <left/>
      <right/>
      <top style="thin">
        <color rgb="FF000000"/>
      </top>
      <bottom style="thin">
        <color auto="1"/>
      </bottom>
      <diagonal/>
    </border>
    <border>
      <left/>
      <right/>
      <top/>
      <bottom style="thin">
        <color auto="1"/>
      </bottom>
      <diagonal/>
    </border>
    <border>
      <left/>
      <right style="thin">
        <color auto="1"/>
      </right>
      <top/>
      <bottom style="thin">
        <color auto="1"/>
      </bottom>
      <diagonal/>
    </border>
  </borders>
  <cellStyleXfs count="8">
    <xf numFmtId="0" fontId="0" fillId="0" borderId="0"/>
    <xf numFmtId="0" fontId="1" fillId="0" borderId="0"/>
    <xf numFmtId="187" fontId="5" fillId="0" borderId="0" applyFont="0" applyFill="0" applyBorder="0" applyAlignment="0" applyProtection="0"/>
    <xf numFmtId="9" fontId="5" fillId="0" borderId="0" applyFont="0" applyFill="0" applyBorder="0" applyAlignment="0" applyProtection="0"/>
    <xf numFmtId="187" fontId="13" fillId="0" borderId="0" applyFont="0" applyFill="0" applyBorder="0" applyAlignment="0" applyProtection="0"/>
    <xf numFmtId="9" fontId="14" fillId="0" borderId="0" applyFont="0" applyFill="0" applyBorder="0" applyAlignment="0" applyProtection="0"/>
    <xf numFmtId="0" fontId="14" fillId="0" borderId="0"/>
    <xf numFmtId="187" fontId="14" fillId="0" borderId="0" applyFont="0" applyFill="0" applyBorder="0" applyAlignment="0" applyProtection="0"/>
  </cellStyleXfs>
  <cellXfs count="178">
    <xf numFmtId="0" fontId="0" fillId="0" borderId="0" xfId="0"/>
    <xf numFmtId="0" fontId="2" fillId="2" borderId="0" xfId="1" applyFont="1" applyFill="1"/>
    <xf numFmtId="0" fontId="1" fillId="0" borderId="0" xfId="1"/>
    <xf numFmtId="0" fontId="3" fillId="0" borderId="0" xfId="1" applyFont="1"/>
    <xf numFmtId="0" fontId="4" fillId="0" borderId="0" xfId="1" applyFont="1"/>
    <xf numFmtId="187" fontId="0" fillId="0" borderId="0" xfId="2" applyFont="1"/>
    <xf numFmtId="0" fontId="0" fillId="3" borderId="0" xfId="0" applyFill="1"/>
    <xf numFmtId="187" fontId="0" fillId="3" borderId="0" xfId="2" applyFont="1" applyFill="1"/>
    <xf numFmtId="0" fontId="1" fillId="4" borderId="0" xfId="1" applyFill="1"/>
    <xf numFmtId="187" fontId="1" fillId="0" borderId="0" xfId="1" applyNumberFormat="1"/>
    <xf numFmtId="0" fontId="6" fillId="2" borderId="0" xfId="1" applyFont="1" applyFill="1"/>
    <xf numFmtId="0" fontId="7" fillId="4" borderId="1" xfId="1" applyFont="1" applyFill="1" applyBorder="1" applyAlignment="1">
      <alignment horizontal="center"/>
    </xf>
    <xf numFmtId="0" fontId="1" fillId="0" borderId="0" xfId="1" applyAlignment="1">
      <alignment horizontal="center"/>
    </xf>
    <xf numFmtId="0" fontId="3" fillId="0" borderId="0" xfId="1" applyFont="1" applyAlignment="1">
      <alignment horizontal="center"/>
    </xf>
    <xf numFmtId="0" fontId="8" fillId="4" borderId="2" xfId="0" applyFont="1" applyFill="1" applyBorder="1" applyAlignment="1">
      <alignment horizontal="center"/>
    </xf>
    <xf numFmtId="0" fontId="8" fillId="4" borderId="3" xfId="0" applyFont="1" applyFill="1" applyBorder="1" applyAlignment="1">
      <alignment horizontal="center"/>
    </xf>
    <xf numFmtId="0" fontId="1" fillId="0" borderId="4" xfId="1" applyBorder="1"/>
    <xf numFmtId="0" fontId="9" fillId="5" borderId="0" xfId="1" applyFont="1" applyFill="1" applyAlignment="1">
      <alignment horizontal="center"/>
    </xf>
    <xf numFmtId="10" fontId="10" fillId="0" borderId="0" xfId="1" applyNumberFormat="1" applyFont="1"/>
    <xf numFmtId="0" fontId="9" fillId="6" borderId="0" xfId="1" applyFont="1" applyFill="1" applyAlignment="1">
      <alignment horizontal="center"/>
    </xf>
    <xf numFmtId="188" fontId="11" fillId="0" borderId="5" xfId="1" applyNumberFormat="1" applyFont="1" applyBorder="1"/>
    <xf numFmtId="188" fontId="11" fillId="0" borderId="5" xfId="1" applyNumberFormat="1" applyFont="1" applyBorder="1" applyAlignment="1">
      <alignment horizontal="right"/>
    </xf>
    <xf numFmtId="0" fontId="3" fillId="0" borderId="0" xfId="1" applyFont="1" applyAlignment="1">
      <alignment horizontal="left"/>
    </xf>
    <xf numFmtId="189" fontId="11" fillId="0" borderId="6" xfId="3" applyNumberFormat="1" applyFont="1" applyBorder="1"/>
    <xf numFmtId="189" fontId="3" fillId="0" borderId="0" xfId="1" applyNumberFormat="1" applyFont="1" applyAlignment="1">
      <alignment horizontal="left"/>
    </xf>
    <xf numFmtId="0" fontId="1" fillId="0" borderId="1" xfId="1" applyBorder="1"/>
    <xf numFmtId="0" fontId="9" fillId="8" borderId="0" xfId="1" applyFont="1" applyFill="1" applyAlignment="1">
      <alignment horizontal="center"/>
    </xf>
    <xf numFmtId="0" fontId="9" fillId="9" borderId="0" xfId="1" applyFont="1" applyFill="1" applyAlignment="1">
      <alignment horizontal="center"/>
    </xf>
    <xf numFmtId="187" fontId="9" fillId="9" borderId="0" xfId="1" applyNumberFormat="1" applyFont="1" applyFill="1" applyAlignment="1">
      <alignment horizontal="center"/>
    </xf>
    <xf numFmtId="189" fontId="0" fillId="0" borderId="0" xfId="3" applyNumberFormat="1" applyFont="1" applyBorder="1" applyAlignment="1"/>
    <xf numFmtId="187" fontId="11" fillId="0" borderId="6" xfId="2" applyFont="1" applyBorder="1"/>
    <xf numFmtId="189" fontId="3" fillId="0" borderId="0" xfId="3" applyNumberFormat="1" applyFont="1" applyAlignment="1">
      <alignment horizontal="left"/>
    </xf>
    <xf numFmtId="189" fontId="0" fillId="0" borderId="0" xfId="3" applyNumberFormat="1" applyFont="1" applyAlignment="1"/>
    <xf numFmtId="0" fontId="9" fillId="10" borderId="0" xfId="1" applyFont="1" applyFill="1" applyAlignment="1">
      <alignment horizontal="center"/>
    </xf>
    <xf numFmtId="0" fontId="11" fillId="11" borderId="0" xfId="1" applyFont="1" applyFill="1" applyAlignment="1">
      <alignment horizontal="center"/>
    </xf>
    <xf numFmtId="0" fontId="10" fillId="0" borderId="0" xfId="1" applyFont="1"/>
    <xf numFmtId="189" fontId="10" fillId="0" borderId="0" xfId="3" applyNumberFormat="1" applyFont="1"/>
    <xf numFmtId="188" fontId="1" fillId="0" borderId="0" xfId="1" applyNumberFormat="1"/>
    <xf numFmtId="188" fontId="11" fillId="0" borderId="7" xfId="1" applyNumberFormat="1" applyFont="1" applyBorder="1"/>
    <xf numFmtId="188" fontId="11" fillId="0" borderId="6" xfId="1" applyNumberFormat="1" applyFont="1" applyBorder="1"/>
    <xf numFmtId="189" fontId="11" fillId="0" borderId="8" xfId="3" applyNumberFormat="1" applyFont="1" applyBorder="1"/>
    <xf numFmtId="189" fontId="11" fillId="0" borderId="9" xfId="3" applyNumberFormat="1" applyFont="1" applyBorder="1"/>
    <xf numFmtId="188" fontId="12" fillId="0" borderId="5" xfId="1" applyNumberFormat="1" applyFont="1" applyBorder="1"/>
    <xf numFmtId="0" fontId="5" fillId="0" borderId="0" xfId="1" applyFont="1"/>
    <xf numFmtId="189" fontId="11" fillId="0" borderId="10" xfId="3" applyNumberFormat="1" applyFont="1" applyBorder="1"/>
    <xf numFmtId="189" fontId="11" fillId="0" borderId="0" xfId="3" applyNumberFormat="1" applyFont="1" applyBorder="1"/>
    <xf numFmtId="189" fontId="11" fillId="0" borderId="11" xfId="3" applyNumberFormat="1" applyFont="1" applyBorder="1"/>
    <xf numFmtId="189" fontId="11" fillId="0" borderId="1" xfId="3" applyNumberFormat="1" applyFont="1" applyBorder="1"/>
    <xf numFmtId="189" fontId="3" fillId="0" borderId="0" xfId="1" applyNumberFormat="1" applyFont="1"/>
    <xf numFmtId="188" fontId="11" fillId="0" borderId="1" xfId="1" applyNumberFormat="1" applyFont="1" applyBorder="1"/>
    <xf numFmtId="0" fontId="9" fillId="12" borderId="0" xfId="1" applyFont="1" applyFill="1" applyAlignment="1">
      <alignment horizontal="center"/>
    </xf>
    <xf numFmtId="188" fontId="11" fillId="0" borderId="4" xfId="1" applyNumberFormat="1" applyFont="1" applyBorder="1"/>
    <xf numFmtId="0" fontId="9" fillId="13" borderId="0" xfId="1" applyFont="1" applyFill="1" applyAlignment="1">
      <alignment horizontal="center"/>
    </xf>
    <xf numFmtId="187" fontId="11" fillId="0" borderId="1" xfId="2" applyFont="1" applyBorder="1" applyAlignment="1"/>
    <xf numFmtId="0" fontId="9" fillId="14" borderId="0" xfId="1" applyFont="1" applyFill="1" applyAlignment="1">
      <alignment horizontal="center"/>
    </xf>
    <xf numFmtId="0" fontId="9" fillId="15" borderId="0" xfId="1" applyFont="1" applyFill="1" applyAlignment="1">
      <alignment horizontal="center"/>
    </xf>
    <xf numFmtId="190" fontId="2" fillId="2" borderId="0" xfId="4" applyNumberFormat="1" applyFont="1" applyFill="1" applyBorder="1" applyAlignment="1">
      <alignment horizontal="center"/>
    </xf>
    <xf numFmtId="10" fontId="15" fillId="0" borderId="0" xfId="5" applyNumberFormat="1" applyFont="1" applyBorder="1"/>
    <xf numFmtId="190" fontId="16" fillId="0" borderId="0" xfId="4" applyNumberFormat="1" applyFont="1" applyAlignment="1">
      <alignment horizontal="left"/>
    </xf>
    <xf numFmtId="190" fontId="2" fillId="16" borderId="0" xfId="4" applyNumberFormat="1" applyFont="1" applyFill="1" applyBorder="1" applyAlignment="1">
      <alignment horizontal="center"/>
    </xf>
    <xf numFmtId="10" fontId="11" fillId="0" borderId="6" xfId="3" applyNumberFormat="1" applyFont="1" applyBorder="1"/>
    <xf numFmtId="187" fontId="11" fillId="0" borderId="1" xfId="2" applyFont="1" applyBorder="1"/>
    <xf numFmtId="0" fontId="2" fillId="6" borderId="0" xfId="6" applyFont="1" applyFill="1" applyAlignment="1">
      <alignment horizontal="center"/>
    </xf>
    <xf numFmtId="0" fontId="10" fillId="0" borderId="0" xfId="6" applyFont="1"/>
    <xf numFmtId="0" fontId="11" fillId="0" borderId="0" xfId="6" applyFont="1"/>
    <xf numFmtId="187" fontId="11" fillId="0" borderId="13" xfId="2" applyFont="1" applyBorder="1"/>
    <xf numFmtId="187" fontId="11" fillId="0" borderId="14" xfId="2" applyFont="1" applyBorder="1"/>
    <xf numFmtId="187" fontId="11" fillId="0" borderId="11" xfId="2" applyFont="1" applyBorder="1" applyAlignment="1">
      <alignment horizontal="right"/>
    </xf>
    <xf numFmtId="187" fontId="11" fillId="0" borderId="15" xfId="6" applyNumberFormat="1" applyFont="1" applyBorder="1"/>
    <xf numFmtId="187" fontId="11" fillId="0" borderId="16" xfId="6" applyNumberFormat="1" applyFont="1" applyBorder="1"/>
    <xf numFmtId="187" fontId="11" fillId="0" borderId="17" xfId="6" applyNumberFormat="1" applyFont="1" applyBorder="1" applyAlignment="1">
      <alignment horizontal="right"/>
    </xf>
    <xf numFmtId="188" fontId="12" fillId="4" borderId="1" xfId="1" applyNumberFormat="1" applyFont="1" applyFill="1" applyBorder="1"/>
    <xf numFmtId="188" fontId="12" fillId="4" borderId="1" xfId="1" applyNumberFormat="1" applyFont="1" applyFill="1" applyBorder="1" applyAlignment="1">
      <alignment horizontal="right"/>
    </xf>
    <xf numFmtId="187" fontId="15" fillId="0" borderId="0" xfId="7" applyFont="1" applyBorder="1"/>
    <xf numFmtId="187" fontId="16" fillId="0" borderId="0" xfId="7" applyFont="1" applyBorder="1" applyAlignment="1">
      <alignment horizontal="left"/>
    </xf>
    <xf numFmtId="10" fontId="16" fillId="0" borderId="5" xfId="5" applyNumberFormat="1" applyFont="1" applyBorder="1"/>
    <xf numFmtId="10" fontId="16" fillId="0" borderId="0" xfId="5" applyNumberFormat="1" applyFont="1" applyBorder="1"/>
    <xf numFmtId="10" fontId="16" fillId="0" borderId="5" xfId="5" applyNumberFormat="1" applyFont="1" applyBorder="1" applyAlignment="1">
      <alignment horizontal="right"/>
    </xf>
    <xf numFmtId="10" fontId="10" fillId="0" borderId="0" xfId="5" applyNumberFormat="1" applyFont="1" applyBorder="1"/>
    <xf numFmtId="10" fontId="16" fillId="0" borderId="0" xfId="5" applyNumberFormat="1" applyFont="1" applyBorder="1" applyAlignment="1">
      <alignment horizontal="left"/>
    </xf>
    <xf numFmtId="187" fontId="12" fillId="4" borderId="1" xfId="2" applyFont="1" applyFill="1" applyBorder="1"/>
    <xf numFmtId="9" fontId="16" fillId="0" borderId="5" xfId="5" applyFont="1" applyBorder="1"/>
    <xf numFmtId="9" fontId="16" fillId="0" borderId="0" xfId="5" applyFont="1" applyBorder="1"/>
    <xf numFmtId="9" fontId="16" fillId="0" borderId="5" xfId="5" applyFont="1" applyBorder="1" applyAlignment="1">
      <alignment horizontal="right"/>
    </xf>
    <xf numFmtId="9" fontId="16" fillId="0" borderId="0" xfId="5" applyFont="1" applyBorder="1" applyAlignment="1">
      <alignment horizontal="left"/>
    </xf>
    <xf numFmtId="187" fontId="11" fillId="0" borderId="5" xfId="7" applyFont="1" applyBorder="1"/>
    <xf numFmtId="187" fontId="11" fillId="0" borderId="0" xfId="7" applyFont="1" applyBorder="1"/>
    <xf numFmtId="187" fontId="11" fillId="0" borderId="5" xfId="7" applyFont="1" applyBorder="1" applyAlignment="1">
      <alignment horizontal="right"/>
    </xf>
    <xf numFmtId="187" fontId="10" fillId="0" borderId="0" xfId="7" applyFont="1" applyBorder="1"/>
    <xf numFmtId="187" fontId="11" fillId="0" borderId="0" xfId="7" applyFont="1" applyBorder="1" applyAlignment="1">
      <alignment horizontal="left"/>
    </xf>
    <xf numFmtId="0" fontId="10" fillId="0" borderId="8" xfId="1" applyFont="1" applyBorder="1"/>
    <xf numFmtId="187" fontId="12" fillId="4" borderId="1" xfId="2" applyFont="1" applyFill="1" applyBorder="1" applyAlignment="1">
      <alignment horizontal="right"/>
    </xf>
    <xf numFmtId="187" fontId="10" fillId="0" borderId="0" xfId="7" applyFont="1" applyBorder="1" applyAlignment="1">
      <alignment horizontal="left"/>
    </xf>
    <xf numFmtId="0" fontId="17" fillId="0" borderId="10" xfId="1" applyFont="1" applyBorder="1"/>
    <xf numFmtId="10" fontId="17" fillId="0" borderId="0" xfId="5" applyNumberFormat="1" applyFont="1" applyBorder="1"/>
    <xf numFmtId="187" fontId="17" fillId="0" borderId="0" xfId="7" applyFont="1" applyBorder="1" applyAlignment="1">
      <alignment horizontal="left"/>
    </xf>
    <xf numFmtId="0" fontId="17" fillId="0" borderId="0" xfId="1" applyFont="1"/>
    <xf numFmtId="0" fontId="3" fillId="0" borderId="19" xfId="1" applyFont="1" applyBorder="1"/>
    <xf numFmtId="187" fontId="3" fillId="4" borderId="1" xfId="2" applyFont="1" applyFill="1" applyBorder="1"/>
    <xf numFmtId="187" fontId="3" fillId="4" borderId="1" xfId="2" applyFont="1" applyFill="1" applyBorder="1" applyAlignment="1">
      <alignment horizontal="right"/>
    </xf>
    <xf numFmtId="187" fontId="2" fillId="17" borderId="7" xfId="2" applyFont="1" applyFill="1" applyBorder="1" applyAlignment="1">
      <alignment horizontal="right"/>
    </xf>
    <xf numFmtId="0" fontId="3" fillId="4" borderId="1" xfId="1" applyFont="1" applyFill="1" applyBorder="1"/>
    <xf numFmtId="190" fontId="2" fillId="18" borderId="0" xfId="4" applyNumberFormat="1" applyFont="1" applyFill="1" applyBorder="1" applyAlignment="1">
      <alignment horizontal="center"/>
    </xf>
    <xf numFmtId="187" fontId="16" fillId="0" borderId="6" xfId="7" applyFont="1" applyBorder="1"/>
    <xf numFmtId="187" fontId="16" fillId="0" borderId="18" xfId="7" applyFont="1" applyBorder="1"/>
    <xf numFmtId="187" fontId="16" fillId="0" borderId="6" xfId="7" applyFont="1" applyBorder="1" applyAlignment="1">
      <alignment horizontal="right"/>
    </xf>
    <xf numFmtId="0" fontId="1" fillId="0" borderId="5" xfId="1" applyBorder="1"/>
    <xf numFmtId="187" fontId="16" fillId="0" borderId="0" xfId="7" applyFont="1" applyBorder="1"/>
    <xf numFmtId="187" fontId="16" fillId="0" borderId="5" xfId="7" applyFont="1" applyBorder="1"/>
    <xf numFmtId="187" fontId="16" fillId="0" borderId="5" xfId="7" applyFont="1" applyBorder="1" applyAlignment="1">
      <alignment horizontal="right"/>
    </xf>
    <xf numFmtId="187" fontId="18" fillId="0" borderId="5" xfId="7" applyFont="1" applyBorder="1" applyAlignment="1">
      <alignment horizontal="right"/>
    </xf>
    <xf numFmtId="9" fontId="11" fillId="0" borderId="5" xfId="5" applyFont="1" applyBorder="1"/>
    <xf numFmtId="9" fontId="11" fillId="0" borderId="0" xfId="5" applyFont="1" applyBorder="1"/>
    <xf numFmtId="9" fontId="11" fillId="0" borderId="5" xfId="5" applyFont="1" applyBorder="1" applyAlignment="1">
      <alignment horizontal="right"/>
    </xf>
    <xf numFmtId="9" fontId="11" fillId="0" borderId="0" xfId="5" applyFont="1" applyBorder="1" applyAlignment="1">
      <alignment horizontal="left"/>
    </xf>
    <xf numFmtId="9" fontId="16" fillId="0" borderId="7" xfId="5" applyFont="1" applyBorder="1"/>
    <xf numFmtId="9" fontId="16" fillId="0" borderId="22" xfId="5" applyFont="1" applyBorder="1"/>
    <xf numFmtId="9" fontId="11" fillId="0" borderId="7" xfId="5" applyFont="1" applyBorder="1"/>
    <xf numFmtId="9" fontId="11" fillId="0" borderId="22" xfId="5" applyFont="1" applyBorder="1"/>
    <xf numFmtId="9" fontId="11" fillId="0" borderId="7" xfId="5" applyFont="1" applyBorder="1" applyAlignment="1">
      <alignment horizontal="right"/>
    </xf>
    <xf numFmtId="190" fontId="2" fillId="17" borderId="0" xfId="4" applyNumberFormat="1" applyFont="1" applyFill="1" applyBorder="1" applyAlignment="1">
      <alignment horizontal="center"/>
    </xf>
    <xf numFmtId="187" fontId="3" fillId="0" borderId="8" xfId="2" applyFont="1" applyBorder="1" applyAlignment="1"/>
    <xf numFmtId="187" fontId="3" fillId="0" borderId="18" xfId="2" applyFont="1" applyBorder="1" applyAlignment="1"/>
    <xf numFmtId="187" fontId="3" fillId="0" borderId="9" xfId="2" applyFont="1" applyBorder="1" applyAlignment="1"/>
    <xf numFmtId="187" fontId="3" fillId="0" borderId="10" xfId="2" applyFont="1" applyBorder="1" applyAlignment="1"/>
    <xf numFmtId="187" fontId="3" fillId="0" borderId="0" xfId="2" applyFont="1" applyBorder="1" applyAlignment="1"/>
    <xf numFmtId="187" fontId="3" fillId="0" borderId="11" xfId="2" applyFont="1" applyBorder="1" applyAlignment="1"/>
    <xf numFmtId="0" fontId="3" fillId="0" borderId="10" xfId="1" applyFont="1" applyBorder="1"/>
    <xf numFmtId="190" fontId="10" fillId="0" borderId="0" xfId="4" applyNumberFormat="1" applyFont="1" applyBorder="1"/>
    <xf numFmtId="189" fontId="10" fillId="0" borderId="11" xfId="5" applyNumberFormat="1" applyFont="1" applyBorder="1"/>
    <xf numFmtId="190" fontId="10" fillId="0" borderId="0" xfId="4" applyNumberFormat="1" applyFont="1" applyAlignment="1">
      <alignment horizontal="left"/>
    </xf>
    <xf numFmtId="189" fontId="10" fillId="0" borderId="0" xfId="3" applyNumberFormat="1" applyFont="1" applyBorder="1" applyAlignment="1"/>
    <xf numFmtId="189" fontId="10" fillId="0" borderId="19" xfId="3" applyNumberFormat="1" applyFont="1" applyBorder="1" applyAlignment="1"/>
    <xf numFmtId="189" fontId="10" fillId="0" borderId="22" xfId="3" applyNumberFormat="1" applyFont="1" applyBorder="1" applyAlignment="1"/>
    <xf numFmtId="189" fontId="10" fillId="0" borderId="23" xfId="3" applyNumberFormat="1" applyFont="1" applyBorder="1" applyAlignment="1"/>
    <xf numFmtId="189" fontId="10" fillId="0" borderId="0" xfId="3" applyNumberFormat="1" applyFont="1" applyBorder="1"/>
    <xf numFmtId="189" fontId="10" fillId="0" borderId="0" xfId="3" applyNumberFormat="1" applyFont="1" applyBorder="1" applyAlignment="1">
      <alignment horizontal="left"/>
    </xf>
    <xf numFmtId="189" fontId="10" fillId="0" borderId="0" xfId="3" applyNumberFormat="1" applyFont="1" applyAlignment="1"/>
    <xf numFmtId="0" fontId="3" fillId="0" borderId="8" xfId="1" applyFont="1" applyBorder="1"/>
    <xf numFmtId="0" fontId="3" fillId="0" borderId="18" xfId="1" applyFont="1" applyBorder="1"/>
    <xf numFmtId="0" fontId="3" fillId="0" borderId="9" xfId="1" applyFont="1" applyBorder="1"/>
    <xf numFmtId="187" fontId="3" fillId="0" borderId="10" xfId="1" applyNumberFormat="1" applyFont="1" applyBorder="1"/>
    <xf numFmtId="187" fontId="3" fillId="0" borderId="0" xfId="1" applyNumberFormat="1" applyFont="1"/>
    <xf numFmtId="187" fontId="3" fillId="0" borderId="11" xfId="1" applyNumberFormat="1" applyFont="1" applyBorder="1"/>
    <xf numFmtId="190" fontId="2" fillId="16" borderId="4" xfId="4" applyNumberFormat="1" applyFont="1" applyFill="1" applyBorder="1" applyAlignment="1">
      <alignment horizontal="center"/>
    </xf>
    <xf numFmtId="190" fontId="2" fillId="16" borderId="12" xfId="4" applyNumberFormat="1" applyFont="1" applyFill="1" applyBorder="1" applyAlignment="1">
      <alignment horizontal="center"/>
    </xf>
    <xf numFmtId="0" fontId="2" fillId="6" borderId="4" xfId="6" applyFont="1" applyFill="1" applyBorder="1" applyAlignment="1">
      <alignment horizontal="center"/>
    </xf>
    <xf numFmtId="0" fontId="2" fillId="6" borderId="12" xfId="6" applyFont="1" applyFill="1" applyBorder="1" applyAlignment="1">
      <alignment horizontal="center"/>
    </xf>
    <xf numFmtId="190" fontId="2" fillId="16" borderId="8" xfId="4" applyNumberFormat="1" applyFont="1" applyFill="1" applyBorder="1" applyAlignment="1">
      <alignment horizontal="center"/>
    </xf>
    <xf numFmtId="190" fontId="2" fillId="16" borderId="18" xfId="4" applyNumberFormat="1" applyFont="1" applyFill="1" applyBorder="1" applyAlignment="1">
      <alignment horizontal="center"/>
    </xf>
    <xf numFmtId="190" fontId="2" fillId="18" borderId="20" xfId="4" applyNumberFormat="1" applyFont="1" applyFill="1" applyBorder="1" applyAlignment="1">
      <alignment horizontal="center"/>
    </xf>
    <xf numFmtId="190" fontId="2" fillId="18" borderId="21" xfId="4" applyNumberFormat="1" applyFont="1" applyFill="1" applyBorder="1" applyAlignment="1">
      <alignment horizontal="center"/>
    </xf>
    <xf numFmtId="190" fontId="2" fillId="17" borderId="4" xfId="4" applyNumberFormat="1" applyFont="1" applyFill="1" applyBorder="1" applyAlignment="1">
      <alignment horizontal="center"/>
    </xf>
    <xf numFmtId="190" fontId="2" fillId="17" borderId="12" xfId="4" applyNumberFormat="1" applyFont="1" applyFill="1" applyBorder="1" applyAlignment="1">
      <alignment horizontal="center"/>
    </xf>
    <xf numFmtId="0" fontId="9" fillId="12" borderId="4" xfId="1" applyFont="1" applyFill="1" applyBorder="1" applyAlignment="1">
      <alignment horizontal="center"/>
    </xf>
    <xf numFmtId="0" fontId="9" fillId="12" borderId="12" xfId="1" applyFont="1" applyFill="1" applyBorder="1" applyAlignment="1">
      <alignment horizontal="center"/>
    </xf>
    <xf numFmtId="0" fontId="9" fillId="10" borderId="4" xfId="1" applyFont="1" applyFill="1" applyBorder="1" applyAlignment="1">
      <alignment horizontal="center"/>
    </xf>
    <xf numFmtId="0" fontId="9" fillId="10" borderId="12" xfId="1" applyFont="1" applyFill="1" applyBorder="1" applyAlignment="1">
      <alignment horizontal="center"/>
    </xf>
    <xf numFmtId="0" fontId="9" fillId="15" borderId="10" xfId="1" applyFont="1" applyFill="1" applyBorder="1" applyAlignment="1">
      <alignment horizontal="center"/>
    </xf>
    <xf numFmtId="0" fontId="9" fillId="15" borderId="0" xfId="1" applyFont="1" applyFill="1" applyAlignment="1">
      <alignment horizontal="center"/>
    </xf>
    <xf numFmtId="190" fontId="2" fillId="2" borderId="4" xfId="4" applyNumberFormat="1" applyFont="1" applyFill="1" applyBorder="1" applyAlignment="1">
      <alignment horizontal="center"/>
    </xf>
    <xf numFmtId="190" fontId="2" fillId="2" borderId="12" xfId="4" applyNumberFormat="1" applyFont="1" applyFill="1" applyBorder="1" applyAlignment="1">
      <alignment horizontal="center"/>
    </xf>
    <xf numFmtId="0" fontId="9" fillId="5" borderId="1" xfId="1" applyFont="1" applyFill="1" applyBorder="1" applyAlignment="1">
      <alignment horizontal="center"/>
    </xf>
    <xf numFmtId="0" fontId="9" fillId="13" borderId="1" xfId="1" applyFont="1" applyFill="1" applyBorder="1" applyAlignment="1">
      <alignment horizontal="center"/>
    </xf>
    <xf numFmtId="0" fontId="9" fillId="5" borderId="4" xfId="1" applyFont="1" applyFill="1" applyBorder="1" applyAlignment="1">
      <alignment horizontal="center"/>
    </xf>
    <xf numFmtId="0" fontId="9" fillId="5" borderId="12" xfId="1" applyFont="1" applyFill="1" applyBorder="1" applyAlignment="1">
      <alignment horizontal="center"/>
    </xf>
    <xf numFmtId="0" fontId="9" fillId="14" borderId="4" xfId="1" applyFont="1" applyFill="1" applyBorder="1" applyAlignment="1">
      <alignment horizontal="center"/>
    </xf>
    <xf numFmtId="0" fontId="9" fillId="14" borderId="12" xfId="1" applyFont="1" applyFill="1" applyBorder="1" applyAlignment="1">
      <alignment horizontal="center"/>
    </xf>
    <xf numFmtId="0" fontId="9" fillId="9" borderId="4" xfId="1" applyFont="1" applyFill="1" applyBorder="1" applyAlignment="1">
      <alignment horizontal="center"/>
    </xf>
    <xf numFmtId="0" fontId="9" fillId="9" borderId="12" xfId="1" applyFont="1" applyFill="1" applyBorder="1" applyAlignment="1">
      <alignment horizontal="center"/>
    </xf>
    <xf numFmtId="0" fontId="9" fillId="10" borderId="1" xfId="1" applyFont="1" applyFill="1" applyBorder="1" applyAlignment="1">
      <alignment horizontal="center"/>
    </xf>
    <xf numFmtId="0" fontId="9" fillId="9" borderId="1" xfId="1" applyFont="1" applyFill="1" applyBorder="1" applyAlignment="1">
      <alignment horizontal="center"/>
    </xf>
    <xf numFmtId="0" fontId="9" fillId="12" borderId="1" xfId="1" applyFont="1" applyFill="1" applyBorder="1" applyAlignment="1">
      <alignment horizontal="center"/>
    </xf>
    <xf numFmtId="0" fontId="9" fillId="8" borderId="1" xfId="1" applyFont="1" applyFill="1" applyBorder="1" applyAlignment="1">
      <alignment horizontal="center"/>
    </xf>
    <xf numFmtId="0" fontId="11" fillId="11" borderId="1" xfId="1" applyFont="1" applyFill="1" applyBorder="1" applyAlignment="1">
      <alignment horizontal="center"/>
    </xf>
    <xf numFmtId="187" fontId="9" fillId="9" borderId="1" xfId="1" applyNumberFormat="1" applyFont="1" applyFill="1" applyBorder="1" applyAlignment="1">
      <alignment horizontal="center"/>
    </xf>
    <xf numFmtId="0" fontId="9" fillId="6" borderId="1" xfId="1" applyFont="1" applyFill="1" applyBorder="1" applyAlignment="1">
      <alignment horizontal="center"/>
    </xf>
    <xf numFmtId="0" fontId="9" fillId="7" borderId="1" xfId="1" applyFont="1" applyFill="1" applyBorder="1" applyAlignment="1">
      <alignment horizontal="center"/>
    </xf>
  </cellXfs>
  <cellStyles count="8">
    <cellStyle name="Comma 2" xfId="2" xr:uid="{5D3AD6D0-F541-4649-877A-95245A289DFA}"/>
    <cellStyle name="Comma 2 2" xfId="4" xr:uid="{FC9CE681-32D3-413C-9FA6-AA9B485B0BE1}"/>
    <cellStyle name="Comma 3" xfId="7" xr:uid="{FF3B1925-0934-4717-B344-6B4F62E76AFA}"/>
    <cellStyle name="Normal" xfId="0" builtinId="0"/>
    <cellStyle name="Normal 2" xfId="1" xr:uid="{219366FE-EE5E-4B31-A01B-C7D2152201A9}"/>
    <cellStyle name="Normal 2 2" xfId="6" xr:uid="{8081D989-6704-4C8A-99B2-C5320B7D3551}"/>
    <cellStyle name="Percent 2" xfId="3" xr:uid="{B5A1CEAC-BB56-4695-878A-FC14FB6FB904}"/>
    <cellStyle name="Percent 2 2" xfId="5" xr:uid="{1FCE788E-12E4-4051-BC57-8415A4AE9C11}"/>
  </cellStyles>
  <dxfs count="1234">
    <dxf>
      <font>
        <strike val="0"/>
        <u val="none"/>
        <color rgb="FFFF0000"/>
      </font>
    </dxf>
    <dxf>
      <font>
        <color rgb="FF00B05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strike val="0"/>
        <u val="none"/>
        <color rgb="FFFF0000"/>
      </font>
    </dxf>
    <dxf>
      <font>
        <color rgb="FF00B050"/>
      </font>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bgColor auto="1"/>
        </patternFill>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strike val="0"/>
        <u val="none"/>
        <color rgb="FF00B050"/>
      </font>
    </dxf>
    <dxf>
      <font>
        <color rgb="FFFF0000"/>
      </font>
    </dxf>
    <dxf>
      <font>
        <color rgb="FFFF0000"/>
      </font>
      <fill>
        <patternFill patternType="none"/>
      </fill>
    </dxf>
    <dxf>
      <font>
        <strike val="0"/>
        <u val="none"/>
        <color rgb="FF00B050"/>
      </font>
    </dxf>
    <dxf>
      <font>
        <color rgb="FFFF000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strike val="0"/>
        <u val="none"/>
        <color rgb="FFFF0000"/>
      </font>
    </dxf>
    <dxf>
      <font>
        <color rgb="FF00B050"/>
      </font>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00B050"/>
      </font>
    </dxf>
    <dxf>
      <font>
        <color rgb="FFFF000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strike val="0"/>
        <u val="none"/>
        <color rgb="FFFF0000"/>
      </font>
    </dxf>
    <dxf>
      <font>
        <color rgb="FF00B05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fill>
        <patternFill patternType="none"/>
      </fill>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
      <font>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D:\&#3621;&#3591;&#3607;&#3640;&#3609;\TEMPATE\Template%20V2023.05.14.xlsx" TargetMode="External"/><Relationship Id="rId1" Type="http://schemas.openxmlformats.org/officeDocument/2006/relationships/externalLinkPath" Target="file:///D:\&#3621;&#3591;&#3607;&#3640;&#3609;\TEMPATE\Template%20V2023.05.1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ice"/>
      <sheetName val="Form - Normal"/>
      <sheetName val="Form - Financial"/>
      <sheetName val="CPALL"/>
      <sheetName val="MAKRO"/>
      <sheetName val="MTC"/>
      <sheetName val="PLUS"/>
      <sheetName val="SPVI"/>
      <sheetName val="RPH"/>
      <sheetName val="D"/>
    </sheetNames>
    <sheetDataSet>
      <sheetData sheetId="0">
        <row r="1">
          <cell r="A1" t="str">
            <v>Name</v>
          </cell>
          <cell r="B1" t="str">
            <v>Last</v>
          </cell>
          <cell r="C1" t="str">
            <v>Chg%</v>
          </cell>
          <cell r="D1" t="str">
            <v>Volume</v>
          </cell>
          <cell r="E1" t="str">
            <v>Value (k)</v>
          </cell>
          <cell r="F1" t="str">
            <v>MCap (M)</v>
          </cell>
        </row>
        <row r="2">
          <cell r="A2" t="str">
            <v>Average</v>
          </cell>
          <cell r="B2">
            <v>17.3</v>
          </cell>
          <cell r="C2">
            <v>-0.64</v>
          </cell>
          <cell r="D2">
            <v>6223156</v>
          </cell>
          <cell r="E2">
            <v>70085.78</v>
          </cell>
          <cell r="F2">
            <v>23831.17</v>
          </cell>
        </row>
        <row r="3">
          <cell r="A3" t="str">
            <v>24CS</v>
          </cell>
          <cell r="B3">
            <v>2.2200000000000002</v>
          </cell>
          <cell r="C3">
            <v>-7.5</v>
          </cell>
          <cell r="D3">
            <v>2912900</v>
          </cell>
          <cell r="E3">
            <v>6626</v>
          </cell>
          <cell r="F3">
            <v>955</v>
          </cell>
        </row>
        <row r="4">
          <cell r="A4" t="str">
            <v>2S</v>
          </cell>
          <cell r="B4">
            <v>3.06</v>
          </cell>
          <cell r="C4">
            <v>2.68</v>
          </cell>
          <cell r="D4">
            <v>405700</v>
          </cell>
          <cell r="E4">
            <v>1273</v>
          </cell>
          <cell r="F4">
            <v>1683</v>
          </cell>
        </row>
        <row r="5">
          <cell r="A5" t="str">
            <v>3K-BAT</v>
          </cell>
          <cell r="B5">
            <v>53.75</v>
          </cell>
          <cell r="C5">
            <v>-4.4400000000000004</v>
          </cell>
          <cell r="D5">
            <v>600</v>
          </cell>
          <cell r="E5">
            <v>32</v>
          </cell>
          <cell r="F5">
            <v>4214</v>
          </cell>
        </row>
        <row r="6">
          <cell r="A6" t="str">
            <v>7UP</v>
          </cell>
          <cell r="B6">
            <v>0.59</v>
          </cell>
          <cell r="C6">
            <v>0</v>
          </cell>
          <cell r="D6">
            <v>5175700</v>
          </cell>
          <cell r="E6">
            <v>3054</v>
          </cell>
          <cell r="F6">
            <v>3034</v>
          </cell>
        </row>
        <row r="7">
          <cell r="A7" t="str">
            <v>A</v>
          </cell>
          <cell r="B7">
            <v>5</v>
          </cell>
          <cell r="C7">
            <v>0</v>
          </cell>
          <cell r="D7">
            <v>2000</v>
          </cell>
          <cell r="E7">
            <v>10</v>
          </cell>
          <cell r="F7">
            <v>4900</v>
          </cell>
        </row>
        <row r="8">
          <cell r="A8" t="str">
            <v>A5</v>
          </cell>
          <cell r="B8">
            <v>3.88</v>
          </cell>
          <cell r="C8">
            <v>1.57</v>
          </cell>
          <cell r="D8">
            <v>1219000</v>
          </cell>
          <cell r="E8">
            <v>4613</v>
          </cell>
          <cell r="F8">
            <v>4692</v>
          </cell>
        </row>
        <row r="9">
          <cell r="A9" t="str">
            <v>AAI</v>
          </cell>
          <cell r="B9">
            <v>4.5999999999999996</v>
          </cell>
          <cell r="C9">
            <v>-2.54</v>
          </cell>
          <cell r="D9">
            <v>5658400</v>
          </cell>
          <cell r="E9">
            <v>25919</v>
          </cell>
          <cell r="F9">
            <v>9775</v>
          </cell>
        </row>
        <row r="10">
          <cell r="A10" t="str">
            <v>AAV</v>
          </cell>
          <cell r="B10">
            <v>2.84</v>
          </cell>
          <cell r="C10">
            <v>4.41</v>
          </cell>
          <cell r="D10">
            <v>74403100</v>
          </cell>
          <cell r="E10">
            <v>208981</v>
          </cell>
          <cell r="F10">
            <v>34547</v>
          </cell>
        </row>
        <row r="11">
          <cell r="A11" t="str">
            <v>ABM</v>
          </cell>
          <cell r="B11">
            <v>1.45</v>
          </cell>
          <cell r="C11">
            <v>-8.23</v>
          </cell>
          <cell r="D11">
            <v>1322700</v>
          </cell>
          <cell r="E11">
            <v>1967</v>
          </cell>
          <cell r="F11">
            <v>580</v>
          </cell>
        </row>
        <row r="12">
          <cell r="A12" t="str">
            <v>ACAP</v>
          </cell>
          <cell r="B12">
            <v>0.48</v>
          </cell>
          <cell r="C12">
            <v>-2.04</v>
          </cell>
          <cell r="D12">
            <v>1145600</v>
          </cell>
          <cell r="E12">
            <v>547</v>
          </cell>
          <cell r="F12">
            <v>195</v>
          </cell>
        </row>
        <row r="13">
          <cell r="A13" t="str">
            <v>ACC</v>
          </cell>
          <cell r="B13">
            <v>1.21</v>
          </cell>
          <cell r="C13">
            <v>-3.2</v>
          </cell>
          <cell r="D13">
            <v>1148400</v>
          </cell>
          <cell r="E13">
            <v>1389</v>
          </cell>
          <cell r="F13">
            <v>1625</v>
          </cell>
        </row>
        <row r="14">
          <cell r="A14" t="str">
            <v>ACE</v>
          </cell>
          <cell r="B14">
            <v>2.1</v>
          </cell>
          <cell r="C14">
            <v>0</v>
          </cell>
          <cell r="D14">
            <v>22960100</v>
          </cell>
          <cell r="E14">
            <v>47730</v>
          </cell>
          <cell r="F14">
            <v>21370</v>
          </cell>
        </row>
        <row r="15">
          <cell r="A15" t="str">
            <v>ACG</v>
          </cell>
          <cell r="B15">
            <v>1.54</v>
          </cell>
          <cell r="C15">
            <v>4.76</v>
          </cell>
          <cell r="D15">
            <v>156200</v>
          </cell>
          <cell r="E15">
            <v>246</v>
          </cell>
          <cell r="F15">
            <v>924</v>
          </cell>
        </row>
        <row r="16">
          <cell r="A16" t="str">
            <v>ADB</v>
          </cell>
          <cell r="B16">
            <v>1.17</v>
          </cell>
          <cell r="C16">
            <v>-1.68</v>
          </cell>
          <cell r="D16">
            <v>788200</v>
          </cell>
          <cell r="E16">
            <v>932</v>
          </cell>
          <cell r="F16">
            <v>849</v>
          </cell>
        </row>
        <row r="17">
          <cell r="A17" t="str">
            <v>ADD</v>
          </cell>
          <cell r="B17">
            <v>6.8</v>
          </cell>
          <cell r="C17">
            <v>-10.53</v>
          </cell>
          <cell r="D17">
            <v>520100</v>
          </cell>
          <cell r="E17">
            <v>3500</v>
          </cell>
          <cell r="F17">
            <v>1088</v>
          </cell>
        </row>
        <row r="18">
          <cell r="A18" t="str">
            <v>ADVANC</v>
          </cell>
          <cell r="B18">
            <v>221</v>
          </cell>
          <cell r="C18">
            <v>0.91</v>
          </cell>
          <cell r="D18">
            <v>4502400</v>
          </cell>
          <cell r="E18">
            <v>990314</v>
          </cell>
          <cell r="F18">
            <v>657300</v>
          </cell>
        </row>
        <row r="19">
          <cell r="A19" t="str">
            <v>AEONTS</v>
          </cell>
          <cell r="B19">
            <v>201</v>
          </cell>
          <cell r="C19">
            <v>0.5</v>
          </cell>
          <cell r="D19">
            <v>492600</v>
          </cell>
          <cell r="E19">
            <v>98496</v>
          </cell>
          <cell r="F19">
            <v>50250</v>
          </cell>
        </row>
        <row r="20">
          <cell r="A20" t="str">
            <v>AF</v>
          </cell>
          <cell r="B20">
            <v>1.1399999999999999</v>
          </cell>
          <cell r="C20">
            <v>-3.39</v>
          </cell>
          <cell r="D20">
            <v>85600</v>
          </cell>
          <cell r="E20">
            <v>100</v>
          </cell>
          <cell r="F20">
            <v>1824</v>
          </cell>
        </row>
        <row r="21">
          <cell r="A21" t="str">
            <v>AFC</v>
          </cell>
          <cell r="B21">
            <v>6.7</v>
          </cell>
          <cell r="C21">
            <v>-1.47</v>
          </cell>
          <cell r="D21">
            <v>15900</v>
          </cell>
          <cell r="E21">
            <v>105</v>
          </cell>
          <cell r="F21">
            <v>305</v>
          </cell>
        </row>
        <row r="22">
          <cell r="A22" t="str">
            <v>AGE</v>
          </cell>
          <cell r="B22">
            <v>3.02</v>
          </cell>
          <cell r="C22">
            <v>2.72</v>
          </cell>
          <cell r="D22">
            <v>3979800</v>
          </cell>
          <cell r="E22">
            <v>11870</v>
          </cell>
          <cell r="F22">
            <v>3285</v>
          </cell>
        </row>
        <row r="23">
          <cell r="A23" t="str">
            <v>AH</v>
          </cell>
          <cell r="B23">
            <v>33.75</v>
          </cell>
          <cell r="C23">
            <v>2.27</v>
          </cell>
          <cell r="D23">
            <v>6033700</v>
          </cell>
          <cell r="E23">
            <v>206995</v>
          </cell>
          <cell r="F23">
            <v>11976</v>
          </cell>
        </row>
        <row r="24">
          <cell r="A24" t="str">
            <v>AHC</v>
          </cell>
          <cell r="B24">
            <v>16.8</v>
          </cell>
          <cell r="C24">
            <v>-0.59</v>
          </cell>
          <cell r="D24">
            <v>84600</v>
          </cell>
          <cell r="E24">
            <v>1417</v>
          </cell>
          <cell r="F24">
            <v>2518</v>
          </cell>
        </row>
        <row r="25">
          <cell r="A25" t="str">
            <v>AI</v>
          </cell>
          <cell r="B25">
            <v>5.65</v>
          </cell>
          <cell r="C25">
            <v>0.89</v>
          </cell>
          <cell r="D25">
            <v>70400</v>
          </cell>
          <cell r="E25">
            <v>394</v>
          </cell>
          <cell r="F25">
            <v>3955</v>
          </cell>
        </row>
        <row r="26">
          <cell r="A26" t="str">
            <v>AIE</v>
          </cell>
          <cell r="B26">
            <v>1.83</v>
          </cell>
          <cell r="C26">
            <v>-0.54</v>
          </cell>
          <cell r="D26">
            <v>137900</v>
          </cell>
          <cell r="E26">
            <v>254</v>
          </cell>
          <cell r="F26">
            <v>2428</v>
          </cell>
        </row>
        <row r="27">
          <cell r="A27" t="str">
            <v>AIRA</v>
          </cell>
          <cell r="B27">
            <v>1.95</v>
          </cell>
          <cell r="C27">
            <v>-1.52</v>
          </cell>
          <cell r="D27">
            <v>3000</v>
          </cell>
          <cell r="E27">
            <v>6</v>
          </cell>
          <cell r="F27">
            <v>12314</v>
          </cell>
        </row>
        <row r="28">
          <cell r="A28" t="str">
            <v>AIT</v>
          </cell>
          <cell r="B28">
            <v>5.15</v>
          </cell>
          <cell r="C28">
            <v>-2.83</v>
          </cell>
          <cell r="D28">
            <v>749500</v>
          </cell>
          <cell r="E28">
            <v>3872</v>
          </cell>
          <cell r="F28">
            <v>7372</v>
          </cell>
        </row>
        <row r="29">
          <cell r="A29" t="str">
            <v>AJ</v>
          </cell>
          <cell r="B29">
            <v>9.85</v>
          </cell>
          <cell r="C29">
            <v>-1.5</v>
          </cell>
          <cell r="D29">
            <v>119900</v>
          </cell>
          <cell r="E29">
            <v>1186</v>
          </cell>
          <cell r="F29">
            <v>4334</v>
          </cell>
        </row>
        <row r="30">
          <cell r="A30" t="str">
            <v>AJA</v>
          </cell>
          <cell r="B30">
            <v>0.2</v>
          </cell>
          <cell r="C30">
            <v>-4.76</v>
          </cell>
          <cell r="D30">
            <v>5349500</v>
          </cell>
          <cell r="E30">
            <v>1072</v>
          </cell>
          <cell r="F30">
            <v>1071</v>
          </cell>
        </row>
        <row r="31">
          <cell r="A31" t="str">
            <v>AKP</v>
          </cell>
          <cell r="B31">
            <v>1.53</v>
          </cell>
          <cell r="C31">
            <v>0</v>
          </cell>
          <cell r="D31">
            <v>348100</v>
          </cell>
          <cell r="E31">
            <v>525</v>
          </cell>
          <cell r="F31">
            <v>618</v>
          </cell>
        </row>
        <row r="32">
          <cell r="A32" t="str">
            <v>AKR</v>
          </cell>
          <cell r="B32">
            <v>0.95</v>
          </cell>
          <cell r="C32">
            <v>-1.04</v>
          </cell>
          <cell r="D32">
            <v>3602800</v>
          </cell>
          <cell r="E32">
            <v>3438</v>
          </cell>
          <cell r="F32">
            <v>1398</v>
          </cell>
        </row>
        <row r="33">
          <cell r="A33" t="str">
            <v>ALL</v>
          </cell>
          <cell r="B33">
            <v>0.15</v>
          </cell>
          <cell r="C33">
            <v>0</v>
          </cell>
          <cell r="D33">
            <v>8801900</v>
          </cell>
          <cell r="E33">
            <v>1316</v>
          </cell>
          <cell r="F33">
            <v>258</v>
          </cell>
        </row>
        <row r="34">
          <cell r="A34" t="str">
            <v>ALLA</v>
          </cell>
          <cell r="B34">
            <v>1.38</v>
          </cell>
          <cell r="C34">
            <v>0</v>
          </cell>
          <cell r="D34">
            <v>1119400</v>
          </cell>
          <cell r="E34">
            <v>1579</v>
          </cell>
          <cell r="F34">
            <v>828</v>
          </cell>
        </row>
        <row r="35">
          <cell r="A35" t="str">
            <v>ALPHAX</v>
          </cell>
          <cell r="B35">
            <v>1.48</v>
          </cell>
          <cell r="C35">
            <v>3.5</v>
          </cell>
          <cell r="D35">
            <v>59810100</v>
          </cell>
          <cell r="E35">
            <v>87420</v>
          </cell>
          <cell r="F35">
            <v>3084</v>
          </cell>
        </row>
        <row r="36">
          <cell r="A36" t="str">
            <v>ALT</v>
          </cell>
          <cell r="B36">
            <v>2.02</v>
          </cell>
          <cell r="C36">
            <v>-3.81</v>
          </cell>
          <cell r="D36">
            <v>254600</v>
          </cell>
          <cell r="E36">
            <v>518</v>
          </cell>
          <cell r="F36">
            <v>2287</v>
          </cell>
        </row>
        <row r="37">
          <cell r="A37" t="str">
            <v>ALUCON</v>
          </cell>
          <cell r="B37">
            <v>182.5</v>
          </cell>
          <cell r="C37">
            <v>0.83</v>
          </cell>
          <cell r="D37">
            <v>500</v>
          </cell>
          <cell r="E37">
            <v>91</v>
          </cell>
          <cell r="F37">
            <v>7884</v>
          </cell>
        </row>
        <row r="38">
          <cell r="A38" t="str">
            <v>AMA</v>
          </cell>
          <cell r="B38">
            <v>4.78</v>
          </cell>
          <cell r="C38">
            <v>-2.0499999999999998</v>
          </cell>
          <cell r="D38">
            <v>598400</v>
          </cell>
          <cell r="E38">
            <v>2864</v>
          </cell>
          <cell r="F38">
            <v>2476</v>
          </cell>
        </row>
        <row r="39">
          <cell r="A39" t="str">
            <v>AMANAH</v>
          </cell>
          <cell r="B39">
            <v>3.1</v>
          </cell>
          <cell r="C39">
            <v>-0.64</v>
          </cell>
          <cell r="D39">
            <v>5928600</v>
          </cell>
          <cell r="E39">
            <v>18278</v>
          </cell>
          <cell r="F39">
            <v>3212</v>
          </cell>
        </row>
        <row r="40">
          <cell r="A40" t="str">
            <v>AMARC</v>
          </cell>
          <cell r="B40">
            <v>2.44</v>
          </cell>
          <cell r="C40">
            <v>0</v>
          </cell>
          <cell r="D40">
            <v>412200</v>
          </cell>
          <cell r="E40">
            <v>996</v>
          </cell>
          <cell r="F40">
            <v>1025</v>
          </cell>
        </row>
        <row r="41">
          <cell r="A41" t="str">
            <v>AMARIN</v>
          </cell>
          <cell r="B41">
            <v>5.65</v>
          </cell>
          <cell r="C41">
            <v>0.89</v>
          </cell>
          <cell r="D41">
            <v>64800</v>
          </cell>
          <cell r="E41">
            <v>359</v>
          </cell>
          <cell r="F41">
            <v>5640</v>
          </cell>
        </row>
        <row r="42">
          <cell r="A42" t="str">
            <v>AMATA</v>
          </cell>
          <cell r="B42">
            <v>23.2</v>
          </cell>
          <cell r="C42">
            <v>1.75</v>
          </cell>
          <cell r="D42">
            <v>6298600</v>
          </cell>
          <cell r="E42">
            <v>144456</v>
          </cell>
          <cell r="F42">
            <v>26680</v>
          </cell>
        </row>
        <row r="43">
          <cell r="A43" t="str">
            <v>AMATAV</v>
          </cell>
          <cell r="B43">
            <v>6.05</v>
          </cell>
          <cell r="C43">
            <v>-2.42</v>
          </cell>
          <cell r="D43">
            <v>277900</v>
          </cell>
          <cell r="E43">
            <v>1693</v>
          </cell>
          <cell r="F43">
            <v>5657</v>
          </cell>
        </row>
        <row r="44">
          <cell r="A44" t="str">
            <v>AMC</v>
          </cell>
          <cell r="B44">
            <v>3.08</v>
          </cell>
          <cell r="C44">
            <v>6.94</v>
          </cell>
          <cell r="D44">
            <v>3022100</v>
          </cell>
          <cell r="E44">
            <v>9497</v>
          </cell>
          <cell r="F44">
            <v>1479</v>
          </cell>
        </row>
        <row r="45">
          <cell r="A45" t="str">
            <v>AMR</v>
          </cell>
          <cell r="B45">
            <v>3.44</v>
          </cell>
          <cell r="C45">
            <v>-0.57999999999999996</v>
          </cell>
          <cell r="D45">
            <v>69700</v>
          </cell>
          <cell r="E45">
            <v>239</v>
          </cell>
          <cell r="F45">
            <v>2064</v>
          </cell>
        </row>
        <row r="46">
          <cell r="A46" t="str">
            <v>ANAN</v>
          </cell>
          <cell r="B46">
            <v>1.17</v>
          </cell>
          <cell r="C46">
            <v>-0.85</v>
          </cell>
          <cell r="D46">
            <v>4539300</v>
          </cell>
          <cell r="E46">
            <v>5318</v>
          </cell>
          <cell r="F46">
            <v>4875</v>
          </cell>
        </row>
        <row r="47">
          <cell r="A47" t="str">
            <v>AOT</v>
          </cell>
          <cell r="B47">
            <v>73.25</v>
          </cell>
          <cell r="C47">
            <v>-0.34</v>
          </cell>
          <cell r="D47">
            <v>23389300</v>
          </cell>
          <cell r="E47">
            <v>1717372</v>
          </cell>
          <cell r="F47">
            <v>1046428</v>
          </cell>
        </row>
        <row r="48">
          <cell r="A48" t="str">
            <v>AP</v>
          </cell>
          <cell r="B48">
            <v>11.5</v>
          </cell>
          <cell r="C48">
            <v>-1.71</v>
          </cell>
          <cell r="D48">
            <v>21022300</v>
          </cell>
          <cell r="E48">
            <v>242107</v>
          </cell>
          <cell r="F48">
            <v>36178</v>
          </cell>
        </row>
        <row r="49">
          <cell r="A49" t="str">
            <v>APCO</v>
          </cell>
          <cell r="B49">
            <v>5</v>
          </cell>
          <cell r="C49">
            <v>0</v>
          </cell>
          <cell r="D49">
            <v>389300</v>
          </cell>
          <cell r="E49">
            <v>1941</v>
          </cell>
          <cell r="F49">
            <v>3000</v>
          </cell>
        </row>
        <row r="50">
          <cell r="A50" t="str">
            <v>APCS</v>
          </cell>
          <cell r="B50">
            <v>4.4400000000000004</v>
          </cell>
          <cell r="C50">
            <v>6.73</v>
          </cell>
          <cell r="D50">
            <v>553500</v>
          </cell>
          <cell r="E50">
            <v>2468</v>
          </cell>
          <cell r="F50">
            <v>2930</v>
          </cell>
        </row>
        <row r="51">
          <cell r="A51" t="str">
            <v>APEX</v>
          </cell>
          <cell r="B51">
            <v>0.04</v>
          </cell>
          <cell r="C51">
            <v>0</v>
          </cell>
          <cell r="D51">
            <v>0</v>
          </cell>
          <cell r="E51">
            <v>0</v>
          </cell>
          <cell r="F51">
            <v>0</v>
          </cell>
        </row>
        <row r="52">
          <cell r="A52" t="str">
            <v>APP</v>
          </cell>
          <cell r="B52">
            <v>3</v>
          </cell>
          <cell r="C52">
            <v>-0.66</v>
          </cell>
          <cell r="D52">
            <v>486900</v>
          </cell>
          <cell r="E52">
            <v>1459</v>
          </cell>
          <cell r="F52">
            <v>840</v>
          </cell>
        </row>
        <row r="53">
          <cell r="A53" t="str">
            <v>APURE</v>
          </cell>
          <cell r="B53">
            <v>4.8600000000000003</v>
          </cell>
          <cell r="C53">
            <v>2.5299999999999998</v>
          </cell>
          <cell r="D53">
            <v>4172900</v>
          </cell>
          <cell r="E53">
            <v>20366</v>
          </cell>
          <cell r="F53">
            <v>4657</v>
          </cell>
        </row>
        <row r="54">
          <cell r="A54" t="str">
            <v>AQ</v>
          </cell>
          <cell r="B54">
            <v>0.02</v>
          </cell>
          <cell r="C54">
            <v>0</v>
          </cell>
          <cell r="D54">
            <v>20107500</v>
          </cell>
          <cell r="E54">
            <v>389</v>
          </cell>
          <cell r="F54">
            <v>1874</v>
          </cell>
        </row>
        <row r="55">
          <cell r="A55" t="str">
            <v>AQUA</v>
          </cell>
          <cell r="B55">
            <v>0.55000000000000004</v>
          </cell>
          <cell r="C55">
            <v>0</v>
          </cell>
          <cell r="D55">
            <v>8696600</v>
          </cell>
          <cell r="E55">
            <v>4708</v>
          </cell>
          <cell r="F55">
            <v>3252</v>
          </cell>
        </row>
        <row r="56">
          <cell r="A56" t="str">
            <v>ARIN</v>
          </cell>
          <cell r="B56">
            <v>4.28</v>
          </cell>
          <cell r="C56">
            <v>-1.83</v>
          </cell>
          <cell r="D56">
            <v>151500</v>
          </cell>
          <cell r="E56">
            <v>649</v>
          </cell>
          <cell r="F56">
            <v>2568</v>
          </cell>
        </row>
        <row r="57">
          <cell r="A57" t="str">
            <v>ARIP</v>
          </cell>
          <cell r="B57">
            <v>1.04</v>
          </cell>
          <cell r="C57">
            <v>-4.59</v>
          </cell>
          <cell r="D57">
            <v>3616900</v>
          </cell>
          <cell r="E57">
            <v>3778</v>
          </cell>
          <cell r="F57">
            <v>485</v>
          </cell>
        </row>
        <row r="58">
          <cell r="A58" t="str">
            <v>ARROW</v>
          </cell>
          <cell r="B58">
            <v>7.1</v>
          </cell>
          <cell r="C58">
            <v>0</v>
          </cell>
          <cell r="D58">
            <v>30000</v>
          </cell>
          <cell r="E58">
            <v>212</v>
          </cell>
          <cell r="F58">
            <v>1824</v>
          </cell>
        </row>
        <row r="59">
          <cell r="A59" t="str">
            <v>AS</v>
          </cell>
          <cell r="B59">
            <v>15.2</v>
          </cell>
          <cell r="C59">
            <v>-0.65</v>
          </cell>
          <cell r="D59">
            <v>2461800</v>
          </cell>
          <cell r="E59">
            <v>37310</v>
          </cell>
          <cell r="F59">
            <v>7702</v>
          </cell>
        </row>
        <row r="60">
          <cell r="A60" t="str">
            <v>ASAP</v>
          </cell>
          <cell r="B60">
            <v>2.36</v>
          </cell>
          <cell r="C60">
            <v>-3.28</v>
          </cell>
          <cell r="D60">
            <v>105900</v>
          </cell>
          <cell r="E60">
            <v>252</v>
          </cell>
          <cell r="F60">
            <v>1713</v>
          </cell>
        </row>
        <row r="61">
          <cell r="A61" t="str">
            <v>ASEFA</v>
          </cell>
          <cell r="B61">
            <v>3.66</v>
          </cell>
          <cell r="C61">
            <v>1.1000000000000001</v>
          </cell>
          <cell r="D61">
            <v>74700</v>
          </cell>
          <cell r="E61">
            <v>271</v>
          </cell>
          <cell r="F61">
            <v>2013</v>
          </cell>
        </row>
        <row r="62">
          <cell r="A62" t="str">
            <v>ASIA</v>
          </cell>
          <cell r="B62">
            <v>7.75</v>
          </cell>
          <cell r="C62">
            <v>0</v>
          </cell>
          <cell r="D62">
            <v>0</v>
          </cell>
          <cell r="E62">
            <v>0</v>
          </cell>
          <cell r="F62">
            <v>2480</v>
          </cell>
        </row>
        <row r="63">
          <cell r="A63" t="str">
            <v>ASIAN</v>
          </cell>
          <cell r="B63">
            <v>9.6999999999999993</v>
          </cell>
          <cell r="C63">
            <v>0</v>
          </cell>
          <cell r="D63">
            <v>509500</v>
          </cell>
          <cell r="E63">
            <v>4929</v>
          </cell>
          <cell r="F63">
            <v>7897</v>
          </cell>
        </row>
        <row r="64">
          <cell r="A64" t="str">
            <v>ASIMAR</v>
          </cell>
          <cell r="B64">
            <v>1.64</v>
          </cell>
          <cell r="C64">
            <v>0.61</v>
          </cell>
          <cell r="D64">
            <v>10200</v>
          </cell>
          <cell r="E64">
            <v>16</v>
          </cell>
          <cell r="F64">
            <v>424</v>
          </cell>
        </row>
        <row r="65">
          <cell r="A65" t="str">
            <v>ASK</v>
          </cell>
          <cell r="B65">
            <v>30.25</v>
          </cell>
          <cell r="C65">
            <v>1.68</v>
          </cell>
          <cell r="D65">
            <v>1270100</v>
          </cell>
          <cell r="E65">
            <v>37350</v>
          </cell>
          <cell r="F65">
            <v>15967</v>
          </cell>
        </row>
        <row r="66">
          <cell r="A66" t="str">
            <v>ASN</v>
          </cell>
          <cell r="B66">
            <v>2.9</v>
          </cell>
          <cell r="C66">
            <v>-0.68</v>
          </cell>
          <cell r="D66">
            <v>4600</v>
          </cell>
          <cell r="E66">
            <v>13</v>
          </cell>
          <cell r="F66">
            <v>543</v>
          </cell>
        </row>
        <row r="67">
          <cell r="A67" t="str">
            <v>ASP</v>
          </cell>
          <cell r="B67">
            <v>2.84</v>
          </cell>
          <cell r="C67">
            <v>-0.7</v>
          </cell>
          <cell r="D67">
            <v>522000</v>
          </cell>
          <cell r="E67">
            <v>1489</v>
          </cell>
          <cell r="F67">
            <v>5980</v>
          </cell>
        </row>
        <row r="68">
          <cell r="A68" t="str">
            <v>ASW</v>
          </cell>
          <cell r="B68">
            <v>8.15</v>
          </cell>
          <cell r="C68">
            <v>0</v>
          </cell>
          <cell r="D68">
            <v>627400</v>
          </cell>
          <cell r="E68">
            <v>5108</v>
          </cell>
          <cell r="F68">
            <v>6977</v>
          </cell>
        </row>
        <row r="69">
          <cell r="A69" t="str">
            <v>ATP30</v>
          </cell>
          <cell r="B69">
            <v>1.21</v>
          </cell>
          <cell r="C69">
            <v>-2.42</v>
          </cell>
          <cell r="D69">
            <v>1023100</v>
          </cell>
          <cell r="E69">
            <v>1246</v>
          </cell>
          <cell r="F69">
            <v>826</v>
          </cell>
        </row>
        <row r="70">
          <cell r="A70" t="str">
            <v>AU</v>
          </cell>
          <cell r="B70">
            <v>10.7</v>
          </cell>
          <cell r="C70">
            <v>1.9</v>
          </cell>
          <cell r="D70">
            <v>2264400</v>
          </cell>
          <cell r="E70">
            <v>23871</v>
          </cell>
          <cell r="F70">
            <v>8727</v>
          </cell>
        </row>
        <row r="71">
          <cell r="A71" t="str">
            <v>AUCT</v>
          </cell>
          <cell r="B71">
            <v>10</v>
          </cell>
          <cell r="C71">
            <v>6.95</v>
          </cell>
          <cell r="D71">
            <v>3360700</v>
          </cell>
          <cell r="E71">
            <v>32570</v>
          </cell>
          <cell r="F71">
            <v>5500</v>
          </cell>
        </row>
        <row r="72">
          <cell r="A72" t="str">
            <v>AURA</v>
          </cell>
          <cell r="B72">
            <v>17.5</v>
          </cell>
          <cell r="C72">
            <v>-1.69</v>
          </cell>
          <cell r="D72">
            <v>2692800</v>
          </cell>
          <cell r="E72">
            <v>47396</v>
          </cell>
          <cell r="F72">
            <v>23345</v>
          </cell>
        </row>
        <row r="73">
          <cell r="A73" t="str">
            <v>AWC</v>
          </cell>
          <cell r="B73">
            <v>5.45</v>
          </cell>
          <cell r="C73">
            <v>-0.91</v>
          </cell>
          <cell r="D73">
            <v>32602500</v>
          </cell>
          <cell r="E73">
            <v>176742</v>
          </cell>
          <cell r="F73">
            <v>174413</v>
          </cell>
        </row>
        <row r="74">
          <cell r="A74" t="str">
            <v>AYUD</v>
          </cell>
          <cell r="B74">
            <v>38.75</v>
          </cell>
          <cell r="C74">
            <v>-0.64</v>
          </cell>
          <cell r="D74">
            <v>3100</v>
          </cell>
          <cell r="E74">
            <v>119</v>
          </cell>
          <cell r="F74">
            <v>15084</v>
          </cell>
        </row>
        <row r="75">
          <cell r="A75" t="str">
            <v>B</v>
          </cell>
          <cell r="B75">
            <v>0.21</v>
          </cell>
          <cell r="C75">
            <v>-4.55</v>
          </cell>
          <cell r="D75">
            <v>6766300</v>
          </cell>
          <cell r="E75">
            <v>1435</v>
          </cell>
          <cell r="F75">
            <v>727</v>
          </cell>
        </row>
        <row r="76">
          <cell r="A76" t="str">
            <v>B52</v>
          </cell>
          <cell r="B76">
            <v>2</v>
          </cell>
          <cell r="C76">
            <v>0</v>
          </cell>
          <cell r="D76">
            <v>7800</v>
          </cell>
          <cell r="E76">
            <v>15</v>
          </cell>
          <cell r="F76">
            <v>1475</v>
          </cell>
        </row>
        <row r="77">
          <cell r="A77" t="str">
            <v>BA</v>
          </cell>
          <cell r="B77">
            <v>14.4</v>
          </cell>
          <cell r="C77">
            <v>1.41</v>
          </cell>
          <cell r="D77">
            <v>13627800</v>
          </cell>
          <cell r="E77">
            <v>199274</v>
          </cell>
          <cell r="F77">
            <v>30240</v>
          </cell>
        </row>
        <row r="78">
          <cell r="A78" t="str">
            <v>BAFS</v>
          </cell>
          <cell r="B78">
            <v>32.25</v>
          </cell>
          <cell r="C78">
            <v>-1.53</v>
          </cell>
          <cell r="D78">
            <v>2399300</v>
          </cell>
          <cell r="E78">
            <v>77958</v>
          </cell>
          <cell r="F78">
            <v>20559</v>
          </cell>
        </row>
        <row r="79">
          <cell r="A79" t="str">
            <v>BAM</v>
          </cell>
          <cell r="B79">
            <v>12.1</v>
          </cell>
          <cell r="C79">
            <v>-0.82</v>
          </cell>
          <cell r="D79">
            <v>20221400</v>
          </cell>
          <cell r="E79">
            <v>242197</v>
          </cell>
          <cell r="F79">
            <v>39108</v>
          </cell>
        </row>
        <row r="80">
          <cell r="A80" t="str">
            <v>BANPU</v>
          </cell>
          <cell r="B80">
            <v>8.15</v>
          </cell>
          <cell r="C80">
            <v>-1.81</v>
          </cell>
          <cell r="D80">
            <v>195808300</v>
          </cell>
          <cell r="E80">
            <v>1581297</v>
          </cell>
          <cell r="F80">
            <v>68901</v>
          </cell>
        </row>
        <row r="81">
          <cell r="A81" t="str">
            <v>BAY</v>
          </cell>
          <cell r="B81">
            <v>28.5</v>
          </cell>
          <cell r="C81">
            <v>-0.87</v>
          </cell>
          <cell r="D81">
            <v>489800</v>
          </cell>
          <cell r="E81">
            <v>13990</v>
          </cell>
          <cell r="F81">
            <v>209639</v>
          </cell>
        </row>
        <row r="82">
          <cell r="A82" t="str">
            <v>BBGI</v>
          </cell>
          <cell r="B82">
            <v>5.55</v>
          </cell>
          <cell r="C82">
            <v>-0.89</v>
          </cell>
          <cell r="D82">
            <v>77600</v>
          </cell>
          <cell r="E82">
            <v>430</v>
          </cell>
          <cell r="F82">
            <v>8025</v>
          </cell>
        </row>
        <row r="83">
          <cell r="A83" t="str">
            <v>BBIK</v>
          </cell>
          <cell r="B83">
            <v>100</v>
          </cell>
          <cell r="C83">
            <v>1.78</v>
          </cell>
          <cell r="D83">
            <v>492700</v>
          </cell>
          <cell r="E83">
            <v>49495</v>
          </cell>
          <cell r="F83">
            <v>10888</v>
          </cell>
        </row>
        <row r="84">
          <cell r="A84" t="str">
            <v>BBL</v>
          </cell>
          <cell r="B84">
            <v>162</v>
          </cell>
          <cell r="C84">
            <v>-0.61</v>
          </cell>
          <cell r="D84">
            <v>5619100</v>
          </cell>
          <cell r="E84">
            <v>908684</v>
          </cell>
          <cell r="F84">
            <v>309233</v>
          </cell>
        </row>
        <row r="85">
          <cell r="A85" t="str">
            <v>BC</v>
          </cell>
          <cell r="B85">
            <v>1.48</v>
          </cell>
          <cell r="C85">
            <v>4.2300000000000004</v>
          </cell>
          <cell r="D85">
            <v>8300</v>
          </cell>
          <cell r="E85">
            <v>12</v>
          </cell>
          <cell r="F85">
            <v>843</v>
          </cell>
        </row>
        <row r="86">
          <cell r="A86" t="str">
            <v>BCH</v>
          </cell>
          <cell r="B86">
            <v>18.3</v>
          </cell>
          <cell r="C86">
            <v>-2.66</v>
          </cell>
          <cell r="D86">
            <v>44477800</v>
          </cell>
          <cell r="E86">
            <v>814403</v>
          </cell>
          <cell r="F86">
            <v>45636</v>
          </cell>
        </row>
        <row r="87">
          <cell r="A87" t="str">
            <v>BCP</v>
          </cell>
          <cell r="B87">
            <v>31.5</v>
          </cell>
          <cell r="C87">
            <v>1.61</v>
          </cell>
          <cell r="D87">
            <v>4962800</v>
          </cell>
          <cell r="E87">
            <v>154617</v>
          </cell>
          <cell r="F87">
            <v>43373</v>
          </cell>
        </row>
        <row r="88">
          <cell r="A88" t="str">
            <v>BCPG</v>
          </cell>
          <cell r="B88">
            <v>9.4</v>
          </cell>
          <cell r="C88">
            <v>0</v>
          </cell>
          <cell r="D88">
            <v>6465300</v>
          </cell>
          <cell r="E88">
            <v>60612</v>
          </cell>
          <cell r="F88">
            <v>27337</v>
          </cell>
        </row>
        <row r="89">
          <cell r="A89" t="str">
            <v>BCT</v>
          </cell>
          <cell r="B89">
            <v>58</v>
          </cell>
          <cell r="C89">
            <v>-1.69</v>
          </cell>
          <cell r="D89">
            <v>200</v>
          </cell>
          <cell r="E89">
            <v>12</v>
          </cell>
          <cell r="F89">
            <v>17400</v>
          </cell>
        </row>
        <row r="90">
          <cell r="A90" t="str">
            <v>BDMS</v>
          </cell>
          <cell r="B90">
            <v>29.75</v>
          </cell>
          <cell r="C90">
            <v>0</v>
          </cell>
          <cell r="D90">
            <v>40266300</v>
          </cell>
          <cell r="E90">
            <v>1194363</v>
          </cell>
          <cell r="F90">
            <v>472787</v>
          </cell>
        </row>
        <row r="91">
          <cell r="A91" t="str">
            <v>BE8</v>
          </cell>
          <cell r="B91">
            <v>46.25</v>
          </cell>
          <cell r="C91">
            <v>2.78</v>
          </cell>
          <cell r="D91">
            <v>663500</v>
          </cell>
          <cell r="E91">
            <v>30509</v>
          </cell>
          <cell r="F91">
            <v>11130</v>
          </cell>
        </row>
        <row r="92">
          <cell r="A92" t="str">
            <v>BEAUTY</v>
          </cell>
          <cell r="B92">
            <v>1.19</v>
          </cell>
          <cell r="C92">
            <v>-0.83</v>
          </cell>
          <cell r="D92">
            <v>6733200</v>
          </cell>
          <cell r="E92">
            <v>8127</v>
          </cell>
          <cell r="F92">
            <v>3563</v>
          </cell>
        </row>
        <row r="93">
          <cell r="A93" t="str">
            <v>BEC</v>
          </cell>
          <cell r="B93">
            <v>7.75</v>
          </cell>
          <cell r="C93">
            <v>-0.64</v>
          </cell>
          <cell r="D93">
            <v>1766900</v>
          </cell>
          <cell r="E93">
            <v>13620</v>
          </cell>
          <cell r="F93">
            <v>15500</v>
          </cell>
        </row>
        <row r="94">
          <cell r="A94" t="str">
            <v>BEM</v>
          </cell>
          <cell r="B94">
            <v>9</v>
          </cell>
          <cell r="C94">
            <v>-0.55000000000000004</v>
          </cell>
          <cell r="D94">
            <v>39318800</v>
          </cell>
          <cell r="E94">
            <v>353885</v>
          </cell>
          <cell r="F94">
            <v>137565</v>
          </cell>
        </row>
        <row r="95">
          <cell r="A95" t="str">
            <v>BEYOND</v>
          </cell>
          <cell r="B95">
            <v>15.3</v>
          </cell>
          <cell r="C95">
            <v>1.32</v>
          </cell>
          <cell r="D95">
            <v>588200</v>
          </cell>
          <cell r="E95">
            <v>8962</v>
          </cell>
          <cell r="F95">
            <v>4420</v>
          </cell>
        </row>
        <row r="96">
          <cell r="A96" t="str">
            <v>BGC</v>
          </cell>
          <cell r="B96">
            <v>9.9</v>
          </cell>
          <cell r="C96">
            <v>-0.5</v>
          </cell>
          <cell r="D96">
            <v>371300</v>
          </cell>
          <cell r="E96">
            <v>3670</v>
          </cell>
          <cell r="F96">
            <v>6875</v>
          </cell>
        </row>
        <row r="97">
          <cell r="A97" t="str">
            <v>BGRIM</v>
          </cell>
          <cell r="B97">
            <v>39.5</v>
          </cell>
          <cell r="C97">
            <v>-0.63</v>
          </cell>
          <cell r="D97">
            <v>4154800</v>
          </cell>
          <cell r="E97">
            <v>164164</v>
          </cell>
          <cell r="F97">
            <v>102973</v>
          </cell>
        </row>
        <row r="98">
          <cell r="A98" t="str">
            <v>BGT</v>
          </cell>
          <cell r="B98">
            <v>1.05</v>
          </cell>
          <cell r="C98">
            <v>0</v>
          </cell>
          <cell r="D98">
            <v>506400</v>
          </cell>
          <cell r="E98">
            <v>526</v>
          </cell>
          <cell r="F98">
            <v>382</v>
          </cell>
        </row>
        <row r="99">
          <cell r="A99" t="str">
            <v>BH</v>
          </cell>
          <cell r="B99">
            <v>246</v>
          </cell>
          <cell r="C99">
            <v>2.0699999999999998</v>
          </cell>
          <cell r="D99">
            <v>2370600</v>
          </cell>
          <cell r="E99">
            <v>580296</v>
          </cell>
          <cell r="F99">
            <v>195542</v>
          </cell>
        </row>
        <row r="100">
          <cell r="A100" t="str">
            <v>BIG</v>
          </cell>
          <cell r="B100">
            <v>0.7</v>
          </cell>
          <cell r="C100">
            <v>1.45</v>
          </cell>
          <cell r="D100">
            <v>2372200</v>
          </cell>
          <cell r="E100">
            <v>1649</v>
          </cell>
          <cell r="F100">
            <v>2470</v>
          </cell>
        </row>
        <row r="101">
          <cell r="A101" t="str">
            <v>BIOTEC</v>
          </cell>
          <cell r="B101">
            <v>0.69</v>
          </cell>
          <cell r="C101">
            <v>0</v>
          </cell>
          <cell r="D101">
            <v>2228600</v>
          </cell>
          <cell r="E101">
            <v>1538</v>
          </cell>
          <cell r="F101">
            <v>2107</v>
          </cell>
        </row>
        <row r="102">
          <cell r="A102" t="str">
            <v>BIS</v>
          </cell>
          <cell r="B102">
            <v>6.05</v>
          </cell>
          <cell r="C102">
            <v>-2.42</v>
          </cell>
          <cell r="D102">
            <v>42900</v>
          </cell>
          <cell r="E102">
            <v>262</v>
          </cell>
          <cell r="F102">
            <v>1900</v>
          </cell>
        </row>
        <row r="103">
          <cell r="A103" t="str">
            <v>BIZ</v>
          </cell>
          <cell r="B103">
            <v>3.64</v>
          </cell>
          <cell r="C103">
            <v>0.55000000000000004</v>
          </cell>
          <cell r="D103">
            <v>62700</v>
          </cell>
          <cell r="E103">
            <v>226</v>
          </cell>
          <cell r="F103">
            <v>2187</v>
          </cell>
        </row>
        <row r="104">
          <cell r="A104" t="str">
            <v>BJC</v>
          </cell>
          <cell r="B104">
            <v>39</v>
          </cell>
          <cell r="C104">
            <v>-3.11</v>
          </cell>
          <cell r="D104">
            <v>6678200</v>
          </cell>
          <cell r="E104">
            <v>262912</v>
          </cell>
          <cell r="F104">
            <v>156304</v>
          </cell>
        </row>
        <row r="105">
          <cell r="A105" t="str">
            <v>BJCHI</v>
          </cell>
          <cell r="B105">
            <v>1.43</v>
          </cell>
          <cell r="C105">
            <v>2.14</v>
          </cell>
          <cell r="D105">
            <v>509700</v>
          </cell>
          <cell r="E105">
            <v>710</v>
          </cell>
          <cell r="F105">
            <v>2288</v>
          </cell>
        </row>
        <row r="106">
          <cell r="A106" t="str">
            <v>BKD</v>
          </cell>
          <cell r="B106">
            <v>1.93</v>
          </cell>
          <cell r="C106">
            <v>-3.02</v>
          </cell>
          <cell r="D106">
            <v>467200</v>
          </cell>
          <cell r="E106">
            <v>901</v>
          </cell>
          <cell r="F106">
            <v>2077</v>
          </cell>
        </row>
        <row r="107">
          <cell r="A107" t="str">
            <v>BKI</v>
          </cell>
          <cell r="B107">
            <v>292</v>
          </cell>
          <cell r="C107">
            <v>0</v>
          </cell>
          <cell r="D107">
            <v>19500</v>
          </cell>
          <cell r="E107">
            <v>5688</v>
          </cell>
          <cell r="F107">
            <v>31089</v>
          </cell>
        </row>
        <row r="108">
          <cell r="A108" t="str">
            <v>BLA</v>
          </cell>
          <cell r="B108">
            <v>25.25</v>
          </cell>
          <cell r="C108">
            <v>-2.88</v>
          </cell>
          <cell r="D108">
            <v>6123300</v>
          </cell>
          <cell r="E108">
            <v>155674</v>
          </cell>
          <cell r="F108">
            <v>43116</v>
          </cell>
        </row>
        <row r="109">
          <cell r="A109" t="str">
            <v>BLAND</v>
          </cell>
          <cell r="B109">
            <v>0.93</v>
          </cell>
          <cell r="C109">
            <v>0</v>
          </cell>
          <cell r="D109">
            <v>9705700</v>
          </cell>
          <cell r="E109">
            <v>9031</v>
          </cell>
          <cell r="F109">
            <v>16158</v>
          </cell>
        </row>
        <row r="110">
          <cell r="A110" t="str">
            <v>BLESS</v>
          </cell>
          <cell r="B110">
            <v>0.8</v>
          </cell>
          <cell r="C110">
            <v>-2.44</v>
          </cell>
          <cell r="D110">
            <v>80700</v>
          </cell>
          <cell r="E110">
            <v>65</v>
          </cell>
          <cell r="F110">
            <v>640</v>
          </cell>
        </row>
        <row r="111">
          <cell r="A111" t="str">
            <v>BLISS</v>
          </cell>
          <cell r="B111">
            <v>0.14000000000000001</v>
          </cell>
          <cell r="C111">
            <v>0</v>
          </cell>
          <cell r="D111">
            <v>0</v>
          </cell>
          <cell r="E111">
            <v>0</v>
          </cell>
          <cell r="F111">
            <v>0</v>
          </cell>
        </row>
        <row r="112">
          <cell r="A112" t="str">
            <v>BM</v>
          </cell>
          <cell r="B112">
            <v>4.1399999999999997</v>
          </cell>
          <cell r="C112">
            <v>-0.48</v>
          </cell>
          <cell r="D112">
            <v>2040400</v>
          </cell>
          <cell r="E112">
            <v>8406</v>
          </cell>
          <cell r="F112">
            <v>2146</v>
          </cell>
        </row>
        <row r="113">
          <cell r="A113" t="str">
            <v>BOL</v>
          </cell>
          <cell r="B113">
            <v>10.3</v>
          </cell>
          <cell r="C113">
            <v>-0.96</v>
          </cell>
          <cell r="D113">
            <v>367000</v>
          </cell>
          <cell r="E113">
            <v>3723</v>
          </cell>
          <cell r="F113">
            <v>8451</v>
          </cell>
        </row>
        <row r="114">
          <cell r="A114" t="str">
            <v>BPP</v>
          </cell>
          <cell r="B114">
            <v>14</v>
          </cell>
          <cell r="C114">
            <v>-2.1</v>
          </cell>
          <cell r="D114">
            <v>1297900</v>
          </cell>
          <cell r="E114">
            <v>18144</v>
          </cell>
          <cell r="F114">
            <v>42668</v>
          </cell>
        </row>
        <row r="115">
          <cell r="A115" t="str">
            <v>BR</v>
          </cell>
          <cell r="B115">
            <v>2.82</v>
          </cell>
          <cell r="C115">
            <v>-0.7</v>
          </cell>
          <cell r="D115">
            <v>2086000</v>
          </cell>
          <cell r="E115">
            <v>5826</v>
          </cell>
          <cell r="F115">
            <v>2576</v>
          </cell>
        </row>
        <row r="116">
          <cell r="A116" t="str">
            <v>BRI</v>
          </cell>
          <cell r="B116">
            <v>10.3</v>
          </cell>
          <cell r="C116">
            <v>3</v>
          </cell>
          <cell r="D116">
            <v>2229400</v>
          </cell>
          <cell r="E116">
            <v>22651</v>
          </cell>
          <cell r="F116">
            <v>8787</v>
          </cell>
        </row>
        <row r="117">
          <cell r="A117" t="str">
            <v>BROCK</v>
          </cell>
          <cell r="B117">
            <v>1.85</v>
          </cell>
          <cell r="C117">
            <v>0.54</v>
          </cell>
          <cell r="D117">
            <v>100</v>
          </cell>
          <cell r="E117">
            <v>0</v>
          </cell>
          <cell r="F117">
            <v>1896</v>
          </cell>
        </row>
        <row r="118">
          <cell r="A118" t="str">
            <v>BROOK</v>
          </cell>
          <cell r="B118">
            <v>0.45</v>
          </cell>
          <cell r="C118">
            <v>4.6500000000000004</v>
          </cell>
          <cell r="D118">
            <v>16227800</v>
          </cell>
          <cell r="E118">
            <v>7356</v>
          </cell>
          <cell r="F118">
            <v>4192</v>
          </cell>
        </row>
        <row r="119">
          <cell r="A119" t="str">
            <v>BRR</v>
          </cell>
          <cell r="B119">
            <v>6.45</v>
          </cell>
          <cell r="C119">
            <v>-3.73</v>
          </cell>
          <cell r="D119">
            <v>1651500</v>
          </cell>
          <cell r="E119">
            <v>10615</v>
          </cell>
          <cell r="F119">
            <v>5238</v>
          </cell>
        </row>
        <row r="120">
          <cell r="A120" t="str">
            <v>BSBM</v>
          </cell>
          <cell r="B120">
            <v>0.82</v>
          </cell>
          <cell r="C120">
            <v>0</v>
          </cell>
          <cell r="D120">
            <v>57600</v>
          </cell>
          <cell r="E120">
            <v>47</v>
          </cell>
          <cell r="F120">
            <v>919</v>
          </cell>
        </row>
        <row r="121">
          <cell r="A121" t="str">
            <v>BSM</v>
          </cell>
          <cell r="B121">
            <v>2.9</v>
          </cell>
          <cell r="C121">
            <v>-6.45</v>
          </cell>
          <cell r="D121">
            <v>154300</v>
          </cell>
          <cell r="E121">
            <v>437</v>
          </cell>
          <cell r="F121">
            <v>6178</v>
          </cell>
        </row>
        <row r="122">
          <cell r="A122" t="str">
            <v>BTG</v>
          </cell>
          <cell r="B122">
            <v>24.2</v>
          </cell>
          <cell r="C122">
            <v>-3.2</v>
          </cell>
          <cell r="D122">
            <v>3828800</v>
          </cell>
          <cell r="E122">
            <v>93447</v>
          </cell>
          <cell r="F122">
            <v>46822</v>
          </cell>
        </row>
        <row r="123">
          <cell r="A123" t="str">
            <v>BTNC</v>
          </cell>
          <cell r="B123">
            <v>13.6</v>
          </cell>
          <cell r="C123">
            <v>-1.45</v>
          </cell>
          <cell r="D123">
            <v>300</v>
          </cell>
          <cell r="E123">
            <v>4</v>
          </cell>
          <cell r="F123">
            <v>163</v>
          </cell>
        </row>
        <row r="124">
          <cell r="A124" t="str">
            <v>BTS</v>
          </cell>
          <cell r="B124">
            <v>7.7</v>
          </cell>
          <cell r="C124">
            <v>-1.28</v>
          </cell>
          <cell r="D124">
            <v>33648800</v>
          </cell>
          <cell r="E124">
            <v>259965</v>
          </cell>
          <cell r="F124">
            <v>101391</v>
          </cell>
        </row>
        <row r="125">
          <cell r="A125" t="str">
            <v>BTW</v>
          </cell>
          <cell r="B125">
            <v>0.51</v>
          </cell>
          <cell r="C125">
            <v>0</v>
          </cell>
          <cell r="D125">
            <v>284400</v>
          </cell>
          <cell r="E125">
            <v>143</v>
          </cell>
          <cell r="F125">
            <v>386</v>
          </cell>
        </row>
        <row r="126">
          <cell r="A126" t="str">
            <v>BUI</v>
          </cell>
          <cell r="B126">
            <v>17.100000000000001</v>
          </cell>
          <cell r="C126">
            <v>4.2699999999999996</v>
          </cell>
          <cell r="D126">
            <v>12400</v>
          </cell>
          <cell r="E126">
            <v>210</v>
          </cell>
          <cell r="F126">
            <v>513</v>
          </cell>
        </row>
        <row r="127">
          <cell r="A127" t="str">
            <v>BVG</v>
          </cell>
          <cell r="B127">
            <v>7.35</v>
          </cell>
          <cell r="C127">
            <v>-0.68</v>
          </cell>
          <cell r="D127">
            <v>6034200</v>
          </cell>
          <cell r="E127">
            <v>43867</v>
          </cell>
          <cell r="F127">
            <v>3308</v>
          </cell>
        </row>
        <row r="128">
          <cell r="A128" t="str">
            <v>BWG</v>
          </cell>
          <cell r="B128">
            <v>0.79</v>
          </cell>
          <cell r="C128">
            <v>-2.4700000000000002</v>
          </cell>
          <cell r="D128">
            <v>32078500</v>
          </cell>
          <cell r="E128">
            <v>25577</v>
          </cell>
          <cell r="F128">
            <v>3911</v>
          </cell>
        </row>
        <row r="129">
          <cell r="A129" t="str">
            <v>BYD</v>
          </cell>
          <cell r="B129">
            <v>8.1</v>
          </cell>
          <cell r="C129">
            <v>-0.61</v>
          </cell>
          <cell r="D129">
            <v>3764600</v>
          </cell>
          <cell r="E129">
            <v>30313</v>
          </cell>
          <cell r="F129">
            <v>34233</v>
          </cell>
        </row>
        <row r="130">
          <cell r="A130" t="str">
            <v>CAZ</v>
          </cell>
          <cell r="B130">
            <v>3.82</v>
          </cell>
          <cell r="C130">
            <v>-1.55</v>
          </cell>
          <cell r="D130">
            <v>2801600</v>
          </cell>
          <cell r="E130">
            <v>10805</v>
          </cell>
          <cell r="F130">
            <v>1123</v>
          </cell>
        </row>
        <row r="131">
          <cell r="A131" t="str">
            <v>CBG</v>
          </cell>
          <cell r="B131">
            <v>77</v>
          </cell>
          <cell r="C131">
            <v>-0.96</v>
          </cell>
          <cell r="D131">
            <v>5937300</v>
          </cell>
          <cell r="E131">
            <v>457678</v>
          </cell>
          <cell r="F131">
            <v>77000</v>
          </cell>
        </row>
        <row r="132">
          <cell r="A132" t="str">
            <v>CCET</v>
          </cell>
          <cell r="B132">
            <v>2.06</v>
          </cell>
          <cell r="C132">
            <v>-2.83</v>
          </cell>
          <cell r="D132">
            <v>778400</v>
          </cell>
          <cell r="E132">
            <v>1615</v>
          </cell>
          <cell r="F132">
            <v>11124</v>
          </cell>
        </row>
        <row r="133">
          <cell r="A133" t="str">
            <v>CCP</v>
          </cell>
          <cell r="B133">
            <v>0.35</v>
          </cell>
          <cell r="C133">
            <v>0</v>
          </cell>
          <cell r="D133">
            <v>913600</v>
          </cell>
          <cell r="E133">
            <v>321</v>
          </cell>
          <cell r="F133">
            <v>969</v>
          </cell>
        </row>
        <row r="134">
          <cell r="A134" t="str">
            <v>CEN</v>
          </cell>
          <cell r="B134">
            <v>3.04</v>
          </cell>
          <cell r="C134">
            <v>-0.65</v>
          </cell>
          <cell r="D134">
            <v>76300</v>
          </cell>
          <cell r="E134">
            <v>231</v>
          </cell>
          <cell r="F134">
            <v>2265</v>
          </cell>
        </row>
        <row r="135">
          <cell r="A135" t="str">
            <v>CENTEL</v>
          </cell>
          <cell r="B135">
            <v>55</v>
          </cell>
          <cell r="C135">
            <v>-0.9</v>
          </cell>
          <cell r="D135">
            <v>2775200</v>
          </cell>
          <cell r="E135">
            <v>152006</v>
          </cell>
          <cell r="F135">
            <v>74250</v>
          </cell>
        </row>
        <row r="136">
          <cell r="A136" t="str">
            <v>CEYE</v>
          </cell>
          <cell r="B136">
            <v>4.8</v>
          </cell>
          <cell r="C136">
            <v>-6.8</v>
          </cell>
          <cell r="D136">
            <v>7567000</v>
          </cell>
          <cell r="E136">
            <v>37299</v>
          </cell>
          <cell r="F136">
            <v>1392</v>
          </cell>
        </row>
        <row r="137">
          <cell r="A137" t="str">
            <v>CFRESH</v>
          </cell>
          <cell r="B137">
            <v>1.92</v>
          </cell>
          <cell r="C137">
            <v>-2.04</v>
          </cell>
          <cell r="D137">
            <v>622500</v>
          </cell>
          <cell r="E137">
            <v>1205</v>
          </cell>
          <cell r="F137">
            <v>1780</v>
          </cell>
        </row>
        <row r="138">
          <cell r="A138" t="str">
            <v>CGD</v>
          </cell>
          <cell r="B138">
            <v>0.38</v>
          </cell>
          <cell r="C138">
            <v>0</v>
          </cell>
          <cell r="D138">
            <v>9938300</v>
          </cell>
          <cell r="E138">
            <v>3777</v>
          </cell>
          <cell r="F138">
            <v>3141</v>
          </cell>
        </row>
        <row r="139">
          <cell r="A139" t="str">
            <v>CGH</v>
          </cell>
          <cell r="B139">
            <v>0.82</v>
          </cell>
          <cell r="C139">
            <v>-1.2</v>
          </cell>
          <cell r="D139">
            <v>3915400</v>
          </cell>
          <cell r="E139">
            <v>3258</v>
          </cell>
          <cell r="F139">
            <v>3285</v>
          </cell>
        </row>
        <row r="140">
          <cell r="A140" t="str">
            <v>CH</v>
          </cell>
          <cell r="B140">
            <v>2.86</v>
          </cell>
          <cell r="C140">
            <v>-4.03</v>
          </cell>
          <cell r="D140">
            <v>1483200</v>
          </cell>
          <cell r="E140">
            <v>4226</v>
          </cell>
          <cell r="F140">
            <v>2288</v>
          </cell>
        </row>
        <row r="141">
          <cell r="A141" t="str">
            <v>CHARAN</v>
          </cell>
          <cell r="B141">
            <v>30</v>
          </cell>
          <cell r="C141">
            <v>-11.11</v>
          </cell>
          <cell r="D141">
            <v>30900</v>
          </cell>
          <cell r="E141">
            <v>937</v>
          </cell>
          <cell r="F141">
            <v>360</v>
          </cell>
        </row>
        <row r="142">
          <cell r="A142" t="str">
            <v>CHASE</v>
          </cell>
          <cell r="B142">
            <v>1.93</v>
          </cell>
          <cell r="C142">
            <v>-24.61</v>
          </cell>
          <cell r="D142">
            <v>92583300</v>
          </cell>
          <cell r="E142">
            <v>181671</v>
          </cell>
          <cell r="F142">
            <v>3832</v>
          </cell>
        </row>
        <row r="143">
          <cell r="A143" t="str">
            <v>CHAYO</v>
          </cell>
          <cell r="B143">
            <v>7.9</v>
          </cell>
          <cell r="C143">
            <v>-1.86</v>
          </cell>
          <cell r="D143">
            <v>14586200</v>
          </cell>
          <cell r="E143">
            <v>119034</v>
          </cell>
          <cell r="F143">
            <v>8635</v>
          </cell>
        </row>
        <row r="144">
          <cell r="A144" t="str">
            <v>CHEWA</v>
          </cell>
          <cell r="B144">
            <v>0.69</v>
          </cell>
          <cell r="C144">
            <v>-1.43</v>
          </cell>
          <cell r="D144">
            <v>86200</v>
          </cell>
          <cell r="E144">
            <v>60</v>
          </cell>
          <cell r="F144">
            <v>880</v>
          </cell>
        </row>
        <row r="145">
          <cell r="A145" t="str">
            <v>CHG</v>
          </cell>
          <cell r="B145">
            <v>3.34</v>
          </cell>
          <cell r="C145">
            <v>-0.6</v>
          </cell>
          <cell r="D145">
            <v>24919000</v>
          </cell>
          <cell r="E145">
            <v>82910</v>
          </cell>
          <cell r="F145">
            <v>36740</v>
          </cell>
        </row>
        <row r="146">
          <cell r="A146" t="str">
            <v>CHIC</v>
          </cell>
          <cell r="B146">
            <v>0.77</v>
          </cell>
          <cell r="C146">
            <v>-1.28</v>
          </cell>
          <cell r="D146">
            <v>439000</v>
          </cell>
          <cell r="E146">
            <v>341</v>
          </cell>
          <cell r="F146">
            <v>1047</v>
          </cell>
        </row>
        <row r="147">
          <cell r="A147" t="str">
            <v>CHO</v>
          </cell>
          <cell r="B147">
            <v>0.34</v>
          </cell>
          <cell r="C147">
            <v>-5.56</v>
          </cell>
          <cell r="D147">
            <v>5053500</v>
          </cell>
          <cell r="E147">
            <v>1747</v>
          </cell>
          <cell r="F147">
            <v>1025</v>
          </cell>
        </row>
        <row r="148">
          <cell r="A148" t="str">
            <v>CHOTI</v>
          </cell>
          <cell r="B148">
            <v>130.5</v>
          </cell>
          <cell r="C148">
            <v>-3.33</v>
          </cell>
          <cell r="D148">
            <v>900</v>
          </cell>
          <cell r="E148">
            <v>119</v>
          </cell>
          <cell r="F148">
            <v>979</v>
          </cell>
        </row>
        <row r="149">
          <cell r="A149" t="str">
            <v>CHOW</v>
          </cell>
          <cell r="B149">
            <v>2.68</v>
          </cell>
          <cell r="C149">
            <v>3.08</v>
          </cell>
          <cell r="D149">
            <v>75600</v>
          </cell>
          <cell r="E149">
            <v>202</v>
          </cell>
          <cell r="F149">
            <v>2144</v>
          </cell>
        </row>
        <row r="150">
          <cell r="A150" t="str">
            <v>CI</v>
          </cell>
          <cell r="B150">
            <v>0.69</v>
          </cell>
          <cell r="C150">
            <v>-1.43</v>
          </cell>
          <cell r="D150">
            <v>45200</v>
          </cell>
          <cell r="E150">
            <v>31</v>
          </cell>
          <cell r="F150">
            <v>736</v>
          </cell>
        </row>
        <row r="151">
          <cell r="A151" t="str">
            <v>CIG</v>
          </cell>
          <cell r="B151">
            <v>0.46</v>
          </cell>
          <cell r="C151">
            <v>2.2200000000000002</v>
          </cell>
          <cell r="D151">
            <v>5091000</v>
          </cell>
          <cell r="E151">
            <v>2319</v>
          </cell>
          <cell r="F151">
            <v>798</v>
          </cell>
        </row>
        <row r="152">
          <cell r="A152" t="str">
            <v>CIMBT</v>
          </cell>
          <cell r="B152">
            <v>0.78</v>
          </cell>
          <cell r="C152">
            <v>-1.27</v>
          </cell>
          <cell r="D152">
            <v>4357100</v>
          </cell>
          <cell r="E152">
            <v>3381</v>
          </cell>
          <cell r="F152">
            <v>27161</v>
          </cell>
        </row>
        <row r="153">
          <cell r="A153" t="str">
            <v>CITY</v>
          </cell>
          <cell r="B153">
            <v>1.99</v>
          </cell>
          <cell r="C153">
            <v>-2.4500000000000002</v>
          </cell>
          <cell r="D153">
            <v>38000</v>
          </cell>
          <cell r="E153">
            <v>76</v>
          </cell>
          <cell r="F153">
            <v>597</v>
          </cell>
        </row>
        <row r="154">
          <cell r="A154" t="str">
            <v>CIVIL</v>
          </cell>
          <cell r="B154">
            <v>2.2200000000000002</v>
          </cell>
          <cell r="C154">
            <v>0.91</v>
          </cell>
          <cell r="D154">
            <v>966000</v>
          </cell>
          <cell r="E154">
            <v>2141</v>
          </cell>
          <cell r="F154">
            <v>1554</v>
          </cell>
        </row>
        <row r="155">
          <cell r="A155" t="str">
            <v>CK</v>
          </cell>
          <cell r="B155">
            <v>22.4</v>
          </cell>
          <cell r="C155">
            <v>0.9</v>
          </cell>
          <cell r="D155">
            <v>4589100</v>
          </cell>
          <cell r="E155">
            <v>102387</v>
          </cell>
          <cell r="F155">
            <v>37943</v>
          </cell>
        </row>
        <row r="156">
          <cell r="A156" t="str">
            <v>CKP</v>
          </cell>
          <cell r="B156">
            <v>3.82</v>
          </cell>
          <cell r="C156">
            <v>1.06</v>
          </cell>
          <cell r="D156">
            <v>7260200</v>
          </cell>
          <cell r="E156">
            <v>27400</v>
          </cell>
          <cell r="F156">
            <v>31054</v>
          </cell>
        </row>
        <row r="157">
          <cell r="A157" t="str">
            <v>CM</v>
          </cell>
          <cell r="B157">
            <v>2.2999999999999998</v>
          </cell>
          <cell r="C157">
            <v>0.88</v>
          </cell>
          <cell r="D157">
            <v>138500</v>
          </cell>
          <cell r="E157">
            <v>318</v>
          </cell>
          <cell r="F157">
            <v>877</v>
          </cell>
        </row>
        <row r="158">
          <cell r="A158" t="str">
            <v>CMAN</v>
          </cell>
          <cell r="B158">
            <v>2.1</v>
          </cell>
          <cell r="C158">
            <v>-4.55</v>
          </cell>
          <cell r="D158">
            <v>787600</v>
          </cell>
          <cell r="E158">
            <v>1666</v>
          </cell>
          <cell r="F158">
            <v>2016</v>
          </cell>
        </row>
        <row r="159">
          <cell r="A159" t="str">
            <v>CMC</v>
          </cell>
          <cell r="B159">
            <v>1.43</v>
          </cell>
          <cell r="C159">
            <v>1.42</v>
          </cell>
          <cell r="D159">
            <v>62800</v>
          </cell>
          <cell r="E159">
            <v>89</v>
          </cell>
          <cell r="F159">
            <v>1471</v>
          </cell>
        </row>
        <row r="160">
          <cell r="A160" t="str">
            <v>CMO</v>
          </cell>
          <cell r="B160">
            <v>2.4</v>
          </cell>
          <cell r="C160">
            <v>-13.04</v>
          </cell>
          <cell r="D160">
            <v>2779600</v>
          </cell>
          <cell r="E160">
            <v>6949</v>
          </cell>
          <cell r="F160">
            <v>674</v>
          </cell>
        </row>
        <row r="161">
          <cell r="A161" t="str">
            <v>CMR</v>
          </cell>
          <cell r="B161">
            <v>2.46</v>
          </cell>
          <cell r="C161">
            <v>0.82</v>
          </cell>
          <cell r="D161">
            <v>22100</v>
          </cell>
          <cell r="E161">
            <v>54</v>
          </cell>
          <cell r="F161">
            <v>9897</v>
          </cell>
        </row>
        <row r="162">
          <cell r="A162" t="str">
            <v>CNT</v>
          </cell>
          <cell r="B162">
            <v>1.39</v>
          </cell>
          <cell r="C162">
            <v>-1.42</v>
          </cell>
          <cell r="D162">
            <v>47400</v>
          </cell>
          <cell r="E162">
            <v>66</v>
          </cell>
          <cell r="F162">
            <v>1429</v>
          </cell>
        </row>
        <row r="163">
          <cell r="A163" t="str">
            <v>COLOR</v>
          </cell>
          <cell r="B163">
            <v>1.58</v>
          </cell>
          <cell r="C163">
            <v>-0.63</v>
          </cell>
          <cell r="D163">
            <v>252900</v>
          </cell>
          <cell r="E163">
            <v>400</v>
          </cell>
          <cell r="F163">
            <v>931</v>
          </cell>
        </row>
        <row r="164">
          <cell r="A164" t="str">
            <v>COM7</v>
          </cell>
          <cell r="B164">
            <v>28</v>
          </cell>
          <cell r="C164">
            <v>0.9</v>
          </cell>
          <cell r="D164">
            <v>10847400</v>
          </cell>
          <cell r="E164">
            <v>302163</v>
          </cell>
          <cell r="F164">
            <v>67200</v>
          </cell>
        </row>
        <row r="165">
          <cell r="A165" t="str">
            <v>COMAN</v>
          </cell>
          <cell r="B165">
            <v>4.5999999999999996</v>
          </cell>
          <cell r="C165">
            <v>-3.36</v>
          </cell>
          <cell r="D165">
            <v>37400</v>
          </cell>
          <cell r="E165">
            <v>173</v>
          </cell>
          <cell r="F165">
            <v>616</v>
          </cell>
        </row>
        <row r="166">
          <cell r="A166" t="str">
            <v>COTTO</v>
          </cell>
          <cell r="B166">
            <v>2.16</v>
          </cell>
          <cell r="C166">
            <v>0.93</v>
          </cell>
          <cell r="D166">
            <v>2369000</v>
          </cell>
          <cell r="E166">
            <v>5043</v>
          </cell>
          <cell r="F166">
            <v>12879</v>
          </cell>
        </row>
        <row r="167">
          <cell r="A167" t="str">
            <v>CPALL</v>
          </cell>
          <cell r="B167">
            <v>66.5</v>
          </cell>
          <cell r="C167">
            <v>-1.1200000000000001</v>
          </cell>
          <cell r="D167">
            <v>33172100</v>
          </cell>
          <cell r="E167">
            <v>2194855</v>
          </cell>
          <cell r="F167">
            <v>597376</v>
          </cell>
        </row>
        <row r="168">
          <cell r="A168" t="str">
            <v>CPANEL</v>
          </cell>
          <cell r="B168">
            <v>10.199999999999999</v>
          </cell>
          <cell r="C168">
            <v>-1.92</v>
          </cell>
          <cell r="D168">
            <v>310900</v>
          </cell>
          <cell r="E168">
            <v>3147</v>
          </cell>
          <cell r="F168">
            <v>1632</v>
          </cell>
        </row>
        <row r="169">
          <cell r="A169" t="str">
            <v>CPF</v>
          </cell>
          <cell r="B169">
            <v>20.2</v>
          </cell>
          <cell r="C169">
            <v>-0.98</v>
          </cell>
          <cell r="D169">
            <v>15894800</v>
          </cell>
          <cell r="E169">
            <v>321220</v>
          </cell>
          <cell r="F169">
            <v>173947</v>
          </cell>
        </row>
        <row r="170">
          <cell r="A170" t="str">
            <v>CPH</v>
          </cell>
          <cell r="B170">
            <v>21.7</v>
          </cell>
          <cell r="C170">
            <v>-12.15</v>
          </cell>
          <cell r="D170">
            <v>893500</v>
          </cell>
          <cell r="E170">
            <v>20491</v>
          </cell>
          <cell r="F170">
            <v>868</v>
          </cell>
        </row>
        <row r="171">
          <cell r="A171" t="str">
            <v>CPI</v>
          </cell>
          <cell r="B171">
            <v>2.86</v>
          </cell>
          <cell r="C171">
            <v>-0.69</v>
          </cell>
          <cell r="D171">
            <v>549400</v>
          </cell>
          <cell r="E171">
            <v>1554</v>
          </cell>
          <cell r="F171">
            <v>1810</v>
          </cell>
        </row>
        <row r="172">
          <cell r="A172" t="str">
            <v>CPL</v>
          </cell>
          <cell r="B172">
            <v>2.2999999999999998</v>
          </cell>
          <cell r="C172">
            <v>-5.74</v>
          </cell>
          <cell r="D172">
            <v>595200</v>
          </cell>
          <cell r="E172">
            <v>1387</v>
          </cell>
          <cell r="F172">
            <v>1012</v>
          </cell>
        </row>
        <row r="173">
          <cell r="A173" t="str">
            <v>CPN</v>
          </cell>
          <cell r="B173">
            <v>70</v>
          </cell>
          <cell r="C173">
            <v>-0.36</v>
          </cell>
          <cell r="D173">
            <v>4546200</v>
          </cell>
          <cell r="E173">
            <v>317144</v>
          </cell>
          <cell r="F173">
            <v>314160</v>
          </cell>
        </row>
        <row r="174">
          <cell r="A174" t="str">
            <v>CPR</v>
          </cell>
          <cell r="B174">
            <v>4.78</v>
          </cell>
          <cell r="C174">
            <v>-3.63</v>
          </cell>
          <cell r="D174">
            <v>439600</v>
          </cell>
          <cell r="E174">
            <v>2122</v>
          </cell>
          <cell r="F174">
            <v>951</v>
          </cell>
        </row>
        <row r="175">
          <cell r="A175" t="str">
            <v>CPT</v>
          </cell>
          <cell r="B175">
            <v>0.72</v>
          </cell>
          <cell r="C175">
            <v>1.41</v>
          </cell>
          <cell r="D175">
            <v>76900</v>
          </cell>
          <cell r="E175">
            <v>56</v>
          </cell>
          <cell r="F175">
            <v>648</v>
          </cell>
        </row>
        <row r="176">
          <cell r="A176" t="str">
            <v>CPW</v>
          </cell>
          <cell r="B176">
            <v>2.9</v>
          </cell>
          <cell r="C176">
            <v>-1.36</v>
          </cell>
          <cell r="D176">
            <v>79400</v>
          </cell>
          <cell r="E176">
            <v>231</v>
          </cell>
          <cell r="F176">
            <v>1740</v>
          </cell>
        </row>
        <row r="177">
          <cell r="A177" t="str">
            <v>CRANE</v>
          </cell>
          <cell r="B177">
            <v>1.27</v>
          </cell>
          <cell r="C177">
            <v>-3.05</v>
          </cell>
          <cell r="D177">
            <v>596000</v>
          </cell>
          <cell r="E177">
            <v>764</v>
          </cell>
          <cell r="F177">
            <v>963</v>
          </cell>
        </row>
        <row r="178">
          <cell r="A178" t="str">
            <v>CRC</v>
          </cell>
          <cell r="B178">
            <v>46.5</v>
          </cell>
          <cell r="C178">
            <v>0</v>
          </cell>
          <cell r="D178">
            <v>9409900</v>
          </cell>
          <cell r="E178">
            <v>434907</v>
          </cell>
          <cell r="F178">
            <v>280442</v>
          </cell>
        </row>
        <row r="179">
          <cell r="A179" t="str">
            <v>CRD</v>
          </cell>
          <cell r="B179">
            <v>0.68</v>
          </cell>
          <cell r="C179">
            <v>-1.45</v>
          </cell>
          <cell r="D179">
            <v>351800</v>
          </cell>
          <cell r="E179">
            <v>236</v>
          </cell>
          <cell r="F179">
            <v>340</v>
          </cell>
        </row>
        <row r="180">
          <cell r="A180" t="str">
            <v>CSC</v>
          </cell>
          <cell r="B180">
            <v>45.25</v>
          </cell>
          <cell r="C180">
            <v>0.56000000000000005</v>
          </cell>
          <cell r="D180">
            <v>4700</v>
          </cell>
          <cell r="E180">
            <v>211</v>
          </cell>
          <cell r="F180">
            <v>2353</v>
          </cell>
        </row>
        <row r="181">
          <cell r="A181" t="str">
            <v>CSP</v>
          </cell>
          <cell r="B181">
            <v>1.1200000000000001</v>
          </cell>
          <cell r="C181">
            <v>1.82</v>
          </cell>
          <cell r="D181">
            <v>86000</v>
          </cell>
          <cell r="E181">
            <v>96</v>
          </cell>
          <cell r="F181">
            <v>556</v>
          </cell>
        </row>
        <row r="182">
          <cell r="A182" t="str">
            <v>CSR</v>
          </cell>
          <cell r="B182">
            <v>69.75</v>
          </cell>
          <cell r="C182">
            <v>0</v>
          </cell>
          <cell r="D182">
            <v>0</v>
          </cell>
          <cell r="E182">
            <v>0</v>
          </cell>
          <cell r="F182">
            <v>1430</v>
          </cell>
        </row>
        <row r="183">
          <cell r="A183" t="str">
            <v>CSS</v>
          </cell>
          <cell r="B183">
            <v>1.38</v>
          </cell>
          <cell r="C183">
            <v>-0.72</v>
          </cell>
          <cell r="D183">
            <v>100400</v>
          </cell>
          <cell r="E183">
            <v>138</v>
          </cell>
          <cell r="F183">
            <v>1623</v>
          </cell>
        </row>
        <row r="184">
          <cell r="A184" t="str">
            <v>CTW</v>
          </cell>
          <cell r="B184">
            <v>5.25</v>
          </cell>
          <cell r="C184">
            <v>-1.87</v>
          </cell>
          <cell r="D184">
            <v>38600</v>
          </cell>
          <cell r="E184">
            <v>204</v>
          </cell>
          <cell r="F184">
            <v>2089</v>
          </cell>
        </row>
        <row r="185">
          <cell r="A185" t="str">
            <v>CV</v>
          </cell>
          <cell r="B185">
            <v>1.65</v>
          </cell>
          <cell r="C185">
            <v>7.84</v>
          </cell>
          <cell r="D185">
            <v>3975400</v>
          </cell>
          <cell r="E185">
            <v>6408</v>
          </cell>
          <cell r="F185">
            <v>2112</v>
          </cell>
        </row>
        <row r="186">
          <cell r="A186" t="str">
            <v>CWT</v>
          </cell>
          <cell r="B186">
            <v>2.2200000000000002</v>
          </cell>
          <cell r="C186">
            <v>-0.89</v>
          </cell>
          <cell r="D186">
            <v>552700</v>
          </cell>
          <cell r="E186">
            <v>1225</v>
          </cell>
          <cell r="F186">
            <v>1399</v>
          </cell>
        </row>
        <row r="187">
          <cell r="A187" t="str">
            <v>D</v>
          </cell>
          <cell r="B187">
            <v>6.45</v>
          </cell>
          <cell r="C187">
            <v>15.18</v>
          </cell>
          <cell r="D187">
            <v>13978000</v>
          </cell>
          <cell r="E187">
            <v>89721</v>
          </cell>
          <cell r="F187">
            <v>1947</v>
          </cell>
        </row>
        <row r="188">
          <cell r="A188" t="str">
            <v>DCC</v>
          </cell>
          <cell r="B188">
            <v>2.2400000000000002</v>
          </cell>
          <cell r="C188">
            <v>0</v>
          </cell>
          <cell r="D188">
            <v>7218500</v>
          </cell>
          <cell r="E188">
            <v>16036</v>
          </cell>
          <cell r="F188">
            <v>20441</v>
          </cell>
        </row>
        <row r="189">
          <cell r="A189" t="str">
            <v>DCON</v>
          </cell>
          <cell r="B189">
            <v>0.44</v>
          </cell>
          <cell r="C189">
            <v>-4.3499999999999996</v>
          </cell>
          <cell r="D189">
            <v>4995200</v>
          </cell>
          <cell r="E189">
            <v>2261</v>
          </cell>
          <cell r="F189">
            <v>2370</v>
          </cell>
        </row>
        <row r="190">
          <cell r="A190" t="str">
            <v>DDD</v>
          </cell>
          <cell r="B190">
            <v>13.5</v>
          </cell>
          <cell r="C190">
            <v>-1.46</v>
          </cell>
          <cell r="D190">
            <v>1584500</v>
          </cell>
          <cell r="E190">
            <v>21618</v>
          </cell>
          <cell r="F190">
            <v>4291</v>
          </cell>
        </row>
        <row r="191">
          <cell r="A191" t="str">
            <v>DELTA</v>
          </cell>
          <cell r="B191">
            <v>77.25</v>
          </cell>
          <cell r="C191">
            <v>-0.32</v>
          </cell>
          <cell r="D191">
            <v>11985200</v>
          </cell>
          <cell r="E191">
            <v>920001</v>
          </cell>
          <cell r="F191">
            <v>963602</v>
          </cell>
        </row>
        <row r="192">
          <cell r="A192" t="str">
            <v>DEMCO</v>
          </cell>
          <cell r="B192">
            <v>4.22</v>
          </cell>
          <cell r="C192">
            <v>-3.21</v>
          </cell>
          <cell r="D192">
            <v>391000</v>
          </cell>
          <cell r="E192">
            <v>1668</v>
          </cell>
          <cell r="F192">
            <v>3082</v>
          </cell>
        </row>
        <row r="193">
          <cell r="A193" t="str">
            <v>DEXON</v>
          </cell>
          <cell r="B193">
            <v>3.32</v>
          </cell>
          <cell r="C193">
            <v>2.4700000000000002</v>
          </cell>
          <cell r="D193">
            <v>18810800</v>
          </cell>
          <cell r="E193">
            <v>61970</v>
          </cell>
          <cell r="F193">
            <v>1582</v>
          </cell>
        </row>
        <row r="194">
          <cell r="A194" t="str">
            <v>DHOUSE</v>
          </cell>
          <cell r="B194">
            <v>0.98</v>
          </cell>
          <cell r="C194">
            <v>-1.01</v>
          </cell>
          <cell r="D194">
            <v>578100</v>
          </cell>
          <cell r="E194">
            <v>556</v>
          </cell>
          <cell r="F194">
            <v>823</v>
          </cell>
        </row>
        <row r="195">
          <cell r="A195" t="str">
            <v>DIMET</v>
          </cell>
          <cell r="B195">
            <v>0.33</v>
          </cell>
          <cell r="C195">
            <v>0</v>
          </cell>
          <cell r="D195">
            <v>1332200</v>
          </cell>
          <cell r="E195">
            <v>433</v>
          </cell>
          <cell r="F195">
            <v>805</v>
          </cell>
        </row>
        <row r="196">
          <cell r="A196" t="str">
            <v>DITTO</v>
          </cell>
          <cell r="B196">
            <v>28</v>
          </cell>
          <cell r="C196">
            <v>0</v>
          </cell>
          <cell r="D196">
            <v>1728100</v>
          </cell>
          <cell r="E196">
            <v>47590</v>
          </cell>
          <cell r="F196">
            <v>14787</v>
          </cell>
        </row>
        <row r="197">
          <cell r="A197" t="str">
            <v>DMT</v>
          </cell>
          <cell r="B197">
            <v>12.5</v>
          </cell>
          <cell r="C197">
            <v>-2.34</v>
          </cell>
          <cell r="D197">
            <v>3558600</v>
          </cell>
          <cell r="E197">
            <v>44850</v>
          </cell>
          <cell r="F197">
            <v>14765</v>
          </cell>
        </row>
        <row r="198">
          <cell r="A198" t="str">
            <v>DOD</v>
          </cell>
          <cell r="B198">
            <v>4.2</v>
          </cell>
          <cell r="C198">
            <v>0.72</v>
          </cell>
          <cell r="D198">
            <v>6664500</v>
          </cell>
          <cell r="E198">
            <v>27963</v>
          </cell>
          <cell r="F198">
            <v>1722</v>
          </cell>
        </row>
        <row r="199">
          <cell r="A199" t="str">
            <v>DOHOME</v>
          </cell>
          <cell r="B199">
            <v>14.5</v>
          </cell>
          <cell r="C199">
            <v>0</v>
          </cell>
          <cell r="D199">
            <v>5509500</v>
          </cell>
          <cell r="E199">
            <v>79168</v>
          </cell>
          <cell r="F199">
            <v>42148</v>
          </cell>
        </row>
        <row r="200">
          <cell r="A200" t="str">
            <v>DPAINT</v>
          </cell>
          <cell r="B200">
            <v>5.85</v>
          </cell>
          <cell r="C200">
            <v>-3.31</v>
          </cell>
          <cell r="D200">
            <v>1002600</v>
          </cell>
          <cell r="E200">
            <v>5839</v>
          </cell>
          <cell r="F200">
            <v>1346</v>
          </cell>
        </row>
        <row r="201">
          <cell r="A201" t="str">
            <v>DRT</v>
          </cell>
          <cell r="B201">
            <v>8.0500000000000007</v>
          </cell>
          <cell r="C201">
            <v>0</v>
          </cell>
          <cell r="D201">
            <v>125400</v>
          </cell>
          <cell r="E201">
            <v>1009</v>
          </cell>
          <cell r="F201">
            <v>6883</v>
          </cell>
        </row>
        <row r="202">
          <cell r="A202" t="str">
            <v>DTCENT</v>
          </cell>
          <cell r="B202">
            <v>1.72</v>
          </cell>
          <cell r="C202">
            <v>1.18</v>
          </cell>
          <cell r="D202">
            <v>1591500</v>
          </cell>
          <cell r="E202">
            <v>2734</v>
          </cell>
          <cell r="F202">
            <v>2073</v>
          </cell>
        </row>
        <row r="203">
          <cell r="A203" t="str">
            <v>DTCI</v>
          </cell>
          <cell r="B203">
            <v>31.5</v>
          </cell>
          <cell r="C203">
            <v>0</v>
          </cell>
          <cell r="D203">
            <v>0</v>
          </cell>
          <cell r="E203">
            <v>0</v>
          </cell>
          <cell r="F203">
            <v>315</v>
          </cell>
        </row>
        <row r="204">
          <cell r="A204" t="str">
            <v>DUSIT</v>
          </cell>
          <cell r="B204">
            <v>11</v>
          </cell>
          <cell r="C204">
            <v>1.85</v>
          </cell>
          <cell r="D204">
            <v>308100</v>
          </cell>
          <cell r="E204">
            <v>3360</v>
          </cell>
          <cell r="F204">
            <v>9350</v>
          </cell>
        </row>
        <row r="205">
          <cell r="A205" t="str">
            <v>DV8</v>
          </cell>
          <cell r="B205">
            <v>0.54</v>
          </cell>
          <cell r="C205">
            <v>-1.82</v>
          </cell>
          <cell r="D205">
            <v>1800</v>
          </cell>
          <cell r="E205">
            <v>1</v>
          </cell>
          <cell r="F205">
            <v>386</v>
          </cell>
        </row>
        <row r="206">
          <cell r="A206" t="str">
            <v>EA</v>
          </cell>
          <cell r="B206">
            <v>67.5</v>
          </cell>
          <cell r="C206">
            <v>-1.1000000000000001</v>
          </cell>
          <cell r="D206">
            <v>7979900</v>
          </cell>
          <cell r="E206">
            <v>536928</v>
          </cell>
          <cell r="F206">
            <v>251775</v>
          </cell>
        </row>
        <row r="207">
          <cell r="A207" t="str">
            <v>EASON</v>
          </cell>
          <cell r="B207">
            <v>1.18</v>
          </cell>
          <cell r="C207">
            <v>0</v>
          </cell>
          <cell r="D207">
            <v>305800</v>
          </cell>
          <cell r="E207">
            <v>361</v>
          </cell>
          <cell r="F207">
            <v>669</v>
          </cell>
        </row>
        <row r="208">
          <cell r="A208" t="str">
            <v>EASTW</v>
          </cell>
          <cell r="B208">
            <v>5.05</v>
          </cell>
          <cell r="C208">
            <v>-1.94</v>
          </cell>
          <cell r="D208">
            <v>512900</v>
          </cell>
          <cell r="E208">
            <v>2593</v>
          </cell>
          <cell r="F208">
            <v>8402</v>
          </cell>
        </row>
        <row r="209">
          <cell r="A209" t="str">
            <v>ECF</v>
          </cell>
          <cell r="B209">
            <v>1.42</v>
          </cell>
          <cell r="C209">
            <v>0</v>
          </cell>
          <cell r="D209">
            <v>4674400</v>
          </cell>
          <cell r="E209">
            <v>6678</v>
          </cell>
          <cell r="F209">
            <v>1362</v>
          </cell>
        </row>
        <row r="210">
          <cell r="A210" t="str">
            <v>ECL</v>
          </cell>
          <cell r="B210">
            <v>1.54</v>
          </cell>
          <cell r="C210">
            <v>0</v>
          </cell>
          <cell r="D210">
            <v>4821400</v>
          </cell>
          <cell r="E210">
            <v>7291</v>
          </cell>
          <cell r="F210">
            <v>1708</v>
          </cell>
        </row>
        <row r="211">
          <cell r="A211" t="str">
            <v>EE</v>
          </cell>
          <cell r="B211">
            <v>0.5</v>
          </cell>
          <cell r="C211">
            <v>2.04</v>
          </cell>
          <cell r="D211">
            <v>12687900</v>
          </cell>
          <cell r="E211">
            <v>6314</v>
          </cell>
          <cell r="F211">
            <v>1390</v>
          </cell>
        </row>
        <row r="212">
          <cell r="A212" t="str">
            <v>EFORL</v>
          </cell>
          <cell r="B212">
            <v>0.27</v>
          </cell>
          <cell r="C212">
            <v>0</v>
          </cell>
          <cell r="D212">
            <v>8980500</v>
          </cell>
          <cell r="E212">
            <v>2349</v>
          </cell>
          <cell r="F212">
            <v>1079</v>
          </cell>
        </row>
        <row r="213">
          <cell r="A213" t="str">
            <v>EGCO</v>
          </cell>
          <cell r="B213">
            <v>152</v>
          </cell>
          <cell r="C213">
            <v>-0.65</v>
          </cell>
          <cell r="D213">
            <v>1205100</v>
          </cell>
          <cell r="E213">
            <v>183328</v>
          </cell>
          <cell r="F213">
            <v>80023</v>
          </cell>
        </row>
        <row r="214">
          <cell r="A214" t="str">
            <v>EKH</v>
          </cell>
          <cell r="B214">
            <v>8.0500000000000007</v>
          </cell>
          <cell r="C214">
            <v>3.87</v>
          </cell>
          <cell r="D214">
            <v>4124800</v>
          </cell>
          <cell r="E214">
            <v>32885</v>
          </cell>
          <cell r="F214">
            <v>5433</v>
          </cell>
        </row>
        <row r="215">
          <cell r="A215" t="str">
            <v>EMC</v>
          </cell>
          <cell r="B215">
            <v>0.13</v>
          </cell>
          <cell r="C215">
            <v>0</v>
          </cell>
          <cell r="D215">
            <v>6119700</v>
          </cell>
          <cell r="E215">
            <v>848</v>
          </cell>
          <cell r="F215">
            <v>1096</v>
          </cell>
        </row>
        <row r="216">
          <cell r="A216" t="str">
            <v>EP</v>
          </cell>
          <cell r="B216">
            <v>3.12</v>
          </cell>
          <cell r="C216">
            <v>0</v>
          </cell>
          <cell r="D216">
            <v>119300</v>
          </cell>
          <cell r="E216">
            <v>371</v>
          </cell>
          <cell r="F216">
            <v>2909</v>
          </cell>
        </row>
        <row r="217">
          <cell r="A217" t="str">
            <v>EPG</v>
          </cell>
          <cell r="B217">
            <v>7.15</v>
          </cell>
          <cell r="C217">
            <v>-4.67</v>
          </cell>
          <cell r="D217">
            <v>4119300</v>
          </cell>
          <cell r="E217">
            <v>29632</v>
          </cell>
          <cell r="F217">
            <v>20020</v>
          </cell>
        </row>
        <row r="218">
          <cell r="A218" t="str">
            <v>ERW</v>
          </cell>
          <cell r="B218">
            <v>4.66</v>
          </cell>
          <cell r="C218">
            <v>-1.69</v>
          </cell>
          <cell r="D218">
            <v>16547700</v>
          </cell>
          <cell r="E218">
            <v>77236</v>
          </cell>
          <cell r="F218">
            <v>21117</v>
          </cell>
        </row>
        <row r="219">
          <cell r="A219" t="str">
            <v>ESSO</v>
          </cell>
          <cell r="B219">
            <v>8.9</v>
          </cell>
          <cell r="C219">
            <v>4.09</v>
          </cell>
          <cell r="D219">
            <v>35583100</v>
          </cell>
          <cell r="E219">
            <v>313292</v>
          </cell>
          <cell r="F219">
            <v>30802</v>
          </cell>
        </row>
        <row r="220">
          <cell r="A220" t="str">
            <v>ESTAR</v>
          </cell>
          <cell r="B220">
            <v>0.32</v>
          </cell>
          <cell r="C220">
            <v>0</v>
          </cell>
          <cell r="D220">
            <v>377700</v>
          </cell>
          <cell r="E220">
            <v>121</v>
          </cell>
          <cell r="F220">
            <v>1607</v>
          </cell>
        </row>
        <row r="221">
          <cell r="A221" t="str">
            <v>ETC</v>
          </cell>
          <cell r="B221">
            <v>3.38</v>
          </cell>
          <cell r="C221">
            <v>-2.31</v>
          </cell>
          <cell r="D221">
            <v>5219400</v>
          </cell>
          <cell r="E221">
            <v>17449</v>
          </cell>
          <cell r="F221">
            <v>7571</v>
          </cell>
        </row>
        <row r="222">
          <cell r="A222" t="str">
            <v>ETE</v>
          </cell>
          <cell r="B222">
            <v>1.01</v>
          </cell>
          <cell r="C222">
            <v>6.32</v>
          </cell>
          <cell r="D222">
            <v>542600</v>
          </cell>
          <cell r="E222">
            <v>541</v>
          </cell>
          <cell r="F222">
            <v>566</v>
          </cell>
        </row>
        <row r="223">
          <cell r="A223" t="str">
            <v>EVER</v>
          </cell>
          <cell r="B223">
            <v>0.23</v>
          </cell>
          <cell r="C223">
            <v>0</v>
          </cell>
          <cell r="D223">
            <v>821900</v>
          </cell>
          <cell r="E223">
            <v>188</v>
          </cell>
          <cell r="F223">
            <v>1117</v>
          </cell>
        </row>
        <row r="224">
          <cell r="A224" t="str">
            <v>F&amp;D</v>
          </cell>
          <cell r="B224">
            <v>31.25</v>
          </cell>
          <cell r="C224">
            <v>0</v>
          </cell>
          <cell r="D224">
            <v>0</v>
          </cell>
          <cell r="E224">
            <v>0</v>
          </cell>
          <cell r="F224">
            <v>551</v>
          </cell>
        </row>
        <row r="225">
          <cell r="A225" t="str">
            <v>FANCY</v>
          </cell>
          <cell r="B225">
            <v>0.66</v>
          </cell>
          <cell r="C225">
            <v>1.54</v>
          </cell>
          <cell r="D225">
            <v>254600</v>
          </cell>
          <cell r="E225">
            <v>171</v>
          </cell>
          <cell r="F225">
            <v>406</v>
          </cell>
        </row>
        <row r="226">
          <cell r="A226" t="str">
            <v>FE</v>
          </cell>
          <cell r="B226">
            <v>201</v>
          </cell>
          <cell r="C226">
            <v>0</v>
          </cell>
          <cell r="D226">
            <v>0</v>
          </cell>
          <cell r="E226">
            <v>0</v>
          </cell>
          <cell r="F226">
            <v>1582</v>
          </cell>
        </row>
        <row r="227">
          <cell r="A227" t="str">
            <v>FLOYD</v>
          </cell>
          <cell r="B227">
            <v>1.33</v>
          </cell>
          <cell r="C227">
            <v>1.53</v>
          </cell>
          <cell r="D227">
            <v>17000</v>
          </cell>
          <cell r="E227">
            <v>23</v>
          </cell>
          <cell r="F227">
            <v>479</v>
          </cell>
        </row>
        <row r="228">
          <cell r="A228" t="str">
            <v>FMT</v>
          </cell>
          <cell r="B228">
            <v>32</v>
          </cell>
          <cell r="C228">
            <v>0</v>
          </cell>
          <cell r="D228">
            <v>2000</v>
          </cell>
          <cell r="E228">
            <v>64</v>
          </cell>
          <cell r="F228">
            <v>1536</v>
          </cell>
        </row>
        <row r="229">
          <cell r="A229" t="str">
            <v>FN</v>
          </cell>
          <cell r="B229">
            <v>1.66</v>
          </cell>
          <cell r="C229">
            <v>0.61</v>
          </cell>
          <cell r="D229">
            <v>28700</v>
          </cell>
          <cell r="E229">
            <v>47</v>
          </cell>
          <cell r="F229">
            <v>1660</v>
          </cell>
        </row>
        <row r="230">
          <cell r="A230" t="str">
            <v>FNS</v>
          </cell>
          <cell r="B230">
            <v>3.3</v>
          </cell>
          <cell r="C230">
            <v>0.61</v>
          </cell>
          <cell r="D230">
            <v>50900</v>
          </cell>
          <cell r="E230">
            <v>167</v>
          </cell>
          <cell r="F230">
            <v>1141</v>
          </cell>
        </row>
        <row r="231">
          <cell r="A231" t="str">
            <v>FORTH</v>
          </cell>
          <cell r="B231">
            <v>29.25</v>
          </cell>
          <cell r="C231">
            <v>0.86</v>
          </cell>
          <cell r="D231">
            <v>1138300</v>
          </cell>
          <cell r="E231">
            <v>33598</v>
          </cell>
          <cell r="F231">
            <v>27360</v>
          </cell>
        </row>
        <row r="232">
          <cell r="A232" t="str">
            <v>FPI</v>
          </cell>
          <cell r="B232">
            <v>2.46</v>
          </cell>
          <cell r="C232">
            <v>0.82</v>
          </cell>
          <cell r="D232">
            <v>337400</v>
          </cell>
          <cell r="E232">
            <v>813</v>
          </cell>
          <cell r="F232">
            <v>3722</v>
          </cell>
        </row>
        <row r="233">
          <cell r="A233" t="str">
            <v>FPT</v>
          </cell>
          <cell r="B233">
            <v>15.1</v>
          </cell>
          <cell r="C233">
            <v>-1.31</v>
          </cell>
          <cell r="D233">
            <v>47300</v>
          </cell>
          <cell r="E233">
            <v>711</v>
          </cell>
          <cell r="F233">
            <v>35021</v>
          </cell>
        </row>
        <row r="234">
          <cell r="A234" t="str">
            <v>FSMART</v>
          </cell>
          <cell r="B234">
            <v>9.4</v>
          </cell>
          <cell r="C234">
            <v>-1.05</v>
          </cell>
          <cell r="D234">
            <v>1230400</v>
          </cell>
          <cell r="E234">
            <v>11583</v>
          </cell>
          <cell r="F234">
            <v>7332</v>
          </cell>
        </row>
        <row r="235">
          <cell r="A235" t="str">
            <v>FSS</v>
          </cell>
          <cell r="B235">
            <v>3.18</v>
          </cell>
          <cell r="C235">
            <v>-3.64</v>
          </cell>
          <cell r="D235">
            <v>1429200</v>
          </cell>
          <cell r="E235">
            <v>4583</v>
          </cell>
          <cell r="F235">
            <v>1849</v>
          </cell>
        </row>
        <row r="236">
          <cell r="A236" t="str">
            <v>FTE</v>
          </cell>
          <cell r="B236">
            <v>1.67</v>
          </cell>
          <cell r="C236">
            <v>-2.91</v>
          </cell>
          <cell r="D236">
            <v>781800</v>
          </cell>
          <cell r="E236">
            <v>1317</v>
          </cell>
          <cell r="F236">
            <v>1102</v>
          </cell>
        </row>
        <row r="237">
          <cell r="A237" t="str">
            <v>FTI</v>
          </cell>
          <cell r="B237">
            <v>2.08</v>
          </cell>
          <cell r="C237">
            <v>0</v>
          </cell>
          <cell r="D237">
            <v>265800</v>
          </cell>
          <cell r="E237">
            <v>549</v>
          </cell>
          <cell r="F237">
            <v>936</v>
          </cell>
        </row>
        <row r="238">
          <cell r="A238" t="str">
            <v>FVC</v>
          </cell>
          <cell r="B238">
            <v>1.04</v>
          </cell>
          <cell r="C238">
            <v>-4.59</v>
          </cell>
          <cell r="D238">
            <v>2728400</v>
          </cell>
          <cell r="E238">
            <v>2846</v>
          </cell>
          <cell r="F238">
            <v>588</v>
          </cell>
        </row>
        <row r="239">
          <cell r="A239" t="str">
            <v>GBX</v>
          </cell>
          <cell r="B239">
            <v>0.86</v>
          </cell>
          <cell r="C239">
            <v>-1.1499999999999999</v>
          </cell>
          <cell r="D239">
            <v>502200</v>
          </cell>
          <cell r="E239">
            <v>434</v>
          </cell>
          <cell r="F239">
            <v>937</v>
          </cell>
        </row>
        <row r="240">
          <cell r="A240" t="str">
            <v>GC</v>
          </cell>
          <cell r="B240">
            <v>5.4</v>
          </cell>
          <cell r="C240">
            <v>2.86</v>
          </cell>
          <cell r="D240">
            <v>415500</v>
          </cell>
          <cell r="E240">
            <v>2212</v>
          </cell>
          <cell r="F240">
            <v>2376</v>
          </cell>
        </row>
        <row r="241">
          <cell r="A241" t="str">
            <v>GCAP</v>
          </cell>
          <cell r="B241">
            <v>1.1499999999999999</v>
          </cell>
          <cell r="C241">
            <v>0</v>
          </cell>
          <cell r="D241">
            <v>1911600</v>
          </cell>
          <cell r="E241">
            <v>2217</v>
          </cell>
          <cell r="F241">
            <v>429</v>
          </cell>
        </row>
        <row r="242">
          <cell r="A242" t="str">
            <v>GEL</v>
          </cell>
          <cell r="B242">
            <v>0.26</v>
          </cell>
          <cell r="C242">
            <v>4</v>
          </cell>
          <cell r="D242">
            <v>12204300</v>
          </cell>
          <cell r="E242">
            <v>3093</v>
          </cell>
          <cell r="F242">
            <v>1830</v>
          </cell>
        </row>
        <row r="243">
          <cell r="A243" t="str">
            <v>GENCO</v>
          </cell>
          <cell r="B243">
            <v>0.63</v>
          </cell>
          <cell r="C243">
            <v>-1.56</v>
          </cell>
          <cell r="D243">
            <v>26100</v>
          </cell>
          <cell r="E243">
            <v>16</v>
          </cell>
          <cell r="F243">
            <v>707</v>
          </cell>
        </row>
        <row r="244">
          <cell r="A244" t="str">
            <v>GFPT</v>
          </cell>
          <cell r="B244">
            <v>11</v>
          </cell>
          <cell r="C244">
            <v>-1.79</v>
          </cell>
          <cell r="D244">
            <v>4993700</v>
          </cell>
          <cell r="E244">
            <v>54749</v>
          </cell>
          <cell r="F244">
            <v>13792</v>
          </cell>
        </row>
        <row r="245">
          <cell r="A245" t="str">
            <v>GGC</v>
          </cell>
          <cell r="B245">
            <v>12.9</v>
          </cell>
          <cell r="C245">
            <v>0</v>
          </cell>
          <cell r="D245">
            <v>35200</v>
          </cell>
          <cell r="E245">
            <v>454</v>
          </cell>
          <cell r="F245">
            <v>13205</v>
          </cell>
        </row>
        <row r="246">
          <cell r="A246" t="str">
            <v>GIFT</v>
          </cell>
          <cell r="B246">
            <v>6.4</v>
          </cell>
          <cell r="C246">
            <v>0</v>
          </cell>
          <cell r="D246">
            <v>248500</v>
          </cell>
          <cell r="E246">
            <v>1585</v>
          </cell>
          <cell r="F246">
            <v>2117</v>
          </cell>
        </row>
        <row r="247">
          <cell r="A247" t="str">
            <v>GJS</v>
          </cell>
          <cell r="B247">
            <v>0.28000000000000003</v>
          </cell>
          <cell r="C247">
            <v>3.7</v>
          </cell>
          <cell r="D247">
            <v>1686900</v>
          </cell>
          <cell r="E247">
            <v>466</v>
          </cell>
          <cell r="F247">
            <v>7136</v>
          </cell>
        </row>
        <row r="248">
          <cell r="A248" t="str">
            <v>GL</v>
          </cell>
          <cell r="B248">
            <v>0.65</v>
          </cell>
          <cell r="C248">
            <v>0</v>
          </cell>
          <cell r="D248">
            <v>0</v>
          </cell>
          <cell r="E248">
            <v>0</v>
          </cell>
          <cell r="F248">
            <v>0</v>
          </cell>
        </row>
        <row r="249">
          <cell r="A249" t="str">
            <v>GLAND</v>
          </cell>
          <cell r="B249">
            <v>2.16</v>
          </cell>
          <cell r="C249">
            <v>0</v>
          </cell>
          <cell r="D249">
            <v>0</v>
          </cell>
          <cell r="E249">
            <v>0</v>
          </cell>
          <cell r="F249">
            <v>14040</v>
          </cell>
        </row>
        <row r="250">
          <cell r="A250" t="str">
            <v>GLOBAL</v>
          </cell>
          <cell r="B250">
            <v>18.600000000000001</v>
          </cell>
          <cell r="C250">
            <v>0</v>
          </cell>
          <cell r="D250">
            <v>9197600</v>
          </cell>
          <cell r="E250">
            <v>169927</v>
          </cell>
          <cell r="F250">
            <v>89312</v>
          </cell>
        </row>
        <row r="251">
          <cell r="A251" t="str">
            <v>GLOCON</v>
          </cell>
          <cell r="B251">
            <v>0.45</v>
          </cell>
          <cell r="C251">
            <v>0</v>
          </cell>
          <cell r="D251">
            <v>3278100</v>
          </cell>
          <cell r="E251">
            <v>1472</v>
          </cell>
          <cell r="F251">
            <v>1384</v>
          </cell>
        </row>
        <row r="252">
          <cell r="A252" t="str">
            <v>GLORY</v>
          </cell>
          <cell r="B252">
            <v>5.05</v>
          </cell>
          <cell r="C252">
            <v>0</v>
          </cell>
          <cell r="D252">
            <v>8288700</v>
          </cell>
          <cell r="E252">
            <v>42806</v>
          </cell>
          <cell r="F252">
            <v>1364</v>
          </cell>
        </row>
        <row r="253">
          <cell r="A253" t="str">
            <v>GPI</v>
          </cell>
          <cell r="B253">
            <v>1.73</v>
          </cell>
          <cell r="C253">
            <v>0</v>
          </cell>
          <cell r="D253">
            <v>283700</v>
          </cell>
          <cell r="E253">
            <v>491</v>
          </cell>
          <cell r="F253">
            <v>1038</v>
          </cell>
        </row>
        <row r="254">
          <cell r="A254" t="str">
            <v>GPSC</v>
          </cell>
          <cell r="B254">
            <v>62.75</v>
          </cell>
          <cell r="C254">
            <v>-1.57</v>
          </cell>
          <cell r="D254">
            <v>8113500</v>
          </cell>
          <cell r="E254">
            <v>508511</v>
          </cell>
          <cell r="F254">
            <v>176938</v>
          </cell>
        </row>
        <row r="255">
          <cell r="A255" t="str">
            <v>GRAMMY</v>
          </cell>
          <cell r="B255">
            <v>9.1999999999999993</v>
          </cell>
          <cell r="C255">
            <v>-0.54</v>
          </cell>
          <cell r="D255">
            <v>8300</v>
          </cell>
          <cell r="E255">
            <v>76</v>
          </cell>
          <cell r="F255">
            <v>7544</v>
          </cell>
        </row>
        <row r="256">
          <cell r="A256" t="str">
            <v>GRAND</v>
          </cell>
          <cell r="B256">
            <v>0.23</v>
          </cell>
          <cell r="C256">
            <v>0</v>
          </cell>
          <cell r="D256">
            <v>14784900</v>
          </cell>
          <cell r="E256">
            <v>3257</v>
          </cell>
          <cell r="F256">
            <v>2148</v>
          </cell>
        </row>
        <row r="257">
          <cell r="A257" t="str">
            <v>GREEN</v>
          </cell>
          <cell r="B257">
            <v>1.02</v>
          </cell>
          <cell r="C257">
            <v>0.99</v>
          </cell>
          <cell r="D257">
            <v>35200</v>
          </cell>
          <cell r="E257">
            <v>36</v>
          </cell>
          <cell r="F257">
            <v>834</v>
          </cell>
        </row>
        <row r="258">
          <cell r="A258" t="str">
            <v>GSC</v>
          </cell>
          <cell r="B258">
            <v>1.94</v>
          </cell>
          <cell r="C258">
            <v>0</v>
          </cell>
          <cell r="D258">
            <v>11700</v>
          </cell>
          <cell r="E258">
            <v>23</v>
          </cell>
          <cell r="F258">
            <v>485</v>
          </cell>
        </row>
        <row r="259">
          <cell r="A259" t="str">
            <v>GSTEEL</v>
          </cell>
          <cell r="B259">
            <v>0.09</v>
          </cell>
          <cell r="C259">
            <v>0</v>
          </cell>
          <cell r="D259">
            <v>0</v>
          </cell>
          <cell r="E259">
            <v>0</v>
          </cell>
          <cell r="F259">
            <v>0</v>
          </cell>
        </row>
        <row r="260">
          <cell r="A260" t="str">
            <v>GTB</v>
          </cell>
          <cell r="B260">
            <v>0.71</v>
          </cell>
          <cell r="C260">
            <v>-1.39</v>
          </cell>
          <cell r="D260">
            <v>121000</v>
          </cell>
          <cell r="E260">
            <v>85</v>
          </cell>
          <cell r="F260">
            <v>682</v>
          </cell>
        </row>
        <row r="261">
          <cell r="A261" t="str">
            <v>GTV</v>
          </cell>
          <cell r="B261">
            <v>0.24</v>
          </cell>
          <cell r="C261">
            <v>-4</v>
          </cell>
          <cell r="D261">
            <v>56200400</v>
          </cell>
          <cell r="E261">
            <v>13606</v>
          </cell>
          <cell r="F261">
            <v>3151</v>
          </cell>
        </row>
        <row r="262">
          <cell r="A262" t="str">
            <v>GULF</v>
          </cell>
          <cell r="B262">
            <v>52.5</v>
          </cell>
          <cell r="C262">
            <v>0</v>
          </cell>
          <cell r="D262">
            <v>8236700</v>
          </cell>
          <cell r="E262">
            <v>431272</v>
          </cell>
          <cell r="F262">
            <v>615990</v>
          </cell>
        </row>
        <row r="263">
          <cell r="A263" t="str">
            <v>GUNKUL</v>
          </cell>
          <cell r="B263">
            <v>3.82</v>
          </cell>
          <cell r="C263">
            <v>-1.55</v>
          </cell>
          <cell r="D263">
            <v>51463000</v>
          </cell>
          <cell r="E263">
            <v>195282</v>
          </cell>
          <cell r="F263">
            <v>33931</v>
          </cell>
        </row>
        <row r="264">
          <cell r="A264" t="str">
            <v>GYT</v>
          </cell>
          <cell r="B264">
            <v>185</v>
          </cell>
          <cell r="C264">
            <v>0</v>
          </cell>
          <cell r="D264">
            <v>0</v>
          </cell>
          <cell r="E264">
            <v>0</v>
          </cell>
          <cell r="F264">
            <v>1369</v>
          </cell>
        </row>
        <row r="265">
          <cell r="A265" t="str">
            <v>HANA</v>
          </cell>
          <cell r="B265">
            <v>40.5</v>
          </cell>
          <cell r="C265">
            <v>0</v>
          </cell>
          <cell r="D265">
            <v>7502700</v>
          </cell>
          <cell r="E265">
            <v>300800</v>
          </cell>
          <cell r="F265">
            <v>32598</v>
          </cell>
        </row>
        <row r="266">
          <cell r="A266" t="str">
            <v>HARN</v>
          </cell>
          <cell r="B266">
            <v>2.12</v>
          </cell>
          <cell r="C266">
            <v>-0.93</v>
          </cell>
          <cell r="D266">
            <v>75200</v>
          </cell>
          <cell r="E266">
            <v>159</v>
          </cell>
          <cell r="F266">
            <v>1239</v>
          </cell>
        </row>
        <row r="267">
          <cell r="A267" t="str">
            <v>HEMP</v>
          </cell>
          <cell r="B267">
            <v>3.7</v>
          </cell>
          <cell r="C267">
            <v>0</v>
          </cell>
          <cell r="D267">
            <v>100</v>
          </cell>
          <cell r="E267">
            <v>0</v>
          </cell>
          <cell r="F267">
            <v>1415</v>
          </cell>
        </row>
        <row r="268">
          <cell r="A268" t="str">
            <v>HENG</v>
          </cell>
          <cell r="B268">
            <v>2.68</v>
          </cell>
          <cell r="C268">
            <v>0.75</v>
          </cell>
          <cell r="D268">
            <v>7179600</v>
          </cell>
          <cell r="E268">
            <v>19009</v>
          </cell>
          <cell r="F268">
            <v>10211</v>
          </cell>
        </row>
        <row r="269">
          <cell r="A269" t="str">
            <v>HFT</v>
          </cell>
          <cell r="B269">
            <v>4.84</v>
          </cell>
          <cell r="C269">
            <v>0.41</v>
          </cell>
          <cell r="D269">
            <v>270500</v>
          </cell>
          <cell r="E269">
            <v>1301</v>
          </cell>
          <cell r="F269">
            <v>3187</v>
          </cell>
        </row>
        <row r="270">
          <cell r="A270" t="str">
            <v>HL</v>
          </cell>
          <cell r="B270">
            <v>18.5</v>
          </cell>
          <cell r="C270">
            <v>1.65</v>
          </cell>
          <cell r="D270">
            <v>1153200</v>
          </cell>
          <cell r="E270">
            <v>21074</v>
          </cell>
          <cell r="F270">
            <v>5032</v>
          </cell>
        </row>
        <row r="271">
          <cell r="A271" t="str">
            <v>HMPRO</v>
          </cell>
          <cell r="B271">
            <v>14.5</v>
          </cell>
          <cell r="C271">
            <v>-1.36</v>
          </cell>
          <cell r="D271">
            <v>19124000</v>
          </cell>
          <cell r="E271">
            <v>277453</v>
          </cell>
          <cell r="F271">
            <v>190692</v>
          </cell>
        </row>
        <row r="272">
          <cell r="A272" t="str">
            <v>HPT</v>
          </cell>
          <cell r="B272">
            <v>0.77</v>
          </cell>
          <cell r="C272">
            <v>-1.28</v>
          </cell>
          <cell r="D272">
            <v>2530600</v>
          </cell>
          <cell r="E272">
            <v>1957</v>
          </cell>
          <cell r="F272">
            <v>510</v>
          </cell>
        </row>
        <row r="273">
          <cell r="A273" t="str">
            <v>HTC</v>
          </cell>
          <cell r="B273">
            <v>36.5</v>
          </cell>
          <cell r="C273">
            <v>5.04</v>
          </cell>
          <cell r="D273">
            <v>2417300</v>
          </cell>
          <cell r="E273">
            <v>87270</v>
          </cell>
          <cell r="F273">
            <v>7335</v>
          </cell>
        </row>
        <row r="274">
          <cell r="A274" t="str">
            <v>HTECH</v>
          </cell>
          <cell r="B274">
            <v>3.18</v>
          </cell>
          <cell r="C274">
            <v>0</v>
          </cell>
          <cell r="D274">
            <v>76100</v>
          </cell>
          <cell r="E274">
            <v>241</v>
          </cell>
          <cell r="F274">
            <v>954</v>
          </cell>
        </row>
        <row r="275">
          <cell r="A275" t="str">
            <v>HUMAN</v>
          </cell>
          <cell r="B275">
            <v>9.8000000000000007</v>
          </cell>
          <cell r="C275">
            <v>-2</v>
          </cell>
          <cell r="D275">
            <v>2255900</v>
          </cell>
          <cell r="E275">
            <v>22119</v>
          </cell>
          <cell r="F275">
            <v>8501</v>
          </cell>
        </row>
        <row r="276">
          <cell r="A276" t="str">
            <v>HYDRO</v>
          </cell>
          <cell r="B276">
            <v>0.55000000000000004</v>
          </cell>
          <cell r="C276">
            <v>-5.17</v>
          </cell>
          <cell r="D276">
            <v>180100</v>
          </cell>
          <cell r="E276">
            <v>100</v>
          </cell>
          <cell r="F276">
            <v>172</v>
          </cell>
        </row>
        <row r="277">
          <cell r="A277" t="str">
            <v>ICC</v>
          </cell>
          <cell r="B277">
            <v>35</v>
          </cell>
          <cell r="C277">
            <v>0</v>
          </cell>
          <cell r="D277">
            <v>0</v>
          </cell>
          <cell r="E277">
            <v>0</v>
          </cell>
          <cell r="F277">
            <v>10172</v>
          </cell>
        </row>
        <row r="278">
          <cell r="A278" t="str">
            <v>ICHI</v>
          </cell>
          <cell r="B278">
            <v>12.5</v>
          </cell>
          <cell r="C278">
            <v>-3.85</v>
          </cell>
          <cell r="D278">
            <v>28781400</v>
          </cell>
          <cell r="E278">
            <v>372176</v>
          </cell>
          <cell r="F278">
            <v>16250</v>
          </cell>
        </row>
        <row r="279">
          <cell r="A279" t="str">
            <v>ICN</v>
          </cell>
          <cell r="B279">
            <v>3.16</v>
          </cell>
          <cell r="C279">
            <v>0.64</v>
          </cell>
          <cell r="D279">
            <v>299100</v>
          </cell>
          <cell r="E279">
            <v>944</v>
          </cell>
          <cell r="F279">
            <v>1991</v>
          </cell>
        </row>
        <row r="280">
          <cell r="A280" t="str">
            <v>IFEC</v>
          </cell>
          <cell r="B280">
            <v>0.35</v>
          </cell>
          <cell r="C280">
            <v>0</v>
          </cell>
          <cell r="D280">
            <v>0</v>
          </cell>
          <cell r="E280">
            <v>0</v>
          </cell>
          <cell r="F280">
            <v>0</v>
          </cell>
        </row>
        <row r="281">
          <cell r="A281" t="str">
            <v>IFS</v>
          </cell>
          <cell r="B281">
            <v>2.78</v>
          </cell>
          <cell r="C281">
            <v>0.72</v>
          </cell>
          <cell r="D281">
            <v>61600</v>
          </cell>
          <cell r="E281">
            <v>171</v>
          </cell>
          <cell r="F281">
            <v>1372</v>
          </cell>
        </row>
        <row r="282">
          <cell r="A282" t="str">
            <v>IHL</v>
          </cell>
          <cell r="B282">
            <v>2.7</v>
          </cell>
          <cell r="C282">
            <v>0</v>
          </cell>
          <cell r="D282">
            <v>51500</v>
          </cell>
          <cell r="E282">
            <v>138</v>
          </cell>
          <cell r="F282">
            <v>1601</v>
          </cell>
        </row>
        <row r="283">
          <cell r="A283" t="str">
            <v>IIG</v>
          </cell>
          <cell r="B283">
            <v>26.5</v>
          </cell>
          <cell r="C283">
            <v>-4.5</v>
          </cell>
          <cell r="D283">
            <v>1031700</v>
          </cell>
          <cell r="E283">
            <v>27362</v>
          </cell>
          <cell r="F283">
            <v>2881</v>
          </cell>
        </row>
        <row r="284">
          <cell r="A284" t="str">
            <v>III</v>
          </cell>
          <cell r="B284">
            <v>12.1</v>
          </cell>
          <cell r="C284">
            <v>-0.82</v>
          </cell>
          <cell r="D284">
            <v>1915100</v>
          </cell>
          <cell r="E284">
            <v>23158</v>
          </cell>
          <cell r="F284">
            <v>8938</v>
          </cell>
        </row>
        <row r="285">
          <cell r="A285" t="str">
            <v>ILINK</v>
          </cell>
          <cell r="B285">
            <v>7.15</v>
          </cell>
          <cell r="C285">
            <v>-1.38</v>
          </cell>
          <cell r="D285">
            <v>445200</v>
          </cell>
          <cell r="E285">
            <v>3197</v>
          </cell>
          <cell r="F285">
            <v>3887</v>
          </cell>
        </row>
        <row r="286">
          <cell r="A286" t="str">
            <v>ILM</v>
          </cell>
          <cell r="B286">
            <v>20.9</v>
          </cell>
          <cell r="C286">
            <v>0.97</v>
          </cell>
          <cell r="D286">
            <v>1095100</v>
          </cell>
          <cell r="E286">
            <v>22751</v>
          </cell>
          <cell r="F286">
            <v>10555</v>
          </cell>
        </row>
        <row r="287">
          <cell r="A287" t="str">
            <v>IMH</v>
          </cell>
          <cell r="B287">
            <v>11.2</v>
          </cell>
          <cell r="C287">
            <v>0.9</v>
          </cell>
          <cell r="D287">
            <v>40900</v>
          </cell>
          <cell r="E287">
            <v>449</v>
          </cell>
          <cell r="F287">
            <v>2408</v>
          </cell>
        </row>
        <row r="288">
          <cell r="A288" t="str">
            <v>IND</v>
          </cell>
          <cell r="B288">
            <v>1.43</v>
          </cell>
          <cell r="C288">
            <v>-0.69</v>
          </cell>
          <cell r="D288">
            <v>160200</v>
          </cell>
          <cell r="E288">
            <v>228</v>
          </cell>
          <cell r="F288">
            <v>501</v>
          </cell>
        </row>
        <row r="289">
          <cell r="A289" t="str">
            <v>INET</v>
          </cell>
          <cell r="B289">
            <v>5</v>
          </cell>
          <cell r="C289">
            <v>0</v>
          </cell>
          <cell r="D289">
            <v>139200</v>
          </cell>
          <cell r="E289">
            <v>698</v>
          </cell>
          <cell r="F289">
            <v>2500</v>
          </cell>
        </row>
        <row r="290">
          <cell r="A290" t="str">
            <v>INGRS</v>
          </cell>
          <cell r="B290">
            <v>0.45</v>
          </cell>
          <cell r="C290">
            <v>-4.26</v>
          </cell>
          <cell r="D290">
            <v>684700</v>
          </cell>
          <cell r="E290">
            <v>314</v>
          </cell>
          <cell r="F290">
            <v>651</v>
          </cell>
        </row>
        <row r="291">
          <cell r="A291" t="str">
            <v>INOX</v>
          </cell>
          <cell r="B291">
            <v>0.76</v>
          </cell>
          <cell r="C291">
            <v>0</v>
          </cell>
          <cell r="D291">
            <v>858900</v>
          </cell>
          <cell r="E291">
            <v>654</v>
          </cell>
          <cell r="F291">
            <v>5925</v>
          </cell>
        </row>
        <row r="292">
          <cell r="A292" t="str">
            <v>INSET</v>
          </cell>
          <cell r="B292">
            <v>2.5</v>
          </cell>
          <cell r="C292">
            <v>-2.34</v>
          </cell>
          <cell r="D292">
            <v>9306500</v>
          </cell>
          <cell r="E292">
            <v>23600</v>
          </cell>
          <cell r="F292">
            <v>1897</v>
          </cell>
        </row>
        <row r="293">
          <cell r="A293" t="str">
            <v>INSURE</v>
          </cell>
          <cell r="B293">
            <v>147</v>
          </cell>
          <cell r="C293">
            <v>-5.16</v>
          </cell>
          <cell r="D293">
            <v>1300</v>
          </cell>
          <cell r="E293">
            <v>194</v>
          </cell>
          <cell r="F293">
            <v>1470</v>
          </cell>
        </row>
        <row r="294">
          <cell r="A294" t="str">
            <v>INTUCH</v>
          </cell>
          <cell r="B294">
            <v>77.75</v>
          </cell>
          <cell r="C294">
            <v>1.3</v>
          </cell>
          <cell r="D294">
            <v>5801600</v>
          </cell>
          <cell r="E294">
            <v>447090</v>
          </cell>
          <cell r="F294">
            <v>249320</v>
          </cell>
        </row>
        <row r="295">
          <cell r="A295" t="str">
            <v>IP</v>
          </cell>
          <cell r="B295">
            <v>11.4</v>
          </cell>
          <cell r="C295">
            <v>4.59</v>
          </cell>
          <cell r="D295">
            <v>2206300</v>
          </cell>
          <cell r="E295">
            <v>25472</v>
          </cell>
          <cell r="F295">
            <v>4247</v>
          </cell>
        </row>
        <row r="296">
          <cell r="A296" t="str">
            <v>IRC</v>
          </cell>
          <cell r="B296">
            <v>13.4</v>
          </cell>
          <cell r="C296">
            <v>0</v>
          </cell>
          <cell r="D296">
            <v>22000</v>
          </cell>
          <cell r="E296">
            <v>294</v>
          </cell>
          <cell r="F296">
            <v>2680</v>
          </cell>
        </row>
        <row r="297">
          <cell r="A297" t="str">
            <v>IRCP</v>
          </cell>
          <cell r="B297">
            <v>0.88</v>
          </cell>
          <cell r="C297">
            <v>-1.1200000000000001</v>
          </cell>
          <cell r="D297">
            <v>1051500</v>
          </cell>
          <cell r="E297">
            <v>931</v>
          </cell>
          <cell r="F297">
            <v>549</v>
          </cell>
        </row>
        <row r="298">
          <cell r="A298" t="str">
            <v>IRPC</v>
          </cell>
          <cell r="B298">
            <v>2.38</v>
          </cell>
          <cell r="C298">
            <v>-0.83</v>
          </cell>
          <cell r="D298">
            <v>48786200</v>
          </cell>
          <cell r="E298">
            <v>115157</v>
          </cell>
          <cell r="F298">
            <v>48634</v>
          </cell>
        </row>
        <row r="299">
          <cell r="A299" t="str">
            <v>IT</v>
          </cell>
          <cell r="B299">
            <v>3.66</v>
          </cell>
          <cell r="C299">
            <v>-0.54</v>
          </cell>
          <cell r="D299">
            <v>82600</v>
          </cell>
          <cell r="E299">
            <v>298</v>
          </cell>
          <cell r="F299">
            <v>1341</v>
          </cell>
        </row>
        <row r="300">
          <cell r="A300" t="str">
            <v>ITC</v>
          </cell>
          <cell r="B300">
            <v>21.6</v>
          </cell>
          <cell r="C300">
            <v>0</v>
          </cell>
          <cell r="D300">
            <v>7734400</v>
          </cell>
          <cell r="E300">
            <v>165472</v>
          </cell>
          <cell r="F300">
            <v>64800</v>
          </cell>
        </row>
        <row r="301">
          <cell r="A301" t="str">
            <v>ITD</v>
          </cell>
          <cell r="B301">
            <v>1.51</v>
          </cell>
          <cell r="C301">
            <v>-0.66</v>
          </cell>
          <cell r="D301">
            <v>4682400</v>
          </cell>
          <cell r="E301">
            <v>7028</v>
          </cell>
          <cell r="F301">
            <v>7973</v>
          </cell>
        </row>
        <row r="302">
          <cell r="A302" t="str">
            <v>ITEL</v>
          </cell>
          <cell r="B302">
            <v>3</v>
          </cell>
          <cell r="C302">
            <v>-1.32</v>
          </cell>
          <cell r="D302">
            <v>1014200</v>
          </cell>
          <cell r="E302">
            <v>3024</v>
          </cell>
          <cell r="F302">
            <v>4167</v>
          </cell>
        </row>
        <row r="303">
          <cell r="A303" t="str">
            <v>ITNS</v>
          </cell>
          <cell r="B303">
            <v>3.16</v>
          </cell>
          <cell r="C303">
            <v>2.6</v>
          </cell>
          <cell r="D303">
            <v>949700</v>
          </cell>
          <cell r="E303">
            <v>2990</v>
          </cell>
          <cell r="F303">
            <v>695</v>
          </cell>
        </row>
        <row r="304">
          <cell r="A304" t="str">
            <v>ITTHI</v>
          </cell>
          <cell r="B304">
            <v>2.2000000000000002</v>
          </cell>
          <cell r="C304">
            <v>-3.51</v>
          </cell>
          <cell r="D304">
            <v>1204600</v>
          </cell>
          <cell r="E304">
            <v>2665</v>
          </cell>
          <cell r="F304">
            <v>0</v>
          </cell>
        </row>
        <row r="305">
          <cell r="A305" t="str">
            <v>IVL</v>
          </cell>
          <cell r="B305">
            <v>34.25</v>
          </cell>
          <cell r="C305">
            <v>0</v>
          </cell>
          <cell r="D305">
            <v>16956400</v>
          </cell>
          <cell r="E305">
            <v>575523</v>
          </cell>
          <cell r="F305">
            <v>192298</v>
          </cell>
        </row>
        <row r="306">
          <cell r="A306" t="str">
            <v>J</v>
          </cell>
          <cell r="B306">
            <v>3.06</v>
          </cell>
          <cell r="C306">
            <v>0.66</v>
          </cell>
          <cell r="D306">
            <v>202300</v>
          </cell>
          <cell r="E306">
            <v>612</v>
          </cell>
          <cell r="F306">
            <v>3490</v>
          </cell>
        </row>
        <row r="307">
          <cell r="A307" t="str">
            <v>JAK</v>
          </cell>
          <cell r="B307">
            <v>1.37</v>
          </cell>
          <cell r="C307">
            <v>1.48</v>
          </cell>
          <cell r="D307">
            <v>94000</v>
          </cell>
          <cell r="E307">
            <v>130</v>
          </cell>
          <cell r="F307">
            <v>438</v>
          </cell>
        </row>
        <row r="308">
          <cell r="A308" t="str">
            <v>JAS</v>
          </cell>
          <cell r="B308">
            <v>1.25</v>
          </cell>
          <cell r="C308">
            <v>-29.78</v>
          </cell>
          <cell r="D308">
            <v>208445300</v>
          </cell>
          <cell r="E308">
            <v>279128</v>
          </cell>
          <cell r="F308">
            <v>10741</v>
          </cell>
        </row>
        <row r="309">
          <cell r="A309" t="str">
            <v>JCK</v>
          </cell>
          <cell r="B309">
            <v>0.24</v>
          </cell>
          <cell r="C309">
            <v>-7.69</v>
          </cell>
          <cell r="D309">
            <v>13668500</v>
          </cell>
          <cell r="E309">
            <v>3303</v>
          </cell>
          <cell r="F309">
            <v>823</v>
          </cell>
        </row>
        <row r="310">
          <cell r="A310" t="str">
            <v>JCKH</v>
          </cell>
          <cell r="B310">
            <v>7.0000000000000007E-2</v>
          </cell>
          <cell r="C310">
            <v>16.670000000000002</v>
          </cell>
          <cell r="D310">
            <v>1445500</v>
          </cell>
          <cell r="E310">
            <v>88</v>
          </cell>
          <cell r="F310">
            <v>195</v>
          </cell>
        </row>
        <row r="311">
          <cell r="A311" t="str">
            <v>JCT</v>
          </cell>
          <cell r="B311">
            <v>80.25</v>
          </cell>
          <cell r="C311">
            <v>0</v>
          </cell>
          <cell r="D311">
            <v>0</v>
          </cell>
          <cell r="E311">
            <v>0</v>
          </cell>
          <cell r="F311">
            <v>1083</v>
          </cell>
        </row>
        <row r="312">
          <cell r="A312" t="str">
            <v>JDF</v>
          </cell>
          <cell r="B312">
            <v>2.62</v>
          </cell>
          <cell r="C312">
            <v>-0.76</v>
          </cell>
          <cell r="D312">
            <v>546400</v>
          </cell>
          <cell r="E312">
            <v>1455</v>
          </cell>
          <cell r="F312">
            <v>1572</v>
          </cell>
        </row>
        <row r="313">
          <cell r="A313" t="str">
            <v>JKN</v>
          </cell>
          <cell r="B313">
            <v>2.62</v>
          </cell>
          <cell r="C313">
            <v>-1.5</v>
          </cell>
          <cell r="D313">
            <v>1849300</v>
          </cell>
          <cell r="E313">
            <v>4855</v>
          </cell>
          <cell r="F313">
            <v>2697</v>
          </cell>
        </row>
        <row r="314">
          <cell r="A314" t="str">
            <v>JMART</v>
          </cell>
          <cell r="B314">
            <v>20.3</v>
          </cell>
          <cell r="C314">
            <v>1.5</v>
          </cell>
          <cell r="D314">
            <v>23642500</v>
          </cell>
          <cell r="E314">
            <v>466908</v>
          </cell>
          <cell r="F314">
            <v>29589</v>
          </cell>
        </row>
        <row r="315">
          <cell r="A315" t="str">
            <v>JMT</v>
          </cell>
          <cell r="B315">
            <v>42.75</v>
          </cell>
          <cell r="C315">
            <v>3.64</v>
          </cell>
          <cell r="D315">
            <v>21067100</v>
          </cell>
          <cell r="E315">
            <v>856052</v>
          </cell>
          <cell r="F315">
            <v>62397</v>
          </cell>
        </row>
        <row r="316">
          <cell r="A316" t="str">
            <v>JR</v>
          </cell>
          <cell r="B316">
            <v>6.05</v>
          </cell>
          <cell r="C316">
            <v>0</v>
          </cell>
          <cell r="D316">
            <v>107900</v>
          </cell>
          <cell r="E316">
            <v>647</v>
          </cell>
          <cell r="F316">
            <v>4598</v>
          </cell>
        </row>
        <row r="317">
          <cell r="A317" t="str">
            <v>JSP</v>
          </cell>
          <cell r="B317">
            <v>3.42</v>
          </cell>
          <cell r="C317">
            <v>-0.57999999999999996</v>
          </cell>
          <cell r="D317">
            <v>549400</v>
          </cell>
          <cell r="E317">
            <v>1860</v>
          </cell>
          <cell r="F317">
            <v>1623</v>
          </cell>
        </row>
        <row r="318">
          <cell r="A318" t="str">
            <v>JTS</v>
          </cell>
          <cell r="B318">
            <v>28.75</v>
          </cell>
          <cell r="C318">
            <v>-5.74</v>
          </cell>
          <cell r="D318">
            <v>741000</v>
          </cell>
          <cell r="E318">
            <v>21506</v>
          </cell>
          <cell r="F318">
            <v>20311</v>
          </cell>
        </row>
        <row r="319">
          <cell r="A319" t="str">
            <v>JUBILE</v>
          </cell>
          <cell r="B319">
            <v>24.5</v>
          </cell>
          <cell r="C319">
            <v>0.82</v>
          </cell>
          <cell r="D319">
            <v>5200</v>
          </cell>
          <cell r="E319">
            <v>127</v>
          </cell>
          <cell r="F319">
            <v>4270</v>
          </cell>
        </row>
        <row r="320">
          <cell r="A320" t="str">
            <v>K</v>
          </cell>
          <cell r="B320">
            <v>1.24</v>
          </cell>
          <cell r="C320">
            <v>-0.8</v>
          </cell>
          <cell r="D320">
            <v>87500</v>
          </cell>
          <cell r="E320">
            <v>108</v>
          </cell>
          <cell r="F320">
            <v>595</v>
          </cell>
        </row>
        <row r="321">
          <cell r="A321" t="str">
            <v>KAMART</v>
          </cell>
          <cell r="B321">
            <v>11.2</v>
          </cell>
          <cell r="C321">
            <v>30.23</v>
          </cell>
          <cell r="D321">
            <v>65597800</v>
          </cell>
          <cell r="E321">
            <v>699951</v>
          </cell>
          <cell r="F321">
            <v>9856</v>
          </cell>
        </row>
        <row r="322">
          <cell r="A322" t="str">
            <v>KASET</v>
          </cell>
          <cell r="B322">
            <v>1.54</v>
          </cell>
          <cell r="C322">
            <v>0</v>
          </cell>
          <cell r="D322">
            <v>65400</v>
          </cell>
          <cell r="E322">
            <v>100</v>
          </cell>
          <cell r="F322">
            <v>428</v>
          </cell>
        </row>
        <row r="323">
          <cell r="A323" t="str">
            <v>KBANK</v>
          </cell>
          <cell r="B323">
            <v>135.5</v>
          </cell>
          <cell r="C323">
            <v>0.74</v>
          </cell>
          <cell r="D323">
            <v>17629600</v>
          </cell>
          <cell r="E323">
            <v>2386204</v>
          </cell>
          <cell r="F323">
            <v>321044</v>
          </cell>
        </row>
        <row r="324">
          <cell r="A324" t="str">
            <v>KBS</v>
          </cell>
          <cell r="B324">
            <v>6.7</v>
          </cell>
          <cell r="C324">
            <v>0.75</v>
          </cell>
          <cell r="D324">
            <v>1171200</v>
          </cell>
          <cell r="E324">
            <v>7730</v>
          </cell>
          <cell r="F324">
            <v>4020</v>
          </cell>
        </row>
        <row r="325">
          <cell r="A325" t="str">
            <v>KC</v>
          </cell>
          <cell r="B325">
            <v>0.11</v>
          </cell>
          <cell r="C325">
            <v>10</v>
          </cell>
          <cell r="D325">
            <v>609100</v>
          </cell>
          <cell r="E325">
            <v>61</v>
          </cell>
          <cell r="F325">
            <v>397</v>
          </cell>
        </row>
        <row r="326">
          <cell r="A326" t="str">
            <v>KCAR</v>
          </cell>
          <cell r="B326">
            <v>8.6999999999999993</v>
          </cell>
          <cell r="C326">
            <v>1.1599999999999999</v>
          </cell>
          <cell r="D326">
            <v>541500</v>
          </cell>
          <cell r="E326">
            <v>4679</v>
          </cell>
          <cell r="F326">
            <v>2175</v>
          </cell>
        </row>
        <row r="327">
          <cell r="A327" t="str">
            <v>KCC</v>
          </cell>
          <cell r="B327">
            <v>6.1</v>
          </cell>
          <cell r="C327">
            <v>-3.17</v>
          </cell>
          <cell r="D327">
            <v>692100</v>
          </cell>
          <cell r="E327">
            <v>4305</v>
          </cell>
          <cell r="F327">
            <v>3782</v>
          </cell>
        </row>
        <row r="328">
          <cell r="A328" t="str">
            <v>KCE</v>
          </cell>
          <cell r="B328">
            <v>37.5</v>
          </cell>
          <cell r="C328">
            <v>1.35</v>
          </cell>
          <cell r="D328">
            <v>11173800</v>
          </cell>
          <cell r="E328">
            <v>408572</v>
          </cell>
          <cell r="F328">
            <v>44328</v>
          </cell>
        </row>
        <row r="329">
          <cell r="A329" t="str">
            <v>KCM</v>
          </cell>
          <cell r="B329">
            <v>0.55000000000000004</v>
          </cell>
          <cell r="C329">
            <v>-3.51</v>
          </cell>
          <cell r="D329">
            <v>249400</v>
          </cell>
          <cell r="E329">
            <v>137</v>
          </cell>
          <cell r="F329">
            <v>374</v>
          </cell>
        </row>
        <row r="330">
          <cell r="A330" t="str">
            <v>KDH</v>
          </cell>
          <cell r="B330">
            <v>95.5</v>
          </cell>
          <cell r="C330">
            <v>-0.52</v>
          </cell>
          <cell r="D330">
            <v>9700</v>
          </cell>
          <cell r="E330">
            <v>929</v>
          </cell>
          <cell r="F330">
            <v>1851</v>
          </cell>
        </row>
        <row r="331">
          <cell r="A331" t="str">
            <v>KEX</v>
          </cell>
          <cell r="B331">
            <v>11.2</v>
          </cell>
          <cell r="C331">
            <v>-3.45</v>
          </cell>
          <cell r="D331">
            <v>2970400</v>
          </cell>
          <cell r="E331">
            <v>33703</v>
          </cell>
          <cell r="F331">
            <v>19517</v>
          </cell>
        </row>
        <row r="332">
          <cell r="A332" t="str">
            <v>KGEN</v>
          </cell>
          <cell r="B332">
            <v>0.94</v>
          </cell>
          <cell r="C332">
            <v>-1.05</v>
          </cell>
          <cell r="D332">
            <v>418500</v>
          </cell>
          <cell r="E332">
            <v>397</v>
          </cell>
          <cell r="F332">
            <v>1057</v>
          </cell>
        </row>
        <row r="333">
          <cell r="A333" t="str">
            <v>KGI</v>
          </cell>
          <cell r="B333">
            <v>4.62</v>
          </cell>
          <cell r="C333">
            <v>-1.28</v>
          </cell>
          <cell r="D333">
            <v>2468400</v>
          </cell>
          <cell r="E333">
            <v>11412</v>
          </cell>
          <cell r="F333">
            <v>9202</v>
          </cell>
        </row>
        <row r="334">
          <cell r="A334" t="str">
            <v>KIAT</v>
          </cell>
          <cell r="B334">
            <v>0.45</v>
          </cell>
          <cell r="C334">
            <v>0</v>
          </cell>
          <cell r="D334">
            <v>961000</v>
          </cell>
          <cell r="E334">
            <v>424</v>
          </cell>
          <cell r="F334">
            <v>1391</v>
          </cell>
        </row>
        <row r="335">
          <cell r="A335" t="str">
            <v>KISS</v>
          </cell>
          <cell r="B335">
            <v>6.7</v>
          </cell>
          <cell r="C335">
            <v>5.51</v>
          </cell>
          <cell r="D335">
            <v>8665700</v>
          </cell>
          <cell r="E335">
            <v>58060</v>
          </cell>
          <cell r="F335">
            <v>4020</v>
          </cell>
        </row>
        <row r="336">
          <cell r="A336" t="str">
            <v>KJL</v>
          </cell>
          <cell r="B336">
            <v>10.4</v>
          </cell>
          <cell r="C336">
            <v>-0.95</v>
          </cell>
          <cell r="D336">
            <v>1159700</v>
          </cell>
          <cell r="E336">
            <v>12059</v>
          </cell>
          <cell r="F336">
            <v>2413</v>
          </cell>
        </row>
        <row r="337">
          <cell r="A337" t="str">
            <v>KK</v>
          </cell>
          <cell r="B337">
            <v>2.2999999999999998</v>
          </cell>
          <cell r="C337">
            <v>-3.36</v>
          </cell>
          <cell r="D337">
            <v>115400</v>
          </cell>
          <cell r="E337">
            <v>263</v>
          </cell>
          <cell r="F337">
            <v>555</v>
          </cell>
        </row>
        <row r="338">
          <cell r="A338" t="str">
            <v>KKC</v>
          </cell>
          <cell r="B338">
            <v>0.3</v>
          </cell>
          <cell r="C338">
            <v>3.45</v>
          </cell>
          <cell r="D338">
            <v>37700</v>
          </cell>
          <cell r="E338">
            <v>11</v>
          </cell>
          <cell r="F338">
            <v>450</v>
          </cell>
        </row>
        <row r="339">
          <cell r="A339" t="str">
            <v>KKP</v>
          </cell>
          <cell r="B339">
            <v>62.25</v>
          </cell>
          <cell r="C339">
            <v>-0.8</v>
          </cell>
          <cell r="D339">
            <v>4140300</v>
          </cell>
          <cell r="E339">
            <v>256788</v>
          </cell>
          <cell r="F339">
            <v>52710</v>
          </cell>
        </row>
        <row r="340">
          <cell r="A340" t="str">
            <v>KLINIQ</v>
          </cell>
          <cell r="B340">
            <v>42.5</v>
          </cell>
          <cell r="C340">
            <v>1.8</v>
          </cell>
          <cell r="D340">
            <v>2684300</v>
          </cell>
          <cell r="E340">
            <v>111323</v>
          </cell>
          <cell r="F340">
            <v>9350</v>
          </cell>
        </row>
        <row r="341">
          <cell r="A341" t="str">
            <v>KOOL</v>
          </cell>
          <cell r="B341">
            <v>0.49</v>
          </cell>
          <cell r="C341">
            <v>2.08</v>
          </cell>
          <cell r="D341">
            <v>2460900</v>
          </cell>
          <cell r="E341">
            <v>1197</v>
          </cell>
          <cell r="F341">
            <v>1211</v>
          </cell>
        </row>
        <row r="342">
          <cell r="A342" t="str">
            <v>KSL</v>
          </cell>
          <cell r="B342">
            <v>3.34</v>
          </cell>
          <cell r="C342">
            <v>0</v>
          </cell>
          <cell r="D342">
            <v>2081600</v>
          </cell>
          <cell r="E342">
            <v>6918</v>
          </cell>
          <cell r="F342">
            <v>14730</v>
          </cell>
        </row>
        <row r="343">
          <cell r="A343" t="str">
            <v>KTB</v>
          </cell>
          <cell r="B343">
            <v>18.7</v>
          </cell>
          <cell r="C343">
            <v>-0.53</v>
          </cell>
          <cell r="D343">
            <v>53895700</v>
          </cell>
          <cell r="E343">
            <v>1004609</v>
          </cell>
          <cell r="F343">
            <v>261352</v>
          </cell>
        </row>
        <row r="344">
          <cell r="A344" t="str">
            <v>KTC</v>
          </cell>
          <cell r="B344">
            <v>55.75</v>
          </cell>
          <cell r="C344">
            <v>0.45</v>
          </cell>
          <cell r="D344">
            <v>5123700</v>
          </cell>
          <cell r="E344">
            <v>284152</v>
          </cell>
          <cell r="F344">
            <v>143742</v>
          </cell>
        </row>
        <row r="345">
          <cell r="A345" t="str">
            <v>KTIS</v>
          </cell>
          <cell r="B345">
            <v>4</v>
          </cell>
          <cell r="C345">
            <v>0.5</v>
          </cell>
          <cell r="D345">
            <v>103000</v>
          </cell>
          <cell r="E345">
            <v>405</v>
          </cell>
          <cell r="F345">
            <v>15440</v>
          </cell>
        </row>
        <row r="346">
          <cell r="A346" t="str">
            <v>KTMS</v>
          </cell>
          <cell r="B346">
            <v>3.6</v>
          </cell>
          <cell r="C346">
            <v>-3.23</v>
          </cell>
          <cell r="D346">
            <v>1021200</v>
          </cell>
          <cell r="E346">
            <v>3696</v>
          </cell>
          <cell r="F346">
            <v>1080</v>
          </cell>
        </row>
        <row r="347">
          <cell r="A347" t="str">
            <v>KUMWEL</v>
          </cell>
          <cell r="B347">
            <v>1.95</v>
          </cell>
          <cell r="C347">
            <v>0</v>
          </cell>
          <cell r="D347">
            <v>135500</v>
          </cell>
          <cell r="E347">
            <v>266</v>
          </cell>
          <cell r="F347">
            <v>839</v>
          </cell>
        </row>
        <row r="348">
          <cell r="A348" t="str">
            <v>KUN</v>
          </cell>
          <cell r="B348">
            <v>2.08</v>
          </cell>
          <cell r="C348">
            <v>-1.89</v>
          </cell>
          <cell r="D348">
            <v>80200</v>
          </cell>
          <cell r="E348">
            <v>167</v>
          </cell>
          <cell r="F348">
            <v>1428</v>
          </cell>
        </row>
        <row r="349">
          <cell r="A349" t="str">
            <v>KWC</v>
          </cell>
          <cell r="B349">
            <v>262</v>
          </cell>
          <cell r="C349">
            <v>0</v>
          </cell>
          <cell r="D349">
            <v>100</v>
          </cell>
          <cell r="E349">
            <v>26</v>
          </cell>
          <cell r="F349">
            <v>1572</v>
          </cell>
        </row>
        <row r="350">
          <cell r="A350" t="str">
            <v>KWI</v>
          </cell>
          <cell r="B350">
            <v>1.29</v>
          </cell>
          <cell r="C350">
            <v>-5.84</v>
          </cell>
          <cell r="D350">
            <v>1594400</v>
          </cell>
          <cell r="E350">
            <v>2091</v>
          </cell>
          <cell r="F350">
            <v>2637</v>
          </cell>
        </row>
        <row r="351">
          <cell r="A351" t="str">
            <v>KWM</v>
          </cell>
          <cell r="B351">
            <v>1.78</v>
          </cell>
          <cell r="C351">
            <v>-0.56000000000000005</v>
          </cell>
          <cell r="D351">
            <v>279900</v>
          </cell>
          <cell r="E351">
            <v>499</v>
          </cell>
          <cell r="F351">
            <v>846</v>
          </cell>
        </row>
        <row r="352">
          <cell r="A352" t="str">
            <v>KYE</v>
          </cell>
          <cell r="B352">
            <v>300</v>
          </cell>
          <cell r="C352">
            <v>0.67</v>
          </cell>
          <cell r="D352">
            <v>100</v>
          </cell>
          <cell r="E352">
            <v>30</v>
          </cell>
          <cell r="F352">
            <v>5940</v>
          </cell>
        </row>
        <row r="353">
          <cell r="A353" t="str">
            <v>L&amp;E</v>
          </cell>
          <cell r="B353">
            <v>1.86</v>
          </cell>
          <cell r="C353">
            <v>0.54</v>
          </cell>
          <cell r="D353">
            <v>78800</v>
          </cell>
          <cell r="E353">
            <v>146</v>
          </cell>
          <cell r="F353">
            <v>915</v>
          </cell>
        </row>
        <row r="354">
          <cell r="A354" t="str">
            <v>LALIN</v>
          </cell>
          <cell r="B354">
            <v>8.85</v>
          </cell>
          <cell r="C354">
            <v>-0.56000000000000005</v>
          </cell>
          <cell r="D354">
            <v>238500</v>
          </cell>
          <cell r="E354">
            <v>2100</v>
          </cell>
          <cell r="F354">
            <v>8186</v>
          </cell>
        </row>
        <row r="355">
          <cell r="A355" t="str">
            <v>LANNA</v>
          </cell>
          <cell r="B355">
            <v>14.4</v>
          </cell>
          <cell r="C355">
            <v>-2.7</v>
          </cell>
          <cell r="D355">
            <v>628300</v>
          </cell>
          <cell r="E355">
            <v>9091</v>
          </cell>
          <cell r="F355">
            <v>7560</v>
          </cell>
        </row>
        <row r="356">
          <cell r="A356" t="str">
            <v>LDC</v>
          </cell>
          <cell r="B356">
            <v>0.88</v>
          </cell>
          <cell r="C356">
            <v>7.32</v>
          </cell>
          <cell r="D356">
            <v>19167900</v>
          </cell>
          <cell r="E356">
            <v>17289</v>
          </cell>
          <cell r="F356">
            <v>528</v>
          </cell>
        </row>
        <row r="357">
          <cell r="A357" t="str">
            <v>LEE</v>
          </cell>
          <cell r="B357">
            <v>2.2999999999999998</v>
          </cell>
          <cell r="C357">
            <v>0</v>
          </cell>
          <cell r="D357">
            <v>11500</v>
          </cell>
          <cell r="E357">
            <v>26</v>
          </cell>
          <cell r="F357">
            <v>2121</v>
          </cell>
        </row>
        <row r="358">
          <cell r="A358" t="str">
            <v>LEO</v>
          </cell>
          <cell r="B358">
            <v>7.05</v>
          </cell>
          <cell r="C358">
            <v>-1.4</v>
          </cell>
          <cell r="D358">
            <v>1166100</v>
          </cell>
          <cell r="E358">
            <v>8147</v>
          </cell>
          <cell r="F358">
            <v>2256</v>
          </cell>
        </row>
        <row r="359">
          <cell r="A359" t="str">
            <v>LH</v>
          </cell>
          <cell r="B359">
            <v>8.85</v>
          </cell>
          <cell r="C359">
            <v>-4.32</v>
          </cell>
          <cell r="D359">
            <v>150333600</v>
          </cell>
          <cell r="E359">
            <v>1338216</v>
          </cell>
          <cell r="F359">
            <v>105755</v>
          </cell>
        </row>
        <row r="360">
          <cell r="A360" t="str">
            <v>LHFG</v>
          </cell>
          <cell r="B360">
            <v>1.0900000000000001</v>
          </cell>
          <cell r="C360">
            <v>-2.68</v>
          </cell>
          <cell r="D360">
            <v>2660500</v>
          </cell>
          <cell r="E360">
            <v>2927</v>
          </cell>
          <cell r="F360">
            <v>23090</v>
          </cell>
        </row>
        <row r="361">
          <cell r="A361" t="str">
            <v>LHK</v>
          </cell>
          <cell r="B361">
            <v>5.0999999999999996</v>
          </cell>
          <cell r="C361">
            <v>0</v>
          </cell>
          <cell r="D361">
            <v>51300</v>
          </cell>
          <cell r="E361">
            <v>260</v>
          </cell>
          <cell r="F361">
            <v>1953</v>
          </cell>
        </row>
        <row r="362">
          <cell r="A362" t="str">
            <v>LIT</v>
          </cell>
          <cell r="B362">
            <v>1.48</v>
          </cell>
          <cell r="C362">
            <v>-1.99</v>
          </cell>
          <cell r="D362">
            <v>436200</v>
          </cell>
          <cell r="E362">
            <v>645</v>
          </cell>
          <cell r="F362">
            <v>656</v>
          </cell>
        </row>
        <row r="363">
          <cell r="A363" t="str">
            <v>LOXLEY</v>
          </cell>
          <cell r="B363">
            <v>1.95</v>
          </cell>
          <cell r="C363">
            <v>0</v>
          </cell>
          <cell r="D363">
            <v>85700</v>
          </cell>
          <cell r="E363">
            <v>167</v>
          </cell>
          <cell r="F363">
            <v>4417</v>
          </cell>
        </row>
        <row r="364">
          <cell r="A364" t="str">
            <v>LPH</v>
          </cell>
          <cell r="B364">
            <v>5.45</v>
          </cell>
          <cell r="C364">
            <v>-1.8</v>
          </cell>
          <cell r="D364">
            <v>115800</v>
          </cell>
          <cell r="E364">
            <v>636</v>
          </cell>
          <cell r="F364">
            <v>3924</v>
          </cell>
        </row>
        <row r="365">
          <cell r="A365" t="str">
            <v>LPN</v>
          </cell>
          <cell r="B365">
            <v>4.5599999999999996</v>
          </cell>
          <cell r="C365">
            <v>-2.15</v>
          </cell>
          <cell r="D365">
            <v>2355100</v>
          </cell>
          <cell r="E365">
            <v>10754</v>
          </cell>
          <cell r="F365">
            <v>6631</v>
          </cell>
        </row>
        <row r="366">
          <cell r="A366" t="str">
            <v>LRH</v>
          </cell>
          <cell r="B366">
            <v>42.25</v>
          </cell>
          <cell r="C366">
            <v>0</v>
          </cell>
          <cell r="D366">
            <v>17400</v>
          </cell>
          <cell r="E366">
            <v>739</v>
          </cell>
          <cell r="F366">
            <v>7042</v>
          </cell>
        </row>
        <row r="367">
          <cell r="A367" t="str">
            <v>LST</v>
          </cell>
          <cell r="B367">
            <v>4.92</v>
          </cell>
          <cell r="C367">
            <v>0.41</v>
          </cell>
          <cell r="D367">
            <v>176900</v>
          </cell>
          <cell r="E367">
            <v>867</v>
          </cell>
          <cell r="F367">
            <v>4034</v>
          </cell>
        </row>
        <row r="368">
          <cell r="A368" t="str">
            <v>M</v>
          </cell>
          <cell r="B368">
            <v>51.5</v>
          </cell>
          <cell r="C368">
            <v>4.57</v>
          </cell>
          <cell r="D368">
            <v>2583900</v>
          </cell>
          <cell r="E368">
            <v>131850</v>
          </cell>
          <cell r="F368">
            <v>47425</v>
          </cell>
        </row>
        <row r="369">
          <cell r="A369" t="str">
            <v>M-CHAI</v>
          </cell>
          <cell r="B369">
            <v>532</v>
          </cell>
          <cell r="C369">
            <v>-3.97</v>
          </cell>
          <cell r="D369">
            <v>12400</v>
          </cell>
          <cell r="E369">
            <v>6547</v>
          </cell>
          <cell r="F369">
            <v>8512</v>
          </cell>
        </row>
        <row r="370">
          <cell r="A370" t="str">
            <v>MACO</v>
          </cell>
          <cell r="B370">
            <v>0.49</v>
          </cell>
          <cell r="C370">
            <v>-3.92</v>
          </cell>
          <cell r="D370">
            <v>1523000</v>
          </cell>
          <cell r="E370">
            <v>757</v>
          </cell>
          <cell r="F370">
            <v>3978</v>
          </cell>
        </row>
        <row r="371">
          <cell r="A371" t="str">
            <v>MAJOR</v>
          </cell>
          <cell r="B371">
            <v>15.8</v>
          </cell>
          <cell r="C371">
            <v>-0.63</v>
          </cell>
          <cell r="D371">
            <v>2791500</v>
          </cell>
          <cell r="E371">
            <v>43868</v>
          </cell>
          <cell r="F371">
            <v>14136</v>
          </cell>
        </row>
        <row r="372">
          <cell r="A372" t="str">
            <v>MAKRO</v>
          </cell>
          <cell r="B372">
            <v>40.25</v>
          </cell>
          <cell r="C372">
            <v>-1.83</v>
          </cell>
          <cell r="D372">
            <v>40303000</v>
          </cell>
          <cell r="E372">
            <v>1627352</v>
          </cell>
          <cell r="F372">
            <v>425858</v>
          </cell>
        </row>
        <row r="373">
          <cell r="A373" t="str">
            <v>MALEE</v>
          </cell>
          <cell r="B373">
            <v>6.9</v>
          </cell>
          <cell r="C373">
            <v>-1.43</v>
          </cell>
          <cell r="D373">
            <v>160200</v>
          </cell>
          <cell r="E373">
            <v>1104</v>
          </cell>
          <cell r="F373">
            <v>3766</v>
          </cell>
        </row>
        <row r="374">
          <cell r="A374" t="str">
            <v>MANRIN</v>
          </cell>
          <cell r="B374">
            <v>26.75</v>
          </cell>
          <cell r="C374">
            <v>0</v>
          </cell>
          <cell r="D374">
            <v>0</v>
          </cell>
          <cell r="E374">
            <v>0</v>
          </cell>
          <cell r="F374">
            <v>720</v>
          </cell>
        </row>
        <row r="375">
          <cell r="A375" t="str">
            <v>MASTER</v>
          </cell>
          <cell r="B375">
            <v>80</v>
          </cell>
          <cell r="C375">
            <v>-2.14</v>
          </cell>
          <cell r="D375">
            <v>1426200</v>
          </cell>
          <cell r="E375">
            <v>114375</v>
          </cell>
          <cell r="F375">
            <v>0</v>
          </cell>
        </row>
        <row r="376">
          <cell r="A376" t="str">
            <v>MATCH</v>
          </cell>
          <cell r="B376">
            <v>1.62</v>
          </cell>
          <cell r="C376">
            <v>0</v>
          </cell>
          <cell r="D376">
            <v>46300</v>
          </cell>
          <cell r="E376">
            <v>74</v>
          </cell>
          <cell r="F376">
            <v>1266</v>
          </cell>
        </row>
        <row r="377">
          <cell r="A377" t="str">
            <v>MATI</v>
          </cell>
          <cell r="B377">
            <v>8.4</v>
          </cell>
          <cell r="C377">
            <v>2.44</v>
          </cell>
          <cell r="D377">
            <v>4000</v>
          </cell>
          <cell r="E377">
            <v>34</v>
          </cell>
          <cell r="F377">
            <v>1557</v>
          </cell>
        </row>
        <row r="378">
          <cell r="A378" t="str">
            <v>MAX</v>
          </cell>
          <cell r="B378">
            <v>0.01</v>
          </cell>
          <cell r="C378">
            <v>0</v>
          </cell>
          <cell r="D378">
            <v>0</v>
          </cell>
          <cell r="E378">
            <v>0</v>
          </cell>
          <cell r="F378">
            <v>0</v>
          </cell>
        </row>
        <row r="379">
          <cell r="A379" t="str">
            <v>MBAX</v>
          </cell>
          <cell r="B379">
            <v>4.5999999999999996</v>
          </cell>
          <cell r="C379">
            <v>0.44</v>
          </cell>
          <cell r="D379">
            <v>57600</v>
          </cell>
          <cell r="E379">
            <v>264</v>
          </cell>
          <cell r="F379">
            <v>898</v>
          </cell>
        </row>
        <row r="380">
          <cell r="A380" t="str">
            <v>MBK</v>
          </cell>
          <cell r="B380">
            <v>16.3</v>
          </cell>
          <cell r="C380">
            <v>1.88</v>
          </cell>
          <cell r="D380">
            <v>2671900</v>
          </cell>
          <cell r="E380">
            <v>43088</v>
          </cell>
          <cell r="F380">
            <v>31616</v>
          </cell>
        </row>
        <row r="381">
          <cell r="A381" t="str">
            <v>MC</v>
          </cell>
          <cell r="B381">
            <v>12.2</v>
          </cell>
          <cell r="C381">
            <v>3.39</v>
          </cell>
          <cell r="D381">
            <v>6768800</v>
          </cell>
          <cell r="E381">
            <v>80785</v>
          </cell>
          <cell r="F381">
            <v>9662</v>
          </cell>
        </row>
        <row r="382">
          <cell r="A382" t="str">
            <v>MCOT</v>
          </cell>
          <cell r="B382">
            <v>4.12</v>
          </cell>
          <cell r="C382">
            <v>0.49</v>
          </cell>
          <cell r="D382">
            <v>5300</v>
          </cell>
          <cell r="E382">
            <v>22</v>
          </cell>
          <cell r="F382">
            <v>2831</v>
          </cell>
        </row>
        <row r="383">
          <cell r="A383" t="str">
            <v>MCS</v>
          </cell>
          <cell r="B383">
            <v>9.0500000000000007</v>
          </cell>
          <cell r="C383">
            <v>1.69</v>
          </cell>
          <cell r="D383">
            <v>607400</v>
          </cell>
          <cell r="E383">
            <v>5427</v>
          </cell>
          <cell r="F383">
            <v>4317</v>
          </cell>
        </row>
        <row r="384">
          <cell r="A384" t="str">
            <v>MDX</v>
          </cell>
          <cell r="B384">
            <v>3.72</v>
          </cell>
          <cell r="C384">
            <v>-2.11</v>
          </cell>
          <cell r="D384">
            <v>35600</v>
          </cell>
          <cell r="E384">
            <v>135</v>
          </cell>
          <cell r="F384">
            <v>1769</v>
          </cell>
        </row>
        <row r="385">
          <cell r="A385" t="str">
            <v>MEB</v>
          </cell>
          <cell r="B385">
            <v>32</v>
          </cell>
          <cell r="C385">
            <v>11.3</v>
          </cell>
          <cell r="D385">
            <v>1942900</v>
          </cell>
          <cell r="E385">
            <v>59081</v>
          </cell>
          <cell r="F385">
            <v>9600</v>
          </cell>
        </row>
        <row r="386">
          <cell r="A386" t="str">
            <v>MEGA</v>
          </cell>
          <cell r="B386">
            <v>41.5</v>
          </cell>
          <cell r="C386">
            <v>0.61</v>
          </cell>
          <cell r="D386">
            <v>1888400</v>
          </cell>
          <cell r="E386">
            <v>78475</v>
          </cell>
          <cell r="F386">
            <v>36183</v>
          </cell>
        </row>
        <row r="387">
          <cell r="A387" t="str">
            <v>MENA</v>
          </cell>
          <cell r="B387">
            <v>2.3199999999999998</v>
          </cell>
          <cell r="C387">
            <v>0</v>
          </cell>
          <cell r="D387">
            <v>9131800</v>
          </cell>
          <cell r="E387">
            <v>21085</v>
          </cell>
          <cell r="F387">
            <v>1703</v>
          </cell>
        </row>
        <row r="388">
          <cell r="A388" t="str">
            <v>META</v>
          </cell>
          <cell r="B388">
            <v>0.25</v>
          </cell>
          <cell r="C388">
            <v>4.17</v>
          </cell>
          <cell r="D388">
            <v>340500</v>
          </cell>
          <cell r="E388">
            <v>81</v>
          </cell>
          <cell r="F388">
            <v>537</v>
          </cell>
        </row>
        <row r="389">
          <cell r="A389" t="str">
            <v>METCO</v>
          </cell>
          <cell r="B389">
            <v>243</v>
          </cell>
          <cell r="C389">
            <v>0</v>
          </cell>
          <cell r="D389">
            <v>900</v>
          </cell>
          <cell r="E389">
            <v>219</v>
          </cell>
          <cell r="F389">
            <v>5078</v>
          </cell>
        </row>
        <row r="390">
          <cell r="A390" t="str">
            <v>MFC</v>
          </cell>
          <cell r="B390">
            <v>22.2</v>
          </cell>
          <cell r="C390">
            <v>0.45</v>
          </cell>
          <cell r="D390">
            <v>4800</v>
          </cell>
          <cell r="E390">
            <v>106</v>
          </cell>
          <cell r="F390">
            <v>2789</v>
          </cell>
        </row>
        <row r="391">
          <cell r="A391" t="str">
            <v>MFEC</v>
          </cell>
          <cell r="B391">
            <v>7.95</v>
          </cell>
          <cell r="C391">
            <v>0.63</v>
          </cell>
          <cell r="D391">
            <v>1389300</v>
          </cell>
          <cell r="E391">
            <v>11145</v>
          </cell>
          <cell r="F391">
            <v>3510</v>
          </cell>
        </row>
        <row r="392">
          <cell r="A392" t="str">
            <v>MGT</v>
          </cell>
          <cell r="B392">
            <v>3.08</v>
          </cell>
          <cell r="C392">
            <v>0.65</v>
          </cell>
          <cell r="D392">
            <v>36200</v>
          </cell>
          <cell r="E392">
            <v>111</v>
          </cell>
          <cell r="F392">
            <v>1232</v>
          </cell>
        </row>
        <row r="393">
          <cell r="A393" t="str">
            <v>MICRO</v>
          </cell>
          <cell r="B393">
            <v>3.54</v>
          </cell>
          <cell r="C393">
            <v>1.1399999999999999</v>
          </cell>
          <cell r="D393">
            <v>263100</v>
          </cell>
          <cell r="E393">
            <v>930</v>
          </cell>
          <cell r="F393">
            <v>3310</v>
          </cell>
        </row>
        <row r="394">
          <cell r="A394" t="str">
            <v>MIDA</v>
          </cell>
          <cell r="B394">
            <v>0.47</v>
          </cell>
          <cell r="C394">
            <v>2.17</v>
          </cell>
          <cell r="D394">
            <v>1411800</v>
          </cell>
          <cell r="E394">
            <v>649</v>
          </cell>
          <cell r="F394">
            <v>1177</v>
          </cell>
        </row>
        <row r="395">
          <cell r="A395" t="str">
            <v>MILL</v>
          </cell>
          <cell r="B395">
            <v>0.5</v>
          </cell>
          <cell r="C395">
            <v>0</v>
          </cell>
          <cell r="D395">
            <v>2369100</v>
          </cell>
          <cell r="E395">
            <v>1185</v>
          </cell>
          <cell r="F395">
            <v>2777</v>
          </cell>
        </row>
        <row r="396">
          <cell r="A396" t="str">
            <v>MINT</v>
          </cell>
          <cell r="B396">
            <v>33</v>
          </cell>
          <cell r="C396">
            <v>0</v>
          </cell>
          <cell r="D396">
            <v>13478100</v>
          </cell>
          <cell r="E396">
            <v>443208</v>
          </cell>
          <cell r="F396">
            <v>175580</v>
          </cell>
        </row>
        <row r="397">
          <cell r="A397" t="str">
            <v>MITSIB</v>
          </cell>
          <cell r="B397">
            <v>0.98</v>
          </cell>
          <cell r="C397">
            <v>-1.01</v>
          </cell>
          <cell r="D397">
            <v>446600</v>
          </cell>
          <cell r="E397">
            <v>442</v>
          </cell>
          <cell r="F397">
            <v>735</v>
          </cell>
        </row>
        <row r="398">
          <cell r="A398" t="str">
            <v>MJD</v>
          </cell>
          <cell r="B398">
            <v>1.52</v>
          </cell>
          <cell r="C398">
            <v>-1.3</v>
          </cell>
          <cell r="D398">
            <v>74200</v>
          </cell>
          <cell r="E398">
            <v>113</v>
          </cell>
          <cell r="F398">
            <v>1308</v>
          </cell>
        </row>
        <row r="399">
          <cell r="A399" t="str">
            <v>MK</v>
          </cell>
          <cell r="B399">
            <v>2.94</v>
          </cell>
          <cell r="C399">
            <v>0.68</v>
          </cell>
          <cell r="D399">
            <v>14500</v>
          </cell>
          <cell r="E399">
            <v>43</v>
          </cell>
          <cell r="F399">
            <v>3208</v>
          </cell>
        </row>
        <row r="400">
          <cell r="A400" t="str">
            <v>ML</v>
          </cell>
          <cell r="B400">
            <v>1</v>
          </cell>
          <cell r="C400">
            <v>-0.99</v>
          </cell>
          <cell r="D400">
            <v>371100</v>
          </cell>
          <cell r="E400">
            <v>370</v>
          </cell>
          <cell r="F400">
            <v>1065</v>
          </cell>
        </row>
        <row r="401">
          <cell r="A401" t="str">
            <v>MODERN</v>
          </cell>
          <cell r="B401">
            <v>2.9</v>
          </cell>
          <cell r="C401">
            <v>0</v>
          </cell>
          <cell r="D401">
            <v>53300</v>
          </cell>
          <cell r="E401">
            <v>153</v>
          </cell>
          <cell r="F401">
            <v>2175</v>
          </cell>
        </row>
        <row r="402">
          <cell r="A402" t="str">
            <v>MONO</v>
          </cell>
          <cell r="B402">
            <v>1.21</v>
          </cell>
          <cell r="C402">
            <v>-3.97</v>
          </cell>
          <cell r="D402">
            <v>7981900</v>
          </cell>
          <cell r="E402">
            <v>9788</v>
          </cell>
          <cell r="F402">
            <v>4200</v>
          </cell>
        </row>
        <row r="403">
          <cell r="A403" t="str">
            <v>MOONG</v>
          </cell>
          <cell r="B403">
            <v>2.06</v>
          </cell>
          <cell r="C403">
            <v>-4.63</v>
          </cell>
          <cell r="D403">
            <v>98400</v>
          </cell>
          <cell r="E403">
            <v>206</v>
          </cell>
          <cell r="F403">
            <v>695</v>
          </cell>
        </row>
        <row r="404">
          <cell r="A404" t="str">
            <v>MORE</v>
          </cell>
          <cell r="B404">
            <v>0.2</v>
          </cell>
          <cell r="C404">
            <v>5.26</v>
          </cell>
          <cell r="D404">
            <v>19019900</v>
          </cell>
          <cell r="E404">
            <v>3628</v>
          </cell>
          <cell r="F404">
            <v>1435</v>
          </cell>
        </row>
        <row r="405">
          <cell r="A405" t="str">
            <v>MOSHI</v>
          </cell>
          <cell r="B405">
            <v>44</v>
          </cell>
          <cell r="C405">
            <v>-3.3</v>
          </cell>
          <cell r="D405">
            <v>5386000</v>
          </cell>
          <cell r="E405">
            <v>242190</v>
          </cell>
          <cell r="F405">
            <v>13200</v>
          </cell>
        </row>
        <row r="406">
          <cell r="A406" t="str">
            <v>MPIC</v>
          </cell>
          <cell r="B406">
            <v>1.68</v>
          </cell>
          <cell r="C406">
            <v>-1.75</v>
          </cell>
          <cell r="D406">
            <v>808200</v>
          </cell>
          <cell r="E406">
            <v>1355</v>
          </cell>
          <cell r="F406">
            <v>2184</v>
          </cell>
        </row>
        <row r="407">
          <cell r="A407" t="str">
            <v>MSC</v>
          </cell>
          <cell r="B407">
            <v>9.1</v>
          </cell>
          <cell r="C407">
            <v>13.75</v>
          </cell>
          <cell r="D407">
            <v>508200</v>
          </cell>
          <cell r="E407">
            <v>4660</v>
          </cell>
          <cell r="F407">
            <v>3276</v>
          </cell>
        </row>
        <row r="408">
          <cell r="A408" t="str">
            <v>MST</v>
          </cell>
          <cell r="B408">
            <v>10.9</v>
          </cell>
          <cell r="C408">
            <v>0.93</v>
          </cell>
          <cell r="D408">
            <v>12700</v>
          </cell>
          <cell r="E408">
            <v>137</v>
          </cell>
          <cell r="F408">
            <v>6222</v>
          </cell>
        </row>
        <row r="409">
          <cell r="A409" t="str">
            <v>MTC</v>
          </cell>
          <cell r="B409">
            <v>39</v>
          </cell>
          <cell r="C409">
            <v>0</v>
          </cell>
          <cell r="D409">
            <v>21366800</v>
          </cell>
          <cell r="E409">
            <v>827091</v>
          </cell>
          <cell r="F409">
            <v>82680</v>
          </cell>
        </row>
        <row r="410">
          <cell r="A410" t="str">
            <v>MTI</v>
          </cell>
          <cell r="B410">
            <v>115.5</v>
          </cell>
          <cell r="C410">
            <v>-0.43</v>
          </cell>
          <cell r="D410">
            <v>2600</v>
          </cell>
          <cell r="E410">
            <v>299</v>
          </cell>
          <cell r="F410">
            <v>6815</v>
          </cell>
        </row>
        <row r="411">
          <cell r="A411" t="str">
            <v>MTW</v>
          </cell>
          <cell r="B411">
            <v>3.56</v>
          </cell>
          <cell r="C411">
            <v>2.89</v>
          </cell>
          <cell r="D411">
            <v>7180600</v>
          </cell>
          <cell r="E411">
            <v>25534</v>
          </cell>
          <cell r="F411">
            <v>2399</v>
          </cell>
        </row>
        <row r="412">
          <cell r="A412" t="str">
            <v>MUD</v>
          </cell>
          <cell r="B412">
            <v>2.4</v>
          </cell>
          <cell r="C412">
            <v>-1.64</v>
          </cell>
          <cell r="D412">
            <v>11500</v>
          </cell>
          <cell r="E412">
            <v>28</v>
          </cell>
          <cell r="F412">
            <v>2528</v>
          </cell>
        </row>
        <row r="413">
          <cell r="A413" t="str">
            <v>MVP</v>
          </cell>
          <cell r="B413">
            <v>2.58</v>
          </cell>
          <cell r="C413">
            <v>-2.27</v>
          </cell>
          <cell r="D413">
            <v>519600</v>
          </cell>
          <cell r="E413">
            <v>1339</v>
          </cell>
          <cell r="F413">
            <v>794</v>
          </cell>
        </row>
        <row r="414">
          <cell r="A414" t="str">
            <v>NATION</v>
          </cell>
          <cell r="B414">
            <v>0.09</v>
          </cell>
          <cell r="C414">
            <v>0</v>
          </cell>
          <cell r="D414">
            <v>1474600</v>
          </cell>
          <cell r="E414">
            <v>142</v>
          </cell>
          <cell r="F414">
            <v>1098</v>
          </cell>
        </row>
        <row r="415">
          <cell r="A415" t="str">
            <v>NC</v>
          </cell>
          <cell r="B415">
            <v>1.6</v>
          </cell>
          <cell r="C415">
            <v>5.26</v>
          </cell>
          <cell r="D415">
            <v>114600</v>
          </cell>
          <cell r="E415">
            <v>179</v>
          </cell>
          <cell r="F415">
            <v>239</v>
          </cell>
        </row>
        <row r="416">
          <cell r="A416" t="str">
            <v>NCAP</v>
          </cell>
          <cell r="B416">
            <v>4.92</v>
          </cell>
          <cell r="C416">
            <v>0.41</v>
          </cell>
          <cell r="D416">
            <v>70318000</v>
          </cell>
          <cell r="E416">
            <v>344239</v>
          </cell>
          <cell r="F416">
            <v>6642</v>
          </cell>
        </row>
        <row r="417">
          <cell r="A417" t="str">
            <v>NCH</v>
          </cell>
          <cell r="B417">
            <v>1.36</v>
          </cell>
          <cell r="C417">
            <v>-0.73</v>
          </cell>
          <cell r="D417">
            <v>521400</v>
          </cell>
          <cell r="E417">
            <v>712</v>
          </cell>
          <cell r="F417">
            <v>1694</v>
          </cell>
        </row>
        <row r="418">
          <cell r="A418" t="str">
            <v>NCL</v>
          </cell>
          <cell r="B418">
            <v>2.6</v>
          </cell>
          <cell r="C418">
            <v>1.56</v>
          </cell>
          <cell r="D418">
            <v>200400</v>
          </cell>
          <cell r="E418">
            <v>515</v>
          </cell>
          <cell r="F418">
            <v>1373</v>
          </cell>
        </row>
        <row r="419">
          <cell r="A419" t="str">
            <v>NDR</v>
          </cell>
          <cell r="B419">
            <v>1.95</v>
          </cell>
          <cell r="C419">
            <v>-3.47</v>
          </cell>
          <cell r="D419">
            <v>177400</v>
          </cell>
          <cell r="E419">
            <v>347</v>
          </cell>
          <cell r="F419">
            <v>676</v>
          </cell>
        </row>
        <row r="420">
          <cell r="A420" t="str">
            <v>NEP</v>
          </cell>
          <cell r="B420">
            <v>0.26</v>
          </cell>
          <cell r="C420">
            <v>0</v>
          </cell>
          <cell r="D420">
            <v>45700</v>
          </cell>
          <cell r="E420">
            <v>12</v>
          </cell>
          <cell r="F420">
            <v>605</v>
          </cell>
        </row>
        <row r="421">
          <cell r="A421" t="str">
            <v>NER</v>
          </cell>
          <cell r="B421">
            <v>5.05</v>
          </cell>
          <cell r="C421">
            <v>0</v>
          </cell>
          <cell r="D421">
            <v>3365600</v>
          </cell>
          <cell r="E421">
            <v>16843</v>
          </cell>
          <cell r="F421">
            <v>9331</v>
          </cell>
        </row>
        <row r="422">
          <cell r="A422" t="str">
            <v>NETBAY</v>
          </cell>
          <cell r="B422">
            <v>21.1</v>
          </cell>
          <cell r="C422">
            <v>0</v>
          </cell>
          <cell r="D422">
            <v>747500</v>
          </cell>
          <cell r="E422">
            <v>15882</v>
          </cell>
          <cell r="F422">
            <v>4220</v>
          </cell>
        </row>
        <row r="423">
          <cell r="A423" t="str">
            <v>NEW</v>
          </cell>
          <cell r="B423">
            <v>102</v>
          </cell>
          <cell r="C423">
            <v>0</v>
          </cell>
          <cell r="D423">
            <v>0</v>
          </cell>
          <cell r="E423">
            <v>0</v>
          </cell>
          <cell r="F423">
            <v>1020</v>
          </cell>
        </row>
        <row r="424">
          <cell r="A424" t="str">
            <v>NEWS</v>
          </cell>
          <cell r="B424">
            <v>0.02</v>
          </cell>
          <cell r="C424">
            <v>-33.33</v>
          </cell>
          <cell r="D424">
            <v>9489500</v>
          </cell>
          <cell r="E424">
            <v>260</v>
          </cell>
          <cell r="F424">
            <v>2113</v>
          </cell>
        </row>
        <row r="425">
          <cell r="A425" t="str">
            <v>NEX</v>
          </cell>
          <cell r="B425">
            <v>10.3</v>
          </cell>
          <cell r="C425">
            <v>-2.83</v>
          </cell>
          <cell r="D425">
            <v>8600800</v>
          </cell>
          <cell r="E425">
            <v>88546</v>
          </cell>
          <cell r="F425">
            <v>17247</v>
          </cell>
        </row>
        <row r="426">
          <cell r="A426" t="str">
            <v>NFC</v>
          </cell>
          <cell r="B426">
            <v>4.6399999999999997</v>
          </cell>
          <cell r="C426">
            <v>-1.28</v>
          </cell>
          <cell r="D426">
            <v>54200</v>
          </cell>
          <cell r="E426">
            <v>255</v>
          </cell>
          <cell r="F426">
            <v>5048</v>
          </cell>
        </row>
        <row r="427">
          <cell r="A427" t="str">
            <v>NINE</v>
          </cell>
          <cell r="B427">
            <v>5.4</v>
          </cell>
          <cell r="C427">
            <v>-1.82</v>
          </cell>
          <cell r="D427">
            <v>441</v>
          </cell>
          <cell r="E427">
            <v>243</v>
          </cell>
          <cell r="F427">
            <v>8584</v>
          </cell>
        </row>
        <row r="428">
          <cell r="A428" t="str">
            <v>NKI</v>
          </cell>
          <cell r="B428">
            <v>32</v>
          </cell>
          <cell r="C428">
            <v>0</v>
          </cell>
          <cell r="D428">
            <v>0</v>
          </cell>
          <cell r="E428">
            <v>0</v>
          </cell>
          <cell r="F428">
            <v>1152</v>
          </cell>
        </row>
        <row r="429">
          <cell r="A429" t="str">
            <v>NNCL</v>
          </cell>
          <cell r="B429">
            <v>1.94</v>
          </cell>
          <cell r="C429">
            <v>-1.52</v>
          </cell>
          <cell r="D429">
            <v>258500</v>
          </cell>
          <cell r="E429">
            <v>503</v>
          </cell>
          <cell r="F429">
            <v>3974</v>
          </cell>
        </row>
        <row r="430">
          <cell r="A430" t="str">
            <v>NOBLE</v>
          </cell>
          <cell r="B430">
            <v>4.7</v>
          </cell>
          <cell r="C430">
            <v>-0.42</v>
          </cell>
          <cell r="D430">
            <v>1069400</v>
          </cell>
          <cell r="E430">
            <v>5003</v>
          </cell>
          <cell r="F430">
            <v>6436</v>
          </cell>
        </row>
        <row r="431">
          <cell r="A431" t="str">
            <v>NOK</v>
          </cell>
          <cell r="B431">
            <v>1.04</v>
          </cell>
          <cell r="C431">
            <v>0</v>
          </cell>
          <cell r="D431">
            <v>0</v>
          </cell>
          <cell r="E431">
            <v>0</v>
          </cell>
          <cell r="F431">
            <v>0</v>
          </cell>
        </row>
        <row r="432">
          <cell r="A432" t="str">
            <v>NOVA</v>
          </cell>
          <cell r="B432">
            <v>11.1</v>
          </cell>
          <cell r="C432">
            <v>0.91</v>
          </cell>
          <cell r="D432">
            <v>2100</v>
          </cell>
          <cell r="E432">
            <v>23</v>
          </cell>
          <cell r="F432">
            <v>1886</v>
          </cell>
        </row>
        <row r="433">
          <cell r="A433" t="str">
            <v>NPK</v>
          </cell>
          <cell r="B433">
            <v>18</v>
          </cell>
          <cell r="C433">
            <v>0</v>
          </cell>
          <cell r="D433">
            <v>0</v>
          </cell>
          <cell r="E433">
            <v>0</v>
          </cell>
          <cell r="F433">
            <v>180</v>
          </cell>
        </row>
        <row r="434">
          <cell r="A434" t="str">
            <v>NRF</v>
          </cell>
          <cell r="B434">
            <v>5.7</v>
          </cell>
          <cell r="C434">
            <v>0</v>
          </cell>
          <cell r="D434">
            <v>7161600</v>
          </cell>
          <cell r="E434">
            <v>40528</v>
          </cell>
          <cell r="F434">
            <v>8081</v>
          </cell>
        </row>
        <row r="435">
          <cell r="A435" t="str">
            <v>NSI</v>
          </cell>
          <cell r="B435">
            <v>160.5</v>
          </cell>
          <cell r="C435">
            <v>0.31</v>
          </cell>
          <cell r="D435">
            <v>1100</v>
          </cell>
          <cell r="E435">
            <v>181</v>
          </cell>
          <cell r="F435">
            <v>2231</v>
          </cell>
        </row>
        <row r="436">
          <cell r="A436" t="str">
            <v>NSL</v>
          </cell>
          <cell r="B436">
            <v>20.8</v>
          </cell>
          <cell r="C436">
            <v>-1.42</v>
          </cell>
          <cell r="D436">
            <v>221700</v>
          </cell>
          <cell r="E436">
            <v>4619</v>
          </cell>
          <cell r="F436">
            <v>6240</v>
          </cell>
        </row>
        <row r="437">
          <cell r="A437" t="str">
            <v>NTSC</v>
          </cell>
          <cell r="B437">
            <v>21</v>
          </cell>
          <cell r="C437">
            <v>-1.41</v>
          </cell>
          <cell r="D437">
            <v>117500</v>
          </cell>
          <cell r="E437">
            <v>2497</v>
          </cell>
          <cell r="F437">
            <v>2100</v>
          </cell>
        </row>
        <row r="438">
          <cell r="A438" t="str">
            <v>NTV</v>
          </cell>
          <cell r="B438">
            <v>39</v>
          </cell>
          <cell r="C438">
            <v>-0.64</v>
          </cell>
          <cell r="D438">
            <v>13600</v>
          </cell>
          <cell r="E438">
            <v>532</v>
          </cell>
          <cell r="F438">
            <v>6240</v>
          </cell>
        </row>
        <row r="439">
          <cell r="A439" t="str">
            <v>NUSA</v>
          </cell>
          <cell r="B439">
            <v>0.88</v>
          </cell>
          <cell r="C439">
            <v>-1.1200000000000001</v>
          </cell>
          <cell r="D439">
            <v>28041400</v>
          </cell>
          <cell r="E439">
            <v>24689</v>
          </cell>
          <cell r="F439">
            <v>10248</v>
          </cell>
        </row>
        <row r="440">
          <cell r="A440" t="str">
            <v>NV</v>
          </cell>
          <cell r="B440">
            <v>2.78</v>
          </cell>
          <cell r="C440">
            <v>-0.71</v>
          </cell>
          <cell r="D440">
            <v>1269400</v>
          </cell>
          <cell r="E440">
            <v>3523</v>
          </cell>
          <cell r="F440">
            <v>1668</v>
          </cell>
        </row>
        <row r="441">
          <cell r="A441" t="str">
            <v>NVD</v>
          </cell>
          <cell r="B441">
            <v>2.06</v>
          </cell>
          <cell r="C441">
            <v>-2.83</v>
          </cell>
          <cell r="D441">
            <v>291200</v>
          </cell>
          <cell r="E441">
            <v>602</v>
          </cell>
          <cell r="F441">
            <v>3200</v>
          </cell>
        </row>
        <row r="442">
          <cell r="A442" t="str">
            <v>NWR</v>
          </cell>
          <cell r="B442">
            <v>0.66</v>
          </cell>
          <cell r="C442">
            <v>1.54</v>
          </cell>
          <cell r="D442">
            <v>2109200</v>
          </cell>
          <cell r="E442">
            <v>1376</v>
          </cell>
          <cell r="F442">
            <v>1706</v>
          </cell>
        </row>
        <row r="443">
          <cell r="A443" t="str">
            <v>NYT</v>
          </cell>
          <cell r="B443">
            <v>3.66</v>
          </cell>
          <cell r="C443">
            <v>-2.66</v>
          </cell>
          <cell r="D443">
            <v>2585400</v>
          </cell>
          <cell r="E443">
            <v>9521</v>
          </cell>
          <cell r="F443">
            <v>4538</v>
          </cell>
        </row>
        <row r="444">
          <cell r="A444" t="str">
            <v>OCC</v>
          </cell>
          <cell r="B444">
            <v>10</v>
          </cell>
          <cell r="C444">
            <v>-2.91</v>
          </cell>
          <cell r="D444">
            <v>100</v>
          </cell>
          <cell r="E444">
            <v>1</v>
          </cell>
          <cell r="F444">
            <v>600</v>
          </cell>
        </row>
        <row r="445">
          <cell r="A445" t="str">
            <v>OGC</v>
          </cell>
          <cell r="B445">
            <v>25</v>
          </cell>
          <cell r="C445">
            <v>0</v>
          </cell>
          <cell r="D445">
            <v>0</v>
          </cell>
          <cell r="E445">
            <v>0</v>
          </cell>
          <cell r="F445">
            <v>533</v>
          </cell>
        </row>
        <row r="446">
          <cell r="A446" t="str">
            <v>OHTL</v>
          </cell>
          <cell r="B446">
            <v>496</v>
          </cell>
          <cell r="C446">
            <v>-4.62</v>
          </cell>
          <cell r="D446">
            <v>1900</v>
          </cell>
          <cell r="E446">
            <v>946</v>
          </cell>
          <cell r="F446">
            <v>7489</v>
          </cell>
        </row>
        <row r="447">
          <cell r="A447" t="str">
            <v>OISHI</v>
          </cell>
          <cell r="B447">
            <v>58.25</v>
          </cell>
          <cell r="C447">
            <v>0.43</v>
          </cell>
          <cell r="D447">
            <v>474800</v>
          </cell>
          <cell r="E447">
            <v>27626</v>
          </cell>
          <cell r="F447">
            <v>21844</v>
          </cell>
        </row>
        <row r="448">
          <cell r="A448" t="str">
            <v>ONEE</v>
          </cell>
          <cell r="B448">
            <v>4.8600000000000003</v>
          </cell>
          <cell r="C448">
            <v>-2.8</v>
          </cell>
          <cell r="D448">
            <v>15703000</v>
          </cell>
          <cell r="E448">
            <v>76214</v>
          </cell>
          <cell r="F448">
            <v>11573</v>
          </cell>
        </row>
        <row r="449">
          <cell r="A449" t="str">
            <v>OR</v>
          </cell>
          <cell r="B449">
            <v>23.1</v>
          </cell>
          <cell r="C449">
            <v>1.32</v>
          </cell>
          <cell r="D449">
            <v>22820200</v>
          </cell>
          <cell r="E449">
            <v>522223</v>
          </cell>
          <cell r="F449">
            <v>277200</v>
          </cell>
        </row>
        <row r="450">
          <cell r="A450" t="str">
            <v>ORI</v>
          </cell>
          <cell r="B450">
            <v>11.1</v>
          </cell>
          <cell r="C450">
            <v>0</v>
          </cell>
          <cell r="D450">
            <v>3977400</v>
          </cell>
          <cell r="E450">
            <v>44409</v>
          </cell>
          <cell r="F450">
            <v>27241</v>
          </cell>
        </row>
        <row r="451">
          <cell r="A451" t="str">
            <v>OSP</v>
          </cell>
          <cell r="B451">
            <v>31.25</v>
          </cell>
          <cell r="C451">
            <v>0</v>
          </cell>
          <cell r="D451">
            <v>10698300</v>
          </cell>
          <cell r="E451">
            <v>329123</v>
          </cell>
          <cell r="F451">
            <v>93867</v>
          </cell>
        </row>
        <row r="452">
          <cell r="A452" t="str">
            <v>OTO</v>
          </cell>
          <cell r="B452">
            <v>18.899999999999999</v>
          </cell>
          <cell r="C452">
            <v>0</v>
          </cell>
          <cell r="D452">
            <v>2762700</v>
          </cell>
          <cell r="E452">
            <v>51458</v>
          </cell>
          <cell r="F452">
            <v>10584</v>
          </cell>
        </row>
        <row r="453">
          <cell r="A453" t="str">
            <v>PACE</v>
          </cell>
          <cell r="B453">
            <v>0.03</v>
          </cell>
          <cell r="C453">
            <v>0</v>
          </cell>
          <cell r="D453">
            <v>0</v>
          </cell>
          <cell r="E453">
            <v>0</v>
          </cell>
          <cell r="F453">
            <v>0</v>
          </cell>
        </row>
        <row r="454">
          <cell r="A454" t="str">
            <v>PACO</v>
          </cell>
          <cell r="B454">
            <v>2.06</v>
          </cell>
          <cell r="C454">
            <v>-3.74</v>
          </cell>
          <cell r="D454">
            <v>818900</v>
          </cell>
          <cell r="E454">
            <v>1698</v>
          </cell>
          <cell r="F454">
            <v>2060</v>
          </cell>
        </row>
        <row r="455">
          <cell r="A455" t="str">
            <v>PAF</v>
          </cell>
          <cell r="B455">
            <v>1.1399999999999999</v>
          </cell>
          <cell r="C455">
            <v>-1.72</v>
          </cell>
          <cell r="D455">
            <v>23000</v>
          </cell>
          <cell r="E455">
            <v>26</v>
          </cell>
          <cell r="F455">
            <v>616</v>
          </cell>
        </row>
        <row r="456">
          <cell r="A456" t="str">
            <v>PAP</v>
          </cell>
          <cell r="B456">
            <v>3.26</v>
          </cell>
          <cell r="C456">
            <v>4.49</v>
          </cell>
          <cell r="D456">
            <v>1386800</v>
          </cell>
          <cell r="E456">
            <v>4660</v>
          </cell>
          <cell r="F456">
            <v>2152</v>
          </cell>
        </row>
        <row r="457">
          <cell r="A457" t="str">
            <v>PATO</v>
          </cell>
          <cell r="B457">
            <v>10</v>
          </cell>
          <cell r="C457">
            <v>0.5</v>
          </cell>
          <cell r="D457">
            <v>42800</v>
          </cell>
          <cell r="E457">
            <v>424</v>
          </cell>
          <cell r="F457">
            <v>1424</v>
          </cell>
        </row>
        <row r="458">
          <cell r="A458" t="str">
            <v>PB</v>
          </cell>
          <cell r="B458">
            <v>70</v>
          </cell>
          <cell r="C458">
            <v>-1.06</v>
          </cell>
          <cell r="D458">
            <v>9800</v>
          </cell>
          <cell r="E458">
            <v>686</v>
          </cell>
          <cell r="F458">
            <v>31500</v>
          </cell>
        </row>
        <row r="459">
          <cell r="A459" t="str">
            <v>PCC</v>
          </cell>
          <cell r="B459">
            <v>2.94</v>
          </cell>
          <cell r="C459">
            <v>0.68</v>
          </cell>
          <cell r="D459">
            <v>330600</v>
          </cell>
          <cell r="E459">
            <v>974</v>
          </cell>
          <cell r="F459">
            <v>3606</v>
          </cell>
        </row>
        <row r="460">
          <cell r="A460" t="str">
            <v>PCSGH</v>
          </cell>
          <cell r="B460">
            <v>4.9000000000000004</v>
          </cell>
          <cell r="C460">
            <v>-1.61</v>
          </cell>
          <cell r="D460">
            <v>100800</v>
          </cell>
          <cell r="E460">
            <v>498</v>
          </cell>
          <cell r="F460">
            <v>7473</v>
          </cell>
        </row>
        <row r="461">
          <cell r="A461" t="str">
            <v>PDG</v>
          </cell>
          <cell r="B461">
            <v>3.08</v>
          </cell>
          <cell r="C461">
            <v>0</v>
          </cell>
          <cell r="D461">
            <v>251100</v>
          </cell>
          <cell r="E461">
            <v>764</v>
          </cell>
          <cell r="F461">
            <v>915</v>
          </cell>
        </row>
        <row r="462">
          <cell r="A462" t="str">
            <v>PDJ</v>
          </cell>
          <cell r="B462">
            <v>2.2799999999999998</v>
          </cell>
          <cell r="C462">
            <v>-2.56</v>
          </cell>
          <cell r="D462">
            <v>1258900</v>
          </cell>
          <cell r="E462">
            <v>2907</v>
          </cell>
          <cell r="F462">
            <v>1229</v>
          </cell>
        </row>
        <row r="463">
          <cell r="A463" t="str">
            <v>PEACE</v>
          </cell>
          <cell r="B463">
            <v>4.08</v>
          </cell>
          <cell r="C463">
            <v>0.49</v>
          </cell>
          <cell r="D463">
            <v>34700</v>
          </cell>
          <cell r="E463">
            <v>143</v>
          </cell>
          <cell r="F463">
            <v>2056</v>
          </cell>
        </row>
        <row r="464">
          <cell r="A464" t="str">
            <v>PERM</v>
          </cell>
          <cell r="B464">
            <v>0.95</v>
          </cell>
          <cell r="C464">
            <v>2.15</v>
          </cell>
          <cell r="D464">
            <v>1255700</v>
          </cell>
          <cell r="E464">
            <v>1176</v>
          </cell>
          <cell r="F464">
            <v>728</v>
          </cell>
        </row>
        <row r="465">
          <cell r="A465" t="str">
            <v>PF</v>
          </cell>
          <cell r="B465">
            <v>0.38</v>
          </cell>
          <cell r="C465">
            <v>0</v>
          </cell>
          <cell r="D465">
            <v>7026500</v>
          </cell>
          <cell r="E465">
            <v>2670</v>
          </cell>
          <cell r="F465">
            <v>3804</v>
          </cell>
        </row>
        <row r="466">
          <cell r="A466" t="str">
            <v>PG</v>
          </cell>
          <cell r="B466">
            <v>7.85</v>
          </cell>
          <cell r="C466">
            <v>-0.63</v>
          </cell>
          <cell r="D466">
            <v>7600</v>
          </cell>
          <cell r="E466">
            <v>60</v>
          </cell>
          <cell r="F466">
            <v>754</v>
          </cell>
        </row>
        <row r="467">
          <cell r="A467" t="str">
            <v>PHOL</v>
          </cell>
          <cell r="B467">
            <v>2.82</v>
          </cell>
          <cell r="C467">
            <v>0</v>
          </cell>
          <cell r="D467">
            <v>49500</v>
          </cell>
          <cell r="E467">
            <v>136</v>
          </cell>
          <cell r="F467">
            <v>571</v>
          </cell>
        </row>
        <row r="468">
          <cell r="A468" t="str">
            <v>PICO</v>
          </cell>
          <cell r="B468">
            <v>5.05</v>
          </cell>
          <cell r="C468">
            <v>-1.94</v>
          </cell>
          <cell r="D468">
            <v>11500</v>
          </cell>
          <cell r="E468">
            <v>58</v>
          </cell>
          <cell r="F468">
            <v>1087</v>
          </cell>
        </row>
        <row r="469">
          <cell r="A469" t="str">
            <v>PIMO</v>
          </cell>
          <cell r="B469">
            <v>1.83</v>
          </cell>
          <cell r="C469">
            <v>-2.66</v>
          </cell>
          <cell r="D469">
            <v>1932900</v>
          </cell>
          <cell r="E469">
            <v>3525</v>
          </cell>
          <cell r="F469">
            <v>1272</v>
          </cell>
        </row>
        <row r="470">
          <cell r="A470" t="str">
            <v>PIN</v>
          </cell>
          <cell r="B470">
            <v>3.58</v>
          </cell>
          <cell r="C470">
            <v>0</v>
          </cell>
          <cell r="D470">
            <v>177400</v>
          </cell>
          <cell r="E470">
            <v>629</v>
          </cell>
          <cell r="F470">
            <v>4153</v>
          </cell>
        </row>
        <row r="471">
          <cell r="A471" t="str">
            <v>PJW</v>
          </cell>
          <cell r="B471">
            <v>4.38</v>
          </cell>
          <cell r="C471">
            <v>-1.35</v>
          </cell>
          <cell r="D471">
            <v>1355500</v>
          </cell>
          <cell r="E471">
            <v>5965</v>
          </cell>
          <cell r="F471">
            <v>2688</v>
          </cell>
        </row>
        <row r="472">
          <cell r="A472" t="str">
            <v>PK</v>
          </cell>
          <cell r="B472">
            <v>1.33</v>
          </cell>
          <cell r="C472">
            <v>-2.21</v>
          </cell>
          <cell r="D472">
            <v>37600</v>
          </cell>
          <cell r="E472">
            <v>50</v>
          </cell>
          <cell r="F472">
            <v>693</v>
          </cell>
        </row>
        <row r="473">
          <cell r="A473" t="str">
            <v>PL</v>
          </cell>
          <cell r="B473">
            <v>2.48</v>
          </cell>
          <cell r="C473">
            <v>0</v>
          </cell>
          <cell r="D473">
            <v>18200</v>
          </cell>
          <cell r="E473">
            <v>45</v>
          </cell>
          <cell r="F473">
            <v>1479</v>
          </cell>
        </row>
        <row r="474">
          <cell r="A474" t="str">
            <v>PLANB</v>
          </cell>
          <cell r="B474">
            <v>8.9499999999999993</v>
          </cell>
          <cell r="C474">
            <v>2.87</v>
          </cell>
          <cell r="D474">
            <v>17201900</v>
          </cell>
          <cell r="E474">
            <v>152530</v>
          </cell>
          <cell r="F474">
            <v>38300</v>
          </cell>
        </row>
        <row r="475">
          <cell r="A475" t="str">
            <v>PLANET</v>
          </cell>
          <cell r="B475">
            <v>1.3</v>
          </cell>
          <cell r="C475">
            <v>-8.4499999999999993</v>
          </cell>
          <cell r="D475">
            <v>2682200</v>
          </cell>
          <cell r="E475">
            <v>3569</v>
          </cell>
          <cell r="F475">
            <v>513</v>
          </cell>
        </row>
        <row r="476">
          <cell r="A476" t="str">
            <v>PLAT</v>
          </cell>
          <cell r="B476">
            <v>3.5</v>
          </cell>
          <cell r="C476">
            <v>-1.69</v>
          </cell>
          <cell r="D476">
            <v>898800</v>
          </cell>
          <cell r="E476">
            <v>3134</v>
          </cell>
          <cell r="F476">
            <v>9800</v>
          </cell>
        </row>
        <row r="477">
          <cell r="A477" t="str">
            <v>PLE</v>
          </cell>
          <cell r="B477">
            <v>0.57999999999999996</v>
          </cell>
          <cell r="C477">
            <v>0</v>
          </cell>
          <cell r="D477">
            <v>278900</v>
          </cell>
          <cell r="E477">
            <v>162</v>
          </cell>
          <cell r="F477">
            <v>790</v>
          </cell>
        </row>
        <row r="478">
          <cell r="A478" t="str">
            <v>PLUS</v>
          </cell>
          <cell r="B478">
            <v>6.05</v>
          </cell>
          <cell r="C478">
            <v>-6.2</v>
          </cell>
          <cell r="D478">
            <v>3066000</v>
          </cell>
          <cell r="E478">
            <v>18468</v>
          </cell>
          <cell r="F478">
            <v>4054</v>
          </cell>
        </row>
        <row r="479">
          <cell r="A479" t="str">
            <v>PM</v>
          </cell>
          <cell r="B479">
            <v>8.6999999999999993</v>
          </cell>
          <cell r="C479">
            <v>1.75</v>
          </cell>
          <cell r="D479">
            <v>192400</v>
          </cell>
          <cell r="E479">
            <v>1665</v>
          </cell>
          <cell r="F479">
            <v>5205</v>
          </cell>
        </row>
        <row r="480">
          <cell r="A480" t="str">
            <v>PMTA</v>
          </cell>
          <cell r="B480">
            <v>9.0500000000000007</v>
          </cell>
          <cell r="C480">
            <v>-0.55000000000000004</v>
          </cell>
          <cell r="D480">
            <v>2400</v>
          </cell>
          <cell r="E480">
            <v>22</v>
          </cell>
          <cell r="F480">
            <v>916</v>
          </cell>
        </row>
        <row r="481">
          <cell r="A481" t="str">
            <v>POLAR</v>
          </cell>
          <cell r="B481">
            <v>0.09</v>
          </cell>
          <cell r="C481">
            <v>0</v>
          </cell>
          <cell r="D481">
            <v>0</v>
          </cell>
          <cell r="E481">
            <v>0</v>
          </cell>
          <cell r="F481">
            <v>0</v>
          </cell>
        </row>
        <row r="482">
          <cell r="A482" t="str">
            <v>POLY</v>
          </cell>
          <cell r="B482">
            <v>10.5</v>
          </cell>
          <cell r="C482">
            <v>7.14</v>
          </cell>
          <cell r="D482">
            <v>495200</v>
          </cell>
          <cell r="E482">
            <v>5072</v>
          </cell>
          <cell r="F482">
            <v>4725</v>
          </cell>
        </row>
        <row r="483">
          <cell r="A483" t="str">
            <v>PORT</v>
          </cell>
          <cell r="B483">
            <v>1.49</v>
          </cell>
          <cell r="C483">
            <v>0.68</v>
          </cell>
          <cell r="D483">
            <v>69100</v>
          </cell>
          <cell r="E483">
            <v>102</v>
          </cell>
          <cell r="F483">
            <v>905</v>
          </cell>
        </row>
        <row r="484">
          <cell r="A484" t="str">
            <v>POST</v>
          </cell>
          <cell r="B484">
            <v>1.1000000000000001</v>
          </cell>
          <cell r="C484">
            <v>0</v>
          </cell>
          <cell r="D484">
            <v>0</v>
          </cell>
          <cell r="E484">
            <v>0</v>
          </cell>
          <cell r="F484">
            <v>0</v>
          </cell>
        </row>
        <row r="485">
          <cell r="A485" t="str">
            <v>PPM</v>
          </cell>
          <cell r="B485">
            <v>1.82</v>
          </cell>
          <cell r="C485">
            <v>-1.0900000000000001</v>
          </cell>
          <cell r="D485">
            <v>109700</v>
          </cell>
          <cell r="E485">
            <v>200</v>
          </cell>
          <cell r="F485">
            <v>768</v>
          </cell>
        </row>
        <row r="486">
          <cell r="A486" t="str">
            <v>PPP</v>
          </cell>
          <cell r="B486">
            <v>2</v>
          </cell>
          <cell r="C486">
            <v>0</v>
          </cell>
          <cell r="D486">
            <v>2100</v>
          </cell>
          <cell r="E486">
            <v>4</v>
          </cell>
          <cell r="F486">
            <v>600</v>
          </cell>
        </row>
        <row r="487">
          <cell r="A487" t="str">
            <v>PPPM</v>
          </cell>
          <cell r="B487">
            <v>0.1</v>
          </cell>
          <cell r="C487">
            <v>0</v>
          </cell>
          <cell r="D487">
            <v>21406000</v>
          </cell>
          <cell r="E487">
            <v>1927</v>
          </cell>
          <cell r="F487">
            <v>1131</v>
          </cell>
        </row>
        <row r="488">
          <cell r="A488" t="str">
            <v>PPS</v>
          </cell>
          <cell r="B488">
            <v>0.69</v>
          </cell>
          <cell r="C488">
            <v>-2.82</v>
          </cell>
          <cell r="D488">
            <v>1399800</v>
          </cell>
          <cell r="E488">
            <v>958</v>
          </cell>
          <cell r="F488">
            <v>593</v>
          </cell>
        </row>
        <row r="489">
          <cell r="A489" t="str">
            <v>PQS</v>
          </cell>
          <cell r="B489">
            <v>3.7</v>
          </cell>
          <cell r="C489">
            <v>-3.14</v>
          </cell>
          <cell r="D489">
            <v>996100</v>
          </cell>
          <cell r="E489">
            <v>3731</v>
          </cell>
          <cell r="F489">
            <v>0</v>
          </cell>
        </row>
        <row r="490">
          <cell r="A490" t="str">
            <v>PR9</v>
          </cell>
          <cell r="B490">
            <v>20</v>
          </cell>
          <cell r="C490">
            <v>-0.5</v>
          </cell>
          <cell r="D490">
            <v>1335900</v>
          </cell>
          <cell r="E490">
            <v>26581</v>
          </cell>
          <cell r="F490">
            <v>15726</v>
          </cell>
        </row>
        <row r="491">
          <cell r="A491" t="str">
            <v>PRAKIT</v>
          </cell>
          <cell r="B491">
            <v>12.2</v>
          </cell>
          <cell r="C491">
            <v>0</v>
          </cell>
          <cell r="D491">
            <v>52200</v>
          </cell>
          <cell r="E491">
            <v>635</v>
          </cell>
          <cell r="F491">
            <v>737</v>
          </cell>
        </row>
        <row r="492">
          <cell r="A492" t="str">
            <v>PRAPAT</v>
          </cell>
          <cell r="B492">
            <v>2.2999999999999998</v>
          </cell>
          <cell r="C492">
            <v>1.77</v>
          </cell>
          <cell r="D492">
            <v>9097900</v>
          </cell>
          <cell r="E492">
            <v>20684</v>
          </cell>
          <cell r="F492">
            <v>860</v>
          </cell>
        </row>
        <row r="493">
          <cell r="A493" t="str">
            <v>PREB</v>
          </cell>
          <cell r="B493">
            <v>7.7</v>
          </cell>
          <cell r="C493">
            <v>-2.5299999999999998</v>
          </cell>
          <cell r="D493">
            <v>317600</v>
          </cell>
          <cell r="E493">
            <v>2449</v>
          </cell>
          <cell r="F493">
            <v>2377</v>
          </cell>
        </row>
        <row r="494">
          <cell r="A494" t="str">
            <v>PRECHA</v>
          </cell>
          <cell r="B494">
            <v>0.97</v>
          </cell>
          <cell r="C494">
            <v>0</v>
          </cell>
          <cell r="D494">
            <v>611900</v>
          </cell>
          <cell r="E494">
            <v>612</v>
          </cell>
          <cell r="F494">
            <v>326</v>
          </cell>
        </row>
        <row r="495">
          <cell r="A495" t="str">
            <v>PRG</v>
          </cell>
          <cell r="B495">
            <v>10.8</v>
          </cell>
          <cell r="C495">
            <v>-0.92</v>
          </cell>
          <cell r="D495">
            <v>8500</v>
          </cell>
          <cell r="E495">
            <v>92</v>
          </cell>
          <cell r="F495">
            <v>7488</v>
          </cell>
        </row>
        <row r="496">
          <cell r="A496" t="str">
            <v>PRI</v>
          </cell>
          <cell r="B496">
            <v>34.25</v>
          </cell>
          <cell r="C496">
            <v>0</v>
          </cell>
          <cell r="D496">
            <v>292100</v>
          </cell>
          <cell r="E496">
            <v>9943</v>
          </cell>
          <cell r="F496">
            <v>10960</v>
          </cell>
        </row>
        <row r="497">
          <cell r="A497" t="str">
            <v>PRIME</v>
          </cell>
          <cell r="B497">
            <v>1.43</v>
          </cell>
          <cell r="C497">
            <v>0</v>
          </cell>
          <cell r="D497">
            <v>335800</v>
          </cell>
          <cell r="E497">
            <v>474</v>
          </cell>
          <cell r="F497">
            <v>6084</v>
          </cell>
        </row>
        <row r="498">
          <cell r="A498" t="str">
            <v>PRIN</v>
          </cell>
          <cell r="B498">
            <v>2.62</v>
          </cell>
          <cell r="C498">
            <v>-3.68</v>
          </cell>
          <cell r="D498">
            <v>13400</v>
          </cell>
          <cell r="E498">
            <v>36</v>
          </cell>
          <cell r="F498">
            <v>3196</v>
          </cell>
        </row>
        <row r="499">
          <cell r="A499" t="str">
            <v>PRINC</v>
          </cell>
          <cell r="B499">
            <v>4.72</v>
          </cell>
          <cell r="C499">
            <v>-1.26</v>
          </cell>
          <cell r="D499">
            <v>977900</v>
          </cell>
          <cell r="E499">
            <v>4639</v>
          </cell>
          <cell r="F499">
            <v>17976</v>
          </cell>
        </row>
        <row r="500">
          <cell r="A500" t="str">
            <v>PRM</v>
          </cell>
          <cell r="B500">
            <v>6.3</v>
          </cell>
          <cell r="C500">
            <v>0</v>
          </cell>
          <cell r="D500">
            <v>2637300</v>
          </cell>
          <cell r="E500">
            <v>16456</v>
          </cell>
          <cell r="F500">
            <v>15750</v>
          </cell>
        </row>
        <row r="501">
          <cell r="A501" t="str">
            <v>PRO</v>
          </cell>
          <cell r="B501">
            <v>0.35</v>
          </cell>
          <cell r="C501">
            <v>0</v>
          </cell>
          <cell r="D501">
            <v>0</v>
          </cell>
          <cell r="E501">
            <v>0</v>
          </cell>
          <cell r="F501">
            <v>0</v>
          </cell>
        </row>
        <row r="502">
          <cell r="A502" t="str">
            <v>PROEN</v>
          </cell>
          <cell r="B502">
            <v>5.6</v>
          </cell>
          <cell r="C502">
            <v>-5.88</v>
          </cell>
          <cell r="D502">
            <v>2138700</v>
          </cell>
          <cell r="E502">
            <v>12306</v>
          </cell>
          <cell r="F502">
            <v>1775</v>
          </cell>
        </row>
        <row r="503">
          <cell r="A503" t="str">
            <v>PROS</v>
          </cell>
          <cell r="B503">
            <v>1.94</v>
          </cell>
          <cell r="C503">
            <v>0</v>
          </cell>
          <cell r="D503">
            <v>62400</v>
          </cell>
          <cell r="E503">
            <v>121</v>
          </cell>
          <cell r="F503">
            <v>1065</v>
          </cell>
        </row>
        <row r="504">
          <cell r="A504" t="str">
            <v>PROUD</v>
          </cell>
          <cell r="B504">
            <v>1.86</v>
          </cell>
          <cell r="C504">
            <v>-5.58</v>
          </cell>
          <cell r="D504">
            <v>4369900</v>
          </cell>
          <cell r="E504">
            <v>8302</v>
          </cell>
          <cell r="F504">
            <v>1193</v>
          </cell>
        </row>
        <row r="505">
          <cell r="A505" t="str">
            <v>PRTR</v>
          </cell>
          <cell r="B505">
            <v>7.25</v>
          </cell>
          <cell r="C505">
            <v>-0.68</v>
          </cell>
          <cell r="D505">
            <v>3546800</v>
          </cell>
          <cell r="E505">
            <v>25283</v>
          </cell>
          <cell r="F505">
            <v>0</v>
          </cell>
        </row>
        <row r="506">
          <cell r="A506" t="str">
            <v>PSG</v>
          </cell>
          <cell r="B506">
            <v>0.92</v>
          </cell>
          <cell r="C506">
            <v>0</v>
          </cell>
          <cell r="D506">
            <v>41068300</v>
          </cell>
          <cell r="E506">
            <v>37457</v>
          </cell>
          <cell r="F506">
            <v>59793</v>
          </cell>
        </row>
        <row r="507">
          <cell r="A507" t="str">
            <v>PSH</v>
          </cell>
          <cell r="B507">
            <v>12.8</v>
          </cell>
          <cell r="C507">
            <v>0</v>
          </cell>
          <cell r="D507">
            <v>1434500</v>
          </cell>
          <cell r="E507">
            <v>18109</v>
          </cell>
          <cell r="F507">
            <v>28013</v>
          </cell>
        </row>
        <row r="508">
          <cell r="A508" t="str">
            <v>PSL</v>
          </cell>
          <cell r="B508">
            <v>11.8</v>
          </cell>
          <cell r="C508">
            <v>-2.48</v>
          </cell>
          <cell r="D508">
            <v>4106200</v>
          </cell>
          <cell r="E508">
            <v>48465</v>
          </cell>
          <cell r="F508">
            <v>18400</v>
          </cell>
        </row>
        <row r="509">
          <cell r="A509" t="str">
            <v>PSTC</v>
          </cell>
          <cell r="B509">
            <v>1.34</v>
          </cell>
          <cell r="C509">
            <v>-1.47</v>
          </cell>
          <cell r="D509">
            <v>1722900</v>
          </cell>
          <cell r="E509">
            <v>2325</v>
          </cell>
          <cell r="F509">
            <v>3178</v>
          </cell>
        </row>
        <row r="510">
          <cell r="A510" t="str">
            <v>PT</v>
          </cell>
          <cell r="B510">
            <v>6.95</v>
          </cell>
          <cell r="C510">
            <v>0.72</v>
          </cell>
          <cell r="D510">
            <v>581200</v>
          </cell>
          <cell r="E510">
            <v>4022</v>
          </cell>
          <cell r="F510">
            <v>1973</v>
          </cell>
        </row>
        <row r="511">
          <cell r="A511" t="str">
            <v>PTC</v>
          </cell>
          <cell r="B511">
            <v>2.2400000000000002</v>
          </cell>
          <cell r="C511">
            <v>-0.88</v>
          </cell>
          <cell r="D511">
            <v>108600</v>
          </cell>
          <cell r="E511">
            <v>243</v>
          </cell>
          <cell r="F511">
            <v>918</v>
          </cell>
        </row>
        <row r="512">
          <cell r="A512" t="str">
            <v>PTECH</v>
          </cell>
          <cell r="B512">
            <v>20.8</v>
          </cell>
          <cell r="C512">
            <v>8.9</v>
          </cell>
          <cell r="D512">
            <v>800</v>
          </cell>
          <cell r="E512">
            <v>15</v>
          </cell>
          <cell r="F512">
            <v>5093</v>
          </cell>
        </row>
        <row r="513">
          <cell r="A513" t="str">
            <v>PTG</v>
          </cell>
          <cell r="B513">
            <v>13.9</v>
          </cell>
          <cell r="C513">
            <v>-1.42</v>
          </cell>
          <cell r="D513">
            <v>17204100</v>
          </cell>
          <cell r="E513">
            <v>239354</v>
          </cell>
          <cell r="F513">
            <v>23213</v>
          </cell>
        </row>
        <row r="514">
          <cell r="A514" t="str">
            <v>PTL</v>
          </cell>
          <cell r="B514">
            <v>16.8</v>
          </cell>
          <cell r="C514">
            <v>0</v>
          </cell>
          <cell r="D514">
            <v>511700</v>
          </cell>
          <cell r="E514">
            <v>8576</v>
          </cell>
          <cell r="F514">
            <v>15120</v>
          </cell>
        </row>
        <row r="515">
          <cell r="A515" t="str">
            <v>PTT</v>
          </cell>
          <cell r="B515">
            <v>32.25</v>
          </cell>
          <cell r="C515">
            <v>0</v>
          </cell>
          <cell r="D515">
            <v>39028700</v>
          </cell>
          <cell r="E515">
            <v>1257483</v>
          </cell>
          <cell r="F515">
            <v>921157</v>
          </cell>
        </row>
        <row r="516">
          <cell r="A516" t="str">
            <v>PTTEP</v>
          </cell>
          <cell r="B516">
            <v>146</v>
          </cell>
          <cell r="C516">
            <v>-1.35</v>
          </cell>
          <cell r="D516">
            <v>7828300</v>
          </cell>
          <cell r="E516">
            <v>1145620</v>
          </cell>
          <cell r="F516">
            <v>579618</v>
          </cell>
        </row>
        <row r="517">
          <cell r="A517" t="str">
            <v>PTTGC</v>
          </cell>
          <cell r="B517">
            <v>40.25</v>
          </cell>
          <cell r="C517">
            <v>-2.42</v>
          </cell>
          <cell r="D517">
            <v>32381200</v>
          </cell>
          <cell r="E517">
            <v>1302567</v>
          </cell>
          <cell r="F517">
            <v>181481</v>
          </cell>
        </row>
        <row r="518">
          <cell r="A518" t="str">
            <v>PYLON</v>
          </cell>
          <cell r="B518">
            <v>4.04</v>
          </cell>
          <cell r="C518">
            <v>1.51</v>
          </cell>
          <cell r="D518">
            <v>973800</v>
          </cell>
          <cell r="E518">
            <v>3889</v>
          </cell>
          <cell r="F518">
            <v>3029</v>
          </cell>
        </row>
        <row r="519">
          <cell r="A519" t="str">
            <v>Q-CON</v>
          </cell>
          <cell r="B519">
            <v>13.3</v>
          </cell>
          <cell r="C519">
            <v>-3.62</v>
          </cell>
          <cell r="D519">
            <v>1218300</v>
          </cell>
          <cell r="E519">
            <v>16347</v>
          </cell>
          <cell r="F519">
            <v>5320</v>
          </cell>
        </row>
        <row r="520">
          <cell r="A520" t="str">
            <v>QH</v>
          </cell>
          <cell r="B520">
            <v>2.34</v>
          </cell>
          <cell r="C520">
            <v>-0.85</v>
          </cell>
          <cell r="D520">
            <v>13786800</v>
          </cell>
          <cell r="E520">
            <v>32241</v>
          </cell>
          <cell r="F520">
            <v>25072</v>
          </cell>
        </row>
        <row r="521">
          <cell r="A521" t="str">
            <v>QLT</v>
          </cell>
          <cell r="B521">
            <v>4.9800000000000004</v>
          </cell>
          <cell r="C521">
            <v>0.4</v>
          </cell>
          <cell r="D521">
            <v>24000</v>
          </cell>
          <cell r="E521">
            <v>120</v>
          </cell>
          <cell r="F521">
            <v>491</v>
          </cell>
        </row>
        <row r="522">
          <cell r="A522" t="str">
            <v>QTC</v>
          </cell>
          <cell r="B522">
            <v>4.58</v>
          </cell>
          <cell r="C522">
            <v>0</v>
          </cell>
          <cell r="D522">
            <v>47500</v>
          </cell>
          <cell r="E522">
            <v>216</v>
          </cell>
          <cell r="F522">
            <v>1562</v>
          </cell>
        </row>
        <row r="523">
          <cell r="A523" t="str">
            <v>RABBIT</v>
          </cell>
          <cell r="B523">
            <v>0.74</v>
          </cell>
          <cell r="C523">
            <v>-2.63</v>
          </cell>
          <cell r="D523">
            <v>14401200</v>
          </cell>
          <cell r="E523">
            <v>10661</v>
          </cell>
          <cell r="F523">
            <v>5088</v>
          </cell>
        </row>
        <row r="524">
          <cell r="A524" t="str">
            <v>RAM</v>
          </cell>
          <cell r="B524">
            <v>49</v>
          </cell>
          <cell r="C524">
            <v>-0.51</v>
          </cell>
          <cell r="D524">
            <v>186900</v>
          </cell>
          <cell r="E524">
            <v>9104</v>
          </cell>
          <cell r="F524">
            <v>58800</v>
          </cell>
        </row>
        <row r="525">
          <cell r="A525" t="str">
            <v>RATCH</v>
          </cell>
          <cell r="B525">
            <v>38.5</v>
          </cell>
          <cell r="C525">
            <v>0</v>
          </cell>
          <cell r="D525">
            <v>2743500</v>
          </cell>
          <cell r="E525">
            <v>104978</v>
          </cell>
          <cell r="F525">
            <v>83737</v>
          </cell>
        </row>
        <row r="526">
          <cell r="A526" t="str">
            <v>RBF</v>
          </cell>
          <cell r="B526">
            <v>10.9</v>
          </cell>
          <cell r="C526">
            <v>-1.8</v>
          </cell>
          <cell r="D526">
            <v>2434600</v>
          </cell>
          <cell r="E526">
            <v>26629</v>
          </cell>
          <cell r="F526">
            <v>21800</v>
          </cell>
        </row>
        <row r="527">
          <cell r="A527" t="str">
            <v>RCL</v>
          </cell>
          <cell r="B527">
            <v>24.9</v>
          </cell>
          <cell r="C527">
            <v>1.63</v>
          </cell>
          <cell r="D527">
            <v>5985400</v>
          </cell>
          <cell r="E527">
            <v>147220</v>
          </cell>
          <cell r="F527">
            <v>20636</v>
          </cell>
        </row>
        <row r="528">
          <cell r="A528" t="str">
            <v>READY</v>
          </cell>
          <cell r="B528">
            <v>14.4</v>
          </cell>
          <cell r="C528">
            <v>3.6</v>
          </cell>
          <cell r="D528">
            <v>1279400</v>
          </cell>
          <cell r="E528">
            <v>18209</v>
          </cell>
          <cell r="F528">
            <v>1440</v>
          </cell>
        </row>
        <row r="529">
          <cell r="A529" t="str">
            <v>RICHY</v>
          </cell>
          <cell r="B529">
            <v>0.76</v>
          </cell>
          <cell r="C529">
            <v>1.33</v>
          </cell>
          <cell r="D529">
            <v>222400</v>
          </cell>
          <cell r="E529">
            <v>168</v>
          </cell>
          <cell r="F529">
            <v>1200</v>
          </cell>
        </row>
        <row r="530">
          <cell r="A530" t="str">
            <v>RJH</v>
          </cell>
          <cell r="B530">
            <v>28.75</v>
          </cell>
          <cell r="C530">
            <v>0.88</v>
          </cell>
          <cell r="D530">
            <v>81200</v>
          </cell>
          <cell r="E530">
            <v>2320</v>
          </cell>
          <cell r="F530">
            <v>8625</v>
          </cell>
        </row>
        <row r="531">
          <cell r="A531" t="str">
            <v>RML</v>
          </cell>
          <cell r="B531">
            <v>0.7</v>
          </cell>
          <cell r="C531">
            <v>4.4800000000000004</v>
          </cell>
          <cell r="D531">
            <v>1322700</v>
          </cell>
          <cell r="E531">
            <v>909</v>
          </cell>
          <cell r="F531">
            <v>2921</v>
          </cell>
        </row>
        <row r="532">
          <cell r="A532" t="str">
            <v>ROCK</v>
          </cell>
          <cell r="B532">
            <v>8</v>
          </cell>
          <cell r="C532">
            <v>0</v>
          </cell>
          <cell r="D532">
            <v>0</v>
          </cell>
          <cell r="E532">
            <v>0</v>
          </cell>
          <cell r="F532">
            <v>160</v>
          </cell>
        </row>
        <row r="533">
          <cell r="A533" t="str">
            <v>ROH</v>
          </cell>
          <cell r="B533">
            <v>3.4</v>
          </cell>
          <cell r="C533">
            <v>0.59</v>
          </cell>
          <cell r="D533">
            <v>12900</v>
          </cell>
          <cell r="E533">
            <v>43</v>
          </cell>
          <cell r="F533">
            <v>3192</v>
          </cell>
        </row>
        <row r="534">
          <cell r="A534" t="str">
            <v>ROJNA</v>
          </cell>
          <cell r="B534">
            <v>6.4</v>
          </cell>
          <cell r="C534">
            <v>-0.78</v>
          </cell>
          <cell r="D534">
            <v>3680500</v>
          </cell>
          <cell r="E534">
            <v>23316</v>
          </cell>
          <cell r="F534">
            <v>12931</v>
          </cell>
        </row>
        <row r="535">
          <cell r="A535" t="str">
            <v>RP</v>
          </cell>
          <cell r="B535">
            <v>1.9</v>
          </cell>
          <cell r="C535">
            <v>-0.52</v>
          </cell>
          <cell r="D535">
            <v>43700</v>
          </cell>
          <cell r="E535">
            <v>83</v>
          </cell>
          <cell r="F535">
            <v>382</v>
          </cell>
        </row>
        <row r="536">
          <cell r="A536" t="str">
            <v>RPC</v>
          </cell>
          <cell r="B536">
            <v>0.76</v>
          </cell>
          <cell r="C536">
            <v>-2.56</v>
          </cell>
          <cell r="D536">
            <v>862600</v>
          </cell>
          <cell r="E536">
            <v>663</v>
          </cell>
          <cell r="F536">
            <v>992</v>
          </cell>
        </row>
        <row r="537">
          <cell r="A537" t="str">
            <v>RPH</v>
          </cell>
          <cell r="B537">
            <v>5.95</v>
          </cell>
          <cell r="C537">
            <v>-1.65</v>
          </cell>
          <cell r="D537">
            <v>459700</v>
          </cell>
          <cell r="E537">
            <v>2748</v>
          </cell>
          <cell r="F537">
            <v>3249</v>
          </cell>
        </row>
        <row r="538">
          <cell r="A538" t="str">
            <v>RS</v>
          </cell>
          <cell r="B538">
            <v>14.3</v>
          </cell>
          <cell r="C538">
            <v>-1.38</v>
          </cell>
          <cell r="D538">
            <v>7707400</v>
          </cell>
          <cell r="E538">
            <v>111581</v>
          </cell>
          <cell r="F538">
            <v>15297</v>
          </cell>
        </row>
        <row r="539">
          <cell r="A539" t="str">
            <v>RSP</v>
          </cell>
          <cell r="B539">
            <v>2.8</v>
          </cell>
          <cell r="C539">
            <v>0.72</v>
          </cell>
          <cell r="D539">
            <v>675300</v>
          </cell>
          <cell r="E539">
            <v>1868</v>
          </cell>
          <cell r="F539">
            <v>2080</v>
          </cell>
        </row>
        <row r="540">
          <cell r="A540" t="str">
            <v>RT</v>
          </cell>
          <cell r="B540">
            <v>1</v>
          </cell>
          <cell r="C540">
            <v>0</v>
          </cell>
          <cell r="D540">
            <v>401700</v>
          </cell>
          <cell r="E540">
            <v>399</v>
          </cell>
          <cell r="F540">
            <v>1102</v>
          </cell>
        </row>
        <row r="541">
          <cell r="A541" t="str">
            <v>RWI</v>
          </cell>
          <cell r="B541">
            <v>0.78</v>
          </cell>
          <cell r="C541">
            <v>2.63</v>
          </cell>
          <cell r="D541">
            <v>710500</v>
          </cell>
          <cell r="E541">
            <v>554</v>
          </cell>
          <cell r="F541">
            <v>714</v>
          </cell>
        </row>
        <row r="542">
          <cell r="A542" t="str">
            <v>S&amp;J</v>
          </cell>
          <cell r="B542">
            <v>40.5</v>
          </cell>
          <cell r="C542">
            <v>0</v>
          </cell>
          <cell r="D542">
            <v>0</v>
          </cell>
          <cell r="E542">
            <v>0</v>
          </cell>
          <cell r="F542">
            <v>6072</v>
          </cell>
        </row>
        <row r="543">
          <cell r="A543" t="str">
            <v>S</v>
          </cell>
          <cell r="B543">
            <v>1.66</v>
          </cell>
          <cell r="C543">
            <v>1.84</v>
          </cell>
          <cell r="D543">
            <v>1244100</v>
          </cell>
          <cell r="E543">
            <v>2045</v>
          </cell>
          <cell r="F543">
            <v>11377</v>
          </cell>
        </row>
        <row r="544">
          <cell r="A544" t="str">
            <v>S11</v>
          </cell>
          <cell r="B544">
            <v>5.0999999999999996</v>
          </cell>
          <cell r="C544">
            <v>-2.86</v>
          </cell>
          <cell r="D544">
            <v>654800</v>
          </cell>
          <cell r="E544">
            <v>3291</v>
          </cell>
          <cell r="F544">
            <v>3126</v>
          </cell>
        </row>
        <row r="545">
          <cell r="A545" t="str">
            <v>SA</v>
          </cell>
          <cell r="B545">
            <v>7.45</v>
          </cell>
          <cell r="C545">
            <v>-0.67</v>
          </cell>
          <cell r="D545">
            <v>15000</v>
          </cell>
          <cell r="E545">
            <v>113</v>
          </cell>
          <cell r="F545">
            <v>8886</v>
          </cell>
        </row>
        <row r="546">
          <cell r="A546" t="str">
            <v>SAAM</v>
          </cell>
          <cell r="B546">
            <v>7.1</v>
          </cell>
          <cell r="C546">
            <v>0.71</v>
          </cell>
          <cell r="D546">
            <v>55700</v>
          </cell>
          <cell r="E546">
            <v>392</v>
          </cell>
          <cell r="F546">
            <v>2130</v>
          </cell>
        </row>
        <row r="547">
          <cell r="A547" t="str">
            <v>SABINA</v>
          </cell>
          <cell r="B547">
            <v>30</v>
          </cell>
          <cell r="C547">
            <v>2.56</v>
          </cell>
          <cell r="D547">
            <v>2195200</v>
          </cell>
          <cell r="E547">
            <v>64079</v>
          </cell>
          <cell r="F547">
            <v>10425</v>
          </cell>
        </row>
        <row r="548">
          <cell r="A548" t="str">
            <v>SABUY</v>
          </cell>
          <cell r="B548">
            <v>11.5</v>
          </cell>
          <cell r="C548">
            <v>0</v>
          </cell>
          <cell r="D548">
            <v>9974000</v>
          </cell>
          <cell r="E548">
            <v>111747</v>
          </cell>
          <cell r="F548">
            <v>20058</v>
          </cell>
        </row>
        <row r="549">
          <cell r="A549" t="str">
            <v>SAF</v>
          </cell>
          <cell r="B549">
            <v>1.44</v>
          </cell>
          <cell r="C549">
            <v>-0.69</v>
          </cell>
          <cell r="D549">
            <v>331500</v>
          </cell>
          <cell r="E549">
            <v>479</v>
          </cell>
          <cell r="F549">
            <v>432</v>
          </cell>
        </row>
        <row r="550">
          <cell r="A550" t="str">
            <v>SAK</v>
          </cell>
          <cell r="B550">
            <v>6.3</v>
          </cell>
          <cell r="C550">
            <v>-1.56</v>
          </cell>
          <cell r="D550">
            <v>10454700</v>
          </cell>
          <cell r="E550">
            <v>64860</v>
          </cell>
          <cell r="F550">
            <v>13205</v>
          </cell>
        </row>
        <row r="551">
          <cell r="A551" t="str">
            <v>SALEE</v>
          </cell>
          <cell r="B551">
            <v>1.01</v>
          </cell>
          <cell r="C551">
            <v>-0.98</v>
          </cell>
          <cell r="D551">
            <v>1108800</v>
          </cell>
          <cell r="E551">
            <v>1115</v>
          </cell>
          <cell r="F551">
            <v>1536</v>
          </cell>
        </row>
        <row r="552">
          <cell r="A552" t="str">
            <v>SAM</v>
          </cell>
          <cell r="B552">
            <v>0.62</v>
          </cell>
          <cell r="C552">
            <v>0</v>
          </cell>
          <cell r="D552">
            <v>665700</v>
          </cell>
          <cell r="E552">
            <v>411</v>
          </cell>
          <cell r="F552">
            <v>648</v>
          </cell>
        </row>
        <row r="553">
          <cell r="A553" t="str">
            <v>SAMART</v>
          </cell>
          <cell r="B553">
            <v>4.16</v>
          </cell>
          <cell r="C553">
            <v>-1.42</v>
          </cell>
          <cell r="D553">
            <v>1935200</v>
          </cell>
          <cell r="E553">
            <v>8064</v>
          </cell>
          <cell r="F553">
            <v>4187</v>
          </cell>
        </row>
        <row r="554">
          <cell r="A554" t="str">
            <v>SAMCO</v>
          </cell>
          <cell r="B554">
            <v>1.41</v>
          </cell>
          <cell r="C554">
            <v>-0.7</v>
          </cell>
          <cell r="D554">
            <v>308500</v>
          </cell>
          <cell r="E554">
            <v>432</v>
          </cell>
          <cell r="F554">
            <v>905</v>
          </cell>
        </row>
        <row r="555">
          <cell r="A555" t="str">
            <v>SAMTEL</v>
          </cell>
          <cell r="B555">
            <v>4.12</v>
          </cell>
          <cell r="C555">
            <v>-1.44</v>
          </cell>
          <cell r="D555">
            <v>266600</v>
          </cell>
          <cell r="E555">
            <v>1099</v>
          </cell>
          <cell r="F555">
            <v>2546</v>
          </cell>
        </row>
        <row r="556">
          <cell r="A556" t="str">
            <v>SANKO</v>
          </cell>
          <cell r="B556">
            <v>1.3</v>
          </cell>
          <cell r="C556">
            <v>15.04</v>
          </cell>
          <cell r="D556">
            <v>13081300</v>
          </cell>
          <cell r="E556">
            <v>17802</v>
          </cell>
          <cell r="F556">
            <v>412</v>
          </cell>
        </row>
        <row r="557">
          <cell r="A557" t="str">
            <v>SAPPE</v>
          </cell>
          <cell r="B557">
            <v>68.5</v>
          </cell>
          <cell r="C557">
            <v>4.18</v>
          </cell>
          <cell r="D557">
            <v>3045400</v>
          </cell>
          <cell r="E557">
            <v>209564</v>
          </cell>
          <cell r="F557">
            <v>21118</v>
          </cell>
        </row>
        <row r="558">
          <cell r="A558" t="str">
            <v>SAT</v>
          </cell>
          <cell r="B558">
            <v>20.3</v>
          </cell>
          <cell r="C558">
            <v>2.0099999999999998</v>
          </cell>
          <cell r="D558">
            <v>1692900</v>
          </cell>
          <cell r="E558">
            <v>34044</v>
          </cell>
          <cell r="F558">
            <v>8631</v>
          </cell>
        </row>
        <row r="559">
          <cell r="A559" t="str">
            <v>SAUCE</v>
          </cell>
          <cell r="B559">
            <v>31.5</v>
          </cell>
          <cell r="C559">
            <v>0</v>
          </cell>
          <cell r="D559">
            <v>10300</v>
          </cell>
          <cell r="E559">
            <v>326</v>
          </cell>
          <cell r="F559">
            <v>11340</v>
          </cell>
        </row>
        <row r="560">
          <cell r="A560" t="str">
            <v>SAWAD</v>
          </cell>
          <cell r="B560">
            <v>60.5</v>
          </cell>
          <cell r="C560">
            <v>1.68</v>
          </cell>
          <cell r="D560">
            <v>12301600</v>
          </cell>
          <cell r="E560">
            <v>731417</v>
          </cell>
          <cell r="F560">
            <v>83076</v>
          </cell>
        </row>
        <row r="561">
          <cell r="A561" t="str">
            <v>SAWANG</v>
          </cell>
          <cell r="B561">
            <v>14.3</v>
          </cell>
          <cell r="C561">
            <v>0</v>
          </cell>
          <cell r="D561">
            <v>0</v>
          </cell>
          <cell r="E561">
            <v>0</v>
          </cell>
          <cell r="F561">
            <v>343</v>
          </cell>
        </row>
        <row r="562">
          <cell r="A562" t="str">
            <v>SC</v>
          </cell>
          <cell r="B562">
            <v>4.58</v>
          </cell>
          <cell r="C562">
            <v>2.23</v>
          </cell>
          <cell r="D562">
            <v>29937900</v>
          </cell>
          <cell r="E562">
            <v>135550</v>
          </cell>
          <cell r="F562">
            <v>19532</v>
          </cell>
        </row>
        <row r="563">
          <cell r="A563" t="str">
            <v>SCAP</v>
          </cell>
          <cell r="B563">
            <v>28.5</v>
          </cell>
          <cell r="C563">
            <v>0</v>
          </cell>
          <cell r="D563">
            <v>372700</v>
          </cell>
          <cell r="E563">
            <v>10506</v>
          </cell>
          <cell r="F563">
            <v>37086</v>
          </cell>
        </row>
        <row r="564">
          <cell r="A564" t="str">
            <v>SCB</v>
          </cell>
          <cell r="B564">
            <v>105.5</v>
          </cell>
          <cell r="C564">
            <v>-1.4</v>
          </cell>
          <cell r="D564">
            <v>11856500</v>
          </cell>
          <cell r="E564">
            <v>1256078</v>
          </cell>
          <cell r="F564">
            <v>355230</v>
          </cell>
        </row>
        <row r="565">
          <cell r="A565" t="str">
            <v>SCC</v>
          </cell>
          <cell r="B565">
            <v>336</v>
          </cell>
          <cell r="C565">
            <v>0.6</v>
          </cell>
          <cell r="D565">
            <v>2283100</v>
          </cell>
          <cell r="E565">
            <v>764897</v>
          </cell>
          <cell r="F565">
            <v>403200</v>
          </cell>
        </row>
        <row r="566">
          <cell r="A566" t="str">
            <v>SCCC</v>
          </cell>
          <cell r="B566">
            <v>135.5</v>
          </cell>
          <cell r="C566">
            <v>0</v>
          </cell>
          <cell r="D566">
            <v>38400</v>
          </cell>
          <cell r="E566">
            <v>5199</v>
          </cell>
          <cell r="F566">
            <v>40379</v>
          </cell>
        </row>
        <row r="567">
          <cell r="A567" t="str">
            <v>SCG</v>
          </cell>
          <cell r="B567">
            <v>4.24</v>
          </cell>
          <cell r="C567">
            <v>-0.47</v>
          </cell>
          <cell r="D567">
            <v>7300</v>
          </cell>
          <cell r="E567">
            <v>31</v>
          </cell>
          <cell r="F567">
            <v>4934</v>
          </cell>
        </row>
        <row r="568">
          <cell r="A568" t="str">
            <v>SCGP</v>
          </cell>
          <cell r="B568">
            <v>44</v>
          </cell>
          <cell r="C568">
            <v>-1.1200000000000001</v>
          </cell>
          <cell r="D568">
            <v>6145800</v>
          </cell>
          <cell r="E568">
            <v>269785</v>
          </cell>
          <cell r="F568">
            <v>188888</v>
          </cell>
        </row>
        <row r="569">
          <cell r="A569" t="str">
            <v>SCI</v>
          </cell>
          <cell r="B569">
            <v>1.25</v>
          </cell>
          <cell r="C569">
            <v>0.81</v>
          </cell>
          <cell r="D569">
            <v>65500</v>
          </cell>
          <cell r="E569">
            <v>80</v>
          </cell>
          <cell r="F569">
            <v>938</v>
          </cell>
        </row>
        <row r="570">
          <cell r="A570" t="str">
            <v>SCM</v>
          </cell>
          <cell r="B570">
            <v>4.92</v>
          </cell>
          <cell r="C570">
            <v>-2.57</v>
          </cell>
          <cell r="D570">
            <v>584900</v>
          </cell>
          <cell r="E570">
            <v>2849</v>
          </cell>
          <cell r="F570">
            <v>2952</v>
          </cell>
        </row>
        <row r="571">
          <cell r="A571" t="str">
            <v>SCN</v>
          </cell>
          <cell r="B571">
            <v>1.78</v>
          </cell>
          <cell r="C571">
            <v>0</v>
          </cell>
          <cell r="D571">
            <v>765100</v>
          </cell>
          <cell r="E571">
            <v>1367</v>
          </cell>
          <cell r="F571">
            <v>2136</v>
          </cell>
        </row>
        <row r="572">
          <cell r="A572" t="str">
            <v>SCP</v>
          </cell>
          <cell r="B572">
            <v>4.76</v>
          </cell>
          <cell r="C572">
            <v>0.42</v>
          </cell>
          <cell r="D572">
            <v>4800</v>
          </cell>
          <cell r="E572">
            <v>23</v>
          </cell>
          <cell r="F572">
            <v>1428</v>
          </cell>
        </row>
        <row r="573">
          <cell r="A573" t="str">
            <v>SDC</v>
          </cell>
          <cell r="B573">
            <v>0.11</v>
          </cell>
          <cell r="C573">
            <v>0</v>
          </cell>
          <cell r="D573">
            <v>37221200</v>
          </cell>
          <cell r="E573">
            <v>4055</v>
          </cell>
          <cell r="F573">
            <v>1637</v>
          </cell>
        </row>
        <row r="574">
          <cell r="A574" t="str">
            <v>SE</v>
          </cell>
          <cell r="B574">
            <v>1.01</v>
          </cell>
          <cell r="C574">
            <v>0</v>
          </cell>
          <cell r="D574">
            <v>345400</v>
          </cell>
          <cell r="E574">
            <v>346</v>
          </cell>
          <cell r="F574">
            <v>662</v>
          </cell>
        </row>
        <row r="575">
          <cell r="A575" t="str">
            <v>SE-ED</v>
          </cell>
          <cell r="B575">
            <v>2.2200000000000002</v>
          </cell>
          <cell r="C575">
            <v>-3.48</v>
          </cell>
          <cell r="D575">
            <v>200</v>
          </cell>
          <cell r="E575">
            <v>0</v>
          </cell>
          <cell r="F575">
            <v>870</v>
          </cell>
        </row>
        <row r="576">
          <cell r="A576" t="str">
            <v>SEAFCO</v>
          </cell>
          <cell r="B576">
            <v>3.74</v>
          </cell>
          <cell r="C576">
            <v>1.63</v>
          </cell>
          <cell r="D576">
            <v>2795200</v>
          </cell>
          <cell r="E576">
            <v>10408</v>
          </cell>
          <cell r="F576">
            <v>2767</v>
          </cell>
        </row>
        <row r="577">
          <cell r="A577" t="str">
            <v>SEAOIL</v>
          </cell>
          <cell r="B577">
            <v>3.28</v>
          </cell>
          <cell r="C577">
            <v>-1.2</v>
          </cell>
          <cell r="D577">
            <v>103400</v>
          </cell>
          <cell r="E577">
            <v>340</v>
          </cell>
          <cell r="F577">
            <v>2272</v>
          </cell>
        </row>
        <row r="578">
          <cell r="A578" t="str">
            <v>SECURE</v>
          </cell>
          <cell r="B578">
            <v>15.1</v>
          </cell>
          <cell r="C578">
            <v>-1.31</v>
          </cell>
          <cell r="D578">
            <v>709200</v>
          </cell>
          <cell r="E578">
            <v>10830</v>
          </cell>
          <cell r="F578">
            <v>1551</v>
          </cell>
        </row>
        <row r="579">
          <cell r="A579" t="str">
            <v>SELIC</v>
          </cell>
          <cell r="B579">
            <v>2.74</v>
          </cell>
          <cell r="C579">
            <v>0</v>
          </cell>
          <cell r="D579">
            <v>56100</v>
          </cell>
          <cell r="E579">
            <v>154</v>
          </cell>
          <cell r="F579">
            <v>1620</v>
          </cell>
        </row>
        <row r="580">
          <cell r="A580" t="str">
            <v>SENA</v>
          </cell>
          <cell r="B580">
            <v>3.42</v>
          </cell>
          <cell r="C580">
            <v>-0.57999999999999996</v>
          </cell>
          <cell r="D580">
            <v>1271300</v>
          </cell>
          <cell r="E580">
            <v>4322</v>
          </cell>
          <cell r="F580">
            <v>4933</v>
          </cell>
        </row>
        <row r="581">
          <cell r="A581" t="str">
            <v>SENAJ</v>
          </cell>
          <cell r="B581">
            <v>0.9</v>
          </cell>
          <cell r="C581">
            <v>-2.17</v>
          </cell>
          <cell r="D581">
            <v>789900</v>
          </cell>
          <cell r="E581">
            <v>713</v>
          </cell>
          <cell r="F581">
            <v>3780</v>
          </cell>
        </row>
        <row r="582">
          <cell r="A582" t="str">
            <v>SFLEX</v>
          </cell>
          <cell r="B582">
            <v>3.6</v>
          </cell>
          <cell r="C582">
            <v>0</v>
          </cell>
          <cell r="D582">
            <v>2680500</v>
          </cell>
          <cell r="E582">
            <v>9850</v>
          </cell>
          <cell r="F582">
            <v>2952</v>
          </cell>
        </row>
        <row r="583">
          <cell r="A583" t="str">
            <v>SFP</v>
          </cell>
          <cell r="B583">
            <v>252</v>
          </cell>
          <cell r="C583">
            <v>0</v>
          </cell>
          <cell r="D583">
            <v>0</v>
          </cell>
          <cell r="E583">
            <v>0</v>
          </cell>
          <cell r="F583">
            <v>5292</v>
          </cell>
        </row>
        <row r="584">
          <cell r="A584" t="str">
            <v>SFT</v>
          </cell>
          <cell r="B584">
            <v>4.5599999999999996</v>
          </cell>
          <cell r="C584">
            <v>-0.87</v>
          </cell>
          <cell r="D584">
            <v>5300</v>
          </cell>
          <cell r="E584">
            <v>24</v>
          </cell>
          <cell r="F584">
            <v>2006</v>
          </cell>
        </row>
        <row r="585">
          <cell r="A585" t="str">
            <v>SGC</v>
          </cell>
          <cell r="B585">
            <v>2.68</v>
          </cell>
          <cell r="C585">
            <v>0</v>
          </cell>
          <cell r="D585">
            <v>19238700</v>
          </cell>
          <cell r="E585">
            <v>50691</v>
          </cell>
          <cell r="F585">
            <v>8764</v>
          </cell>
        </row>
        <row r="586">
          <cell r="A586" t="str">
            <v>SGF</v>
          </cell>
          <cell r="B586">
            <v>0.62</v>
          </cell>
          <cell r="C586">
            <v>0</v>
          </cell>
          <cell r="D586">
            <v>1149700</v>
          </cell>
          <cell r="E586">
            <v>706</v>
          </cell>
          <cell r="F586">
            <v>812</v>
          </cell>
        </row>
        <row r="587">
          <cell r="A587" t="str">
            <v>SGP</v>
          </cell>
          <cell r="B587">
            <v>8.9</v>
          </cell>
          <cell r="C587">
            <v>0.56000000000000005</v>
          </cell>
          <cell r="D587">
            <v>136000</v>
          </cell>
          <cell r="E587">
            <v>1198</v>
          </cell>
          <cell r="F587">
            <v>16357</v>
          </cell>
        </row>
        <row r="588">
          <cell r="A588" t="str">
            <v>SHANG</v>
          </cell>
          <cell r="B588">
            <v>55.75</v>
          </cell>
          <cell r="C588">
            <v>0</v>
          </cell>
          <cell r="D588">
            <v>0</v>
          </cell>
          <cell r="E588">
            <v>0</v>
          </cell>
          <cell r="F588">
            <v>7248</v>
          </cell>
        </row>
        <row r="589">
          <cell r="A589" t="str">
            <v>SHR</v>
          </cell>
          <cell r="B589">
            <v>3.52</v>
          </cell>
          <cell r="C589">
            <v>0.56999999999999995</v>
          </cell>
          <cell r="D589">
            <v>9381600</v>
          </cell>
          <cell r="E589">
            <v>32806</v>
          </cell>
          <cell r="F589">
            <v>12650</v>
          </cell>
        </row>
        <row r="590">
          <cell r="A590" t="str">
            <v>SIAM</v>
          </cell>
          <cell r="B590">
            <v>1.55</v>
          </cell>
          <cell r="C590">
            <v>-1.27</v>
          </cell>
          <cell r="D590">
            <v>30800</v>
          </cell>
          <cell r="E590">
            <v>48</v>
          </cell>
          <cell r="F590">
            <v>919</v>
          </cell>
        </row>
        <row r="591">
          <cell r="A591" t="str">
            <v>SICT</v>
          </cell>
          <cell r="B591">
            <v>9.65</v>
          </cell>
          <cell r="C591">
            <v>2.66</v>
          </cell>
          <cell r="D591">
            <v>2825400</v>
          </cell>
          <cell r="E591">
            <v>26866</v>
          </cell>
          <cell r="F591">
            <v>3860</v>
          </cell>
        </row>
        <row r="592">
          <cell r="A592" t="str">
            <v>SIMAT</v>
          </cell>
          <cell r="B592">
            <v>2.08</v>
          </cell>
          <cell r="C592">
            <v>0</v>
          </cell>
          <cell r="D592">
            <v>546800</v>
          </cell>
          <cell r="E592">
            <v>1122</v>
          </cell>
          <cell r="F592">
            <v>1349</v>
          </cell>
        </row>
        <row r="593">
          <cell r="A593" t="str">
            <v>SINGER</v>
          </cell>
          <cell r="B593">
            <v>13.5</v>
          </cell>
          <cell r="C593">
            <v>-2.17</v>
          </cell>
          <cell r="D593">
            <v>15414800</v>
          </cell>
          <cell r="E593">
            <v>207531</v>
          </cell>
          <cell r="F593">
            <v>11191</v>
          </cell>
        </row>
        <row r="594">
          <cell r="A594" t="str">
            <v>SIRI</v>
          </cell>
          <cell r="B594">
            <v>1.89</v>
          </cell>
          <cell r="C594">
            <v>-2.58</v>
          </cell>
          <cell r="D594">
            <v>332269400</v>
          </cell>
          <cell r="E594">
            <v>627685</v>
          </cell>
          <cell r="F594">
            <v>29983</v>
          </cell>
        </row>
        <row r="595">
          <cell r="A595" t="str">
            <v>SIS</v>
          </cell>
          <cell r="B595">
            <v>20.8</v>
          </cell>
          <cell r="C595">
            <v>-1.42</v>
          </cell>
          <cell r="D595">
            <v>143000</v>
          </cell>
          <cell r="E595">
            <v>2946</v>
          </cell>
          <cell r="F595">
            <v>7284</v>
          </cell>
        </row>
        <row r="596">
          <cell r="A596" t="str">
            <v>SISB</v>
          </cell>
          <cell r="B596">
            <v>34.5</v>
          </cell>
          <cell r="C596">
            <v>4.55</v>
          </cell>
          <cell r="D596">
            <v>3022100</v>
          </cell>
          <cell r="E596">
            <v>102047</v>
          </cell>
          <cell r="F596">
            <v>32430</v>
          </cell>
        </row>
        <row r="597">
          <cell r="A597" t="str">
            <v>SITHAI</v>
          </cell>
          <cell r="B597">
            <v>1.48</v>
          </cell>
          <cell r="C597">
            <v>-0.67</v>
          </cell>
          <cell r="D597">
            <v>2551300</v>
          </cell>
          <cell r="E597">
            <v>3786</v>
          </cell>
          <cell r="F597">
            <v>4011</v>
          </cell>
        </row>
        <row r="598">
          <cell r="A598" t="str">
            <v>SJWD</v>
          </cell>
          <cell r="B598">
            <v>18.600000000000001</v>
          </cell>
          <cell r="C598">
            <v>-1.06</v>
          </cell>
          <cell r="D598">
            <v>1792300</v>
          </cell>
          <cell r="E598">
            <v>33513</v>
          </cell>
          <cell r="F598">
            <v>33685</v>
          </cell>
        </row>
        <row r="599">
          <cell r="A599" t="str">
            <v>SK</v>
          </cell>
          <cell r="B599">
            <v>0.73</v>
          </cell>
          <cell r="C599">
            <v>-1.35</v>
          </cell>
          <cell r="D599">
            <v>199400</v>
          </cell>
          <cell r="E599">
            <v>145</v>
          </cell>
          <cell r="F599">
            <v>336</v>
          </cell>
        </row>
        <row r="600">
          <cell r="A600" t="str">
            <v>SKE</v>
          </cell>
          <cell r="B600">
            <v>0.61</v>
          </cell>
          <cell r="C600">
            <v>1.67</v>
          </cell>
          <cell r="D600">
            <v>426100</v>
          </cell>
          <cell r="E600">
            <v>258</v>
          </cell>
          <cell r="F600">
            <v>681</v>
          </cell>
        </row>
        <row r="601">
          <cell r="A601" t="str">
            <v>SKN</v>
          </cell>
          <cell r="B601">
            <v>4.34</v>
          </cell>
          <cell r="C601">
            <v>0.46</v>
          </cell>
          <cell r="D601">
            <v>218200</v>
          </cell>
          <cell r="E601">
            <v>945</v>
          </cell>
          <cell r="F601">
            <v>3472</v>
          </cell>
        </row>
        <row r="602">
          <cell r="A602" t="str">
            <v>SKR</v>
          </cell>
          <cell r="B602">
            <v>8.9499999999999993</v>
          </cell>
          <cell r="C602">
            <v>-1.1000000000000001</v>
          </cell>
          <cell r="D602">
            <v>278000</v>
          </cell>
          <cell r="E602">
            <v>2501</v>
          </cell>
          <cell r="F602">
            <v>18476</v>
          </cell>
        </row>
        <row r="603">
          <cell r="A603" t="str">
            <v>SKY</v>
          </cell>
          <cell r="B603">
            <v>27.5</v>
          </cell>
          <cell r="C603">
            <v>0</v>
          </cell>
          <cell r="D603">
            <v>2352300</v>
          </cell>
          <cell r="E603">
            <v>65515</v>
          </cell>
          <cell r="F603">
            <v>17167</v>
          </cell>
        </row>
        <row r="604">
          <cell r="A604" t="str">
            <v>SLM</v>
          </cell>
          <cell r="B604">
            <v>0.19</v>
          </cell>
          <cell r="C604">
            <v>0</v>
          </cell>
          <cell r="D604">
            <v>0</v>
          </cell>
          <cell r="E604">
            <v>0</v>
          </cell>
          <cell r="F604">
            <v>0</v>
          </cell>
        </row>
        <row r="605">
          <cell r="A605" t="str">
            <v>SLP</v>
          </cell>
          <cell r="B605">
            <v>0.48</v>
          </cell>
          <cell r="C605">
            <v>0</v>
          </cell>
          <cell r="D605">
            <v>35800</v>
          </cell>
          <cell r="E605">
            <v>17</v>
          </cell>
          <cell r="F605">
            <v>576</v>
          </cell>
        </row>
        <row r="606">
          <cell r="A606" t="str">
            <v>SM</v>
          </cell>
          <cell r="B606">
            <v>1.82</v>
          </cell>
          <cell r="C606">
            <v>-2.15</v>
          </cell>
          <cell r="D606">
            <v>1163100</v>
          </cell>
          <cell r="E606">
            <v>2099</v>
          </cell>
          <cell r="F606">
            <v>2002</v>
          </cell>
        </row>
        <row r="607">
          <cell r="A607" t="str">
            <v>SMART</v>
          </cell>
          <cell r="B607">
            <v>0.79</v>
          </cell>
          <cell r="C607">
            <v>-1.25</v>
          </cell>
          <cell r="D607">
            <v>771400</v>
          </cell>
          <cell r="E607">
            <v>607</v>
          </cell>
          <cell r="F607">
            <v>823</v>
          </cell>
        </row>
        <row r="608">
          <cell r="A608" t="str">
            <v>SMD</v>
          </cell>
          <cell r="B608">
            <v>6.8</v>
          </cell>
          <cell r="C608">
            <v>-1.45</v>
          </cell>
          <cell r="D608">
            <v>301700</v>
          </cell>
          <cell r="E608">
            <v>2072</v>
          </cell>
          <cell r="F608">
            <v>1528</v>
          </cell>
        </row>
        <row r="609">
          <cell r="A609" t="str">
            <v>SMIT</v>
          </cell>
          <cell r="B609">
            <v>4.5199999999999996</v>
          </cell>
          <cell r="C609">
            <v>-0.44</v>
          </cell>
          <cell r="D609">
            <v>210500</v>
          </cell>
          <cell r="E609">
            <v>951</v>
          </cell>
          <cell r="F609">
            <v>2396</v>
          </cell>
        </row>
        <row r="610">
          <cell r="A610" t="str">
            <v>SMK</v>
          </cell>
          <cell r="B610">
            <v>0.8</v>
          </cell>
          <cell r="C610">
            <v>0</v>
          </cell>
          <cell r="D610">
            <v>0</v>
          </cell>
          <cell r="E610">
            <v>0</v>
          </cell>
          <cell r="F610">
            <v>160</v>
          </cell>
        </row>
        <row r="611">
          <cell r="A611" t="str">
            <v>SMPC</v>
          </cell>
          <cell r="B611">
            <v>10.9</v>
          </cell>
          <cell r="C611">
            <v>-5.22</v>
          </cell>
          <cell r="D611">
            <v>2741000</v>
          </cell>
          <cell r="E611">
            <v>29044</v>
          </cell>
          <cell r="F611">
            <v>5837</v>
          </cell>
        </row>
        <row r="612">
          <cell r="A612" t="str">
            <v>SMT</v>
          </cell>
          <cell r="B612">
            <v>4.22</v>
          </cell>
          <cell r="C612">
            <v>2.4300000000000002</v>
          </cell>
          <cell r="D612">
            <v>1664100</v>
          </cell>
          <cell r="E612">
            <v>6909</v>
          </cell>
          <cell r="F612">
            <v>3568</v>
          </cell>
        </row>
        <row r="613">
          <cell r="A613" t="str">
            <v>SNC</v>
          </cell>
          <cell r="B613">
            <v>13.4</v>
          </cell>
          <cell r="C613">
            <v>-0.74</v>
          </cell>
          <cell r="D613">
            <v>578300</v>
          </cell>
          <cell r="E613">
            <v>7697</v>
          </cell>
          <cell r="F613">
            <v>4854</v>
          </cell>
        </row>
        <row r="614">
          <cell r="A614" t="str">
            <v>SNNP</v>
          </cell>
          <cell r="B614">
            <v>24.7</v>
          </cell>
          <cell r="C614">
            <v>1.65</v>
          </cell>
          <cell r="D614">
            <v>5700200</v>
          </cell>
          <cell r="E614">
            <v>139559</v>
          </cell>
          <cell r="F614">
            <v>23712</v>
          </cell>
        </row>
        <row r="615">
          <cell r="A615" t="str">
            <v>SNP</v>
          </cell>
          <cell r="B615">
            <v>17.5</v>
          </cell>
          <cell r="C615">
            <v>-0.56999999999999995</v>
          </cell>
          <cell r="D615">
            <v>72100</v>
          </cell>
          <cell r="E615">
            <v>1247</v>
          </cell>
          <cell r="F615">
            <v>8974</v>
          </cell>
        </row>
        <row r="616">
          <cell r="A616" t="str">
            <v>SO</v>
          </cell>
          <cell r="B616">
            <v>8.9499999999999993</v>
          </cell>
          <cell r="C616">
            <v>-0.56000000000000005</v>
          </cell>
          <cell r="D616">
            <v>16000</v>
          </cell>
          <cell r="E616">
            <v>142</v>
          </cell>
          <cell r="F616">
            <v>3995</v>
          </cell>
        </row>
        <row r="617">
          <cell r="A617" t="str">
            <v>SOLAR</v>
          </cell>
          <cell r="B617">
            <v>0.64</v>
          </cell>
          <cell r="C617">
            <v>0</v>
          </cell>
          <cell r="D617">
            <v>532300</v>
          </cell>
          <cell r="E617">
            <v>338</v>
          </cell>
          <cell r="F617">
            <v>696</v>
          </cell>
        </row>
        <row r="618">
          <cell r="A618" t="str">
            <v>SONIC</v>
          </cell>
          <cell r="B618">
            <v>2.2000000000000002</v>
          </cell>
          <cell r="C618">
            <v>0</v>
          </cell>
          <cell r="D618">
            <v>347200</v>
          </cell>
          <cell r="E618">
            <v>759</v>
          </cell>
          <cell r="F618">
            <v>1671</v>
          </cell>
        </row>
        <row r="619">
          <cell r="A619" t="str">
            <v>SORKON</v>
          </cell>
          <cell r="B619">
            <v>4.9400000000000004</v>
          </cell>
          <cell r="C619">
            <v>-3.14</v>
          </cell>
          <cell r="D619">
            <v>1432300</v>
          </cell>
          <cell r="E619">
            <v>7070</v>
          </cell>
          <cell r="F619">
            <v>1598</v>
          </cell>
        </row>
        <row r="620">
          <cell r="A620" t="str">
            <v>SPA</v>
          </cell>
          <cell r="B620">
            <v>11.3</v>
          </cell>
          <cell r="C620">
            <v>-0.88</v>
          </cell>
          <cell r="D620">
            <v>1705500</v>
          </cell>
          <cell r="E620">
            <v>19436</v>
          </cell>
          <cell r="F620">
            <v>9661</v>
          </cell>
        </row>
        <row r="621">
          <cell r="A621" t="str">
            <v>SPACK</v>
          </cell>
          <cell r="B621">
            <v>2.52</v>
          </cell>
          <cell r="C621">
            <v>-4.55</v>
          </cell>
          <cell r="D621">
            <v>648000</v>
          </cell>
          <cell r="E621">
            <v>1652</v>
          </cell>
          <cell r="F621">
            <v>756</v>
          </cell>
        </row>
        <row r="622">
          <cell r="A622" t="str">
            <v>SPALI</v>
          </cell>
          <cell r="B622">
            <v>21</v>
          </cell>
          <cell r="C622">
            <v>-1.41</v>
          </cell>
          <cell r="D622">
            <v>5389400</v>
          </cell>
          <cell r="E622">
            <v>112832</v>
          </cell>
          <cell r="F622">
            <v>41014</v>
          </cell>
        </row>
        <row r="623">
          <cell r="A623" t="str">
            <v>SPC</v>
          </cell>
          <cell r="B623">
            <v>64.5</v>
          </cell>
          <cell r="C623">
            <v>0.78</v>
          </cell>
          <cell r="D623">
            <v>200</v>
          </cell>
          <cell r="E623">
            <v>13</v>
          </cell>
          <cell r="F623">
            <v>21285</v>
          </cell>
        </row>
        <row r="624">
          <cell r="A624" t="str">
            <v>SPCG</v>
          </cell>
          <cell r="B624">
            <v>13</v>
          </cell>
          <cell r="C624">
            <v>-0.76</v>
          </cell>
          <cell r="D624">
            <v>104400</v>
          </cell>
          <cell r="E624">
            <v>1360</v>
          </cell>
          <cell r="F624">
            <v>13725</v>
          </cell>
        </row>
        <row r="625">
          <cell r="A625" t="str">
            <v>SPG</v>
          </cell>
          <cell r="B625">
            <v>15.5</v>
          </cell>
          <cell r="C625">
            <v>0</v>
          </cell>
          <cell r="D625">
            <v>1000</v>
          </cell>
          <cell r="E625">
            <v>16</v>
          </cell>
          <cell r="F625">
            <v>5348</v>
          </cell>
        </row>
        <row r="626">
          <cell r="A626" t="str">
            <v>SPI</v>
          </cell>
          <cell r="B626">
            <v>68.75</v>
          </cell>
          <cell r="C626">
            <v>0</v>
          </cell>
          <cell r="D626">
            <v>0</v>
          </cell>
          <cell r="E626">
            <v>0</v>
          </cell>
          <cell r="F626">
            <v>39317</v>
          </cell>
        </row>
        <row r="627">
          <cell r="A627" t="str">
            <v>SPRC</v>
          </cell>
          <cell r="B627">
            <v>8.9499999999999993</v>
          </cell>
          <cell r="C627">
            <v>-3.24</v>
          </cell>
          <cell r="D627">
            <v>18243500</v>
          </cell>
          <cell r="E627">
            <v>163837</v>
          </cell>
          <cell r="F627">
            <v>38806</v>
          </cell>
        </row>
        <row r="628">
          <cell r="A628" t="str">
            <v>SPVI</v>
          </cell>
          <cell r="B628">
            <v>4.9800000000000004</v>
          </cell>
          <cell r="C628">
            <v>-0.4</v>
          </cell>
          <cell r="D628">
            <v>458200</v>
          </cell>
          <cell r="E628">
            <v>2269</v>
          </cell>
          <cell r="F628">
            <v>1992</v>
          </cell>
        </row>
        <row r="629">
          <cell r="A629" t="str">
            <v>SQ</v>
          </cell>
          <cell r="B629">
            <v>1.48</v>
          </cell>
          <cell r="C629">
            <v>-7.5</v>
          </cell>
          <cell r="D629">
            <v>11508200</v>
          </cell>
          <cell r="E629">
            <v>17200</v>
          </cell>
          <cell r="F629">
            <v>1701</v>
          </cell>
        </row>
        <row r="630">
          <cell r="A630" t="str">
            <v>SR</v>
          </cell>
          <cell r="B630">
            <v>1.47</v>
          </cell>
          <cell r="C630">
            <v>-0.68</v>
          </cell>
          <cell r="D630">
            <v>5900</v>
          </cell>
          <cell r="E630">
            <v>8</v>
          </cell>
          <cell r="F630">
            <v>995</v>
          </cell>
        </row>
        <row r="631">
          <cell r="A631" t="str">
            <v>SRICHA</v>
          </cell>
          <cell r="B631">
            <v>7.75</v>
          </cell>
          <cell r="C631">
            <v>-0.64</v>
          </cell>
          <cell r="D631">
            <v>72100</v>
          </cell>
          <cell r="E631">
            <v>560</v>
          </cell>
          <cell r="F631">
            <v>2402</v>
          </cell>
        </row>
        <row r="632">
          <cell r="A632" t="str">
            <v>SSC</v>
          </cell>
          <cell r="B632">
            <v>33.5</v>
          </cell>
          <cell r="C632">
            <v>-2.9</v>
          </cell>
          <cell r="D632">
            <v>100</v>
          </cell>
          <cell r="E632">
            <v>3</v>
          </cell>
          <cell r="F632">
            <v>8908</v>
          </cell>
        </row>
        <row r="633">
          <cell r="A633" t="str">
            <v>SSF</v>
          </cell>
          <cell r="B633">
            <v>8</v>
          </cell>
          <cell r="C633">
            <v>-4.1900000000000004</v>
          </cell>
          <cell r="D633">
            <v>8000</v>
          </cell>
          <cell r="E633">
            <v>64</v>
          </cell>
          <cell r="F633">
            <v>2160</v>
          </cell>
        </row>
        <row r="634">
          <cell r="A634" t="str">
            <v>SSP</v>
          </cell>
          <cell r="B634">
            <v>9.1</v>
          </cell>
          <cell r="C634">
            <v>1.68</v>
          </cell>
          <cell r="D634">
            <v>1709300</v>
          </cell>
          <cell r="E634">
            <v>15371</v>
          </cell>
          <cell r="F634">
            <v>11365</v>
          </cell>
        </row>
        <row r="635">
          <cell r="A635" t="str">
            <v>SSS</v>
          </cell>
          <cell r="B635">
            <v>0.71</v>
          </cell>
          <cell r="C635">
            <v>0</v>
          </cell>
          <cell r="D635">
            <v>0</v>
          </cell>
          <cell r="E635">
            <v>0</v>
          </cell>
          <cell r="F635">
            <v>0</v>
          </cell>
        </row>
        <row r="636">
          <cell r="A636" t="str">
            <v>SSSC</v>
          </cell>
          <cell r="B636">
            <v>2.8</v>
          </cell>
          <cell r="C636">
            <v>0</v>
          </cell>
          <cell r="D636">
            <v>106200</v>
          </cell>
          <cell r="E636">
            <v>297</v>
          </cell>
          <cell r="F636">
            <v>1792</v>
          </cell>
        </row>
        <row r="637">
          <cell r="A637" t="str">
            <v>SST</v>
          </cell>
          <cell r="B637">
            <v>5.75</v>
          </cell>
          <cell r="C637">
            <v>-1.71</v>
          </cell>
          <cell r="D637">
            <v>200</v>
          </cell>
          <cell r="E637">
            <v>1</v>
          </cell>
          <cell r="F637">
            <v>3027</v>
          </cell>
        </row>
        <row r="638">
          <cell r="A638" t="str">
            <v>STA</v>
          </cell>
          <cell r="B638">
            <v>19.3</v>
          </cell>
          <cell r="C638">
            <v>2.66</v>
          </cell>
          <cell r="D638">
            <v>6686000</v>
          </cell>
          <cell r="E638">
            <v>129244</v>
          </cell>
          <cell r="F638">
            <v>29645</v>
          </cell>
        </row>
        <row r="639">
          <cell r="A639" t="str">
            <v>STANLY</v>
          </cell>
          <cell r="B639">
            <v>186.5</v>
          </cell>
          <cell r="C639">
            <v>1.91</v>
          </cell>
          <cell r="D639">
            <v>35300</v>
          </cell>
          <cell r="E639">
            <v>6549</v>
          </cell>
          <cell r="F639">
            <v>14291</v>
          </cell>
        </row>
        <row r="640">
          <cell r="A640" t="str">
            <v>STARK</v>
          </cell>
          <cell r="B640">
            <v>2.38</v>
          </cell>
          <cell r="C640">
            <v>0</v>
          </cell>
          <cell r="D640">
            <v>0</v>
          </cell>
          <cell r="E640">
            <v>0</v>
          </cell>
          <cell r="F640">
            <v>31907</v>
          </cell>
        </row>
        <row r="641">
          <cell r="A641" t="str">
            <v>STC</v>
          </cell>
          <cell r="B641">
            <v>0.74</v>
          </cell>
          <cell r="C641">
            <v>-1.33</v>
          </cell>
          <cell r="D641">
            <v>444800</v>
          </cell>
          <cell r="E641">
            <v>329</v>
          </cell>
          <cell r="F641">
            <v>420</v>
          </cell>
        </row>
        <row r="642">
          <cell r="A642" t="str">
            <v>STEC</v>
          </cell>
          <cell r="B642">
            <v>12.2</v>
          </cell>
          <cell r="C642">
            <v>-1.61</v>
          </cell>
          <cell r="D642">
            <v>3259100</v>
          </cell>
          <cell r="E642">
            <v>39454</v>
          </cell>
          <cell r="F642">
            <v>18606</v>
          </cell>
        </row>
        <row r="643">
          <cell r="A643" t="str">
            <v>STECH</v>
          </cell>
          <cell r="B643">
            <v>2.06</v>
          </cell>
          <cell r="C643">
            <v>-0.96</v>
          </cell>
          <cell r="D643">
            <v>416900</v>
          </cell>
          <cell r="E643">
            <v>859</v>
          </cell>
          <cell r="F643">
            <v>1494</v>
          </cell>
        </row>
        <row r="644">
          <cell r="A644" t="str">
            <v>STGT</v>
          </cell>
          <cell r="B644">
            <v>9.0500000000000007</v>
          </cell>
          <cell r="C644">
            <v>-0.55000000000000004</v>
          </cell>
          <cell r="D644">
            <v>4590700</v>
          </cell>
          <cell r="E644">
            <v>41674</v>
          </cell>
          <cell r="F644">
            <v>25930</v>
          </cell>
        </row>
        <row r="645">
          <cell r="A645" t="str">
            <v>STHAI</v>
          </cell>
          <cell r="B645">
            <v>0.01</v>
          </cell>
          <cell r="C645">
            <v>0</v>
          </cell>
          <cell r="D645">
            <v>0</v>
          </cell>
          <cell r="E645">
            <v>0</v>
          </cell>
          <cell r="F645">
            <v>0</v>
          </cell>
        </row>
        <row r="646">
          <cell r="A646" t="str">
            <v>STI</v>
          </cell>
          <cell r="B646">
            <v>4.9400000000000004</v>
          </cell>
          <cell r="C646">
            <v>-0.8</v>
          </cell>
          <cell r="D646">
            <v>561300</v>
          </cell>
          <cell r="E646">
            <v>2758</v>
          </cell>
          <cell r="F646">
            <v>2979</v>
          </cell>
        </row>
        <row r="647">
          <cell r="A647" t="str">
            <v>STOWER</v>
          </cell>
          <cell r="B647">
            <v>0.02</v>
          </cell>
          <cell r="C647">
            <v>-33.33</v>
          </cell>
          <cell r="D647">
            <v>8855900</v>
          </cell>
          <cell r="E647">
            <v>265</v>
          </cell>
          <cell r="F647">
            <v>739</v>
          </cell>
        </row>
        <row r="648">
          <cell r="A648" t="str">
            <v>STP</v>
          </cell>
          <cell r="B648">
            <v>9.1</v>
          </cell>
          <cell r="C648">
            <v>-1.0900000000000001</v>
          </cell>
          <cell r="D648">
            <v>30400</v>
          </cell>
          <cell r="E648">
            <v>274</v>
          </cell>
          <cell r="F648">
            <v>910</v>
          </cell>
        </row>
        <row r="649">
          <cell r="A649" t="str">
            <v>STPI</v>
          </cell>
          <cell r="B649">
            <v>4.0199999999999996</v>
          </cell>
          <cell r="C649">
            <v>0</v>
          </cell>
          <cell r="D649">
            <v>703900</v>
          </cell>
          <cell r="E649">
            <v>2816</v>
          </cell>
          <cell r="F649">
            <v>6532</v>
          </cell>
        </row>
        <row r="650">
          <cell r="A650" t="str">
            <v>SUC</v>
          </cell>
          <cell r="B650">
            <v>28.75</v>
          </cell>
          <cell r="C650">
            <v>0.88</v>
          </cell>
          <cell r="D650">
            <v>25100</v>
          </cell>
          <cell r="E650">
            <v>716</v>
          </cell>
          <cell r="F650">
            <v>8625</v>
          </cell>
        </row>
        <row r="651">
          <cell r="A651" t="str">
            <v>SUN</v>
          </cell>
          <cell r="B651">
            <v>5.3</v>
          </cell>
          <cell r="C651">
            <v>7.29</v>
          </cell>
          <cell r="D651">
            <v>22673400</v>
          </cell>
          <cell r="E651">
            <v>123664</v>
          </cell>
          <cell r="F651">
            <v>3418</v>
          </cell>
        </row>
        <row r="652">
          <cell r="A652" t="str">
            <v>SUPER</v>
          </cell>
          <cell r="B652">
            <v>0.59</v>
          </cell>
          <cell r="C652">
            <v>-1.67</v>
          </cell>
          <cell r="D652">
            <v>15575900</v>
          </cell>
          <cell r="E652">
            <v>9273</v>
          </cell>
          <cell r="F652">
            <v>16136</v>
          </cell>
        </row>
        <row r="653">
          <cell r="A653" t="str">
            <v>SUSCO</v>
          </cell>
          <cell r="B653">
            <v>3.56</v>
          </cell>
          <cell r="C653">
            <v>-1.1100000000000001</v>
          </cell>
          <cell r="D653">
            <v>1387900</v>
          </cell>
          <cell r="E653">
            <v>4932</v>
          </cell>
          <cell r="F653">
            <v>3738</v>
          </cell>
        </row>
        <row r="654">
          <cell r="A654" t="str">
            <v>SUTHA</v>
          </cell>
          <cell r="B654">
            <v>3.68</v>
          </cell>
          <cell r="C654">
            <v>-0.54</v>
          </cell>
          <cell r="D654">
            <v>46900</v>
          </cell>
          <cell r="E654">
            <v>171</v>
          </cell>
          <cell r="F654">
            <v>1334</v>
          </cell>
        </row>
        <row r="655">
          <cell r="A655" t="str">
            <v>SVI</v>
          </cell>
          <cell r="B655">
            <v>8.35</v>
          </cell>
          <cell r="C655">
            <v>-11.17</v>
          </cell>
          <cell r="D655">
            <v>16339400</v>
          </cell>
          <cell r="E655">
            <v>138715</v>
          </cell>
          <cell r="F655">
            <v>17979</v>
          </cell>
        </row>
        <row r="656">
          <cell r="A656" t="str">
            <v>SVOA</v>
          </cell>
          <cell r="B656">
            <v>2.2200000000000002</v>
          </cell>
          <cell r="C656">
            <v>2.78</v>
          </cell>
          <cell r="D656">
            <v>830500</v>
          </cell>
          <cell r="E656">
            <v>1802</v>
          </cell>
          <cell r="F656">
            <v>1570</v>
          </cell>
        </row>
        <row r="657">
          <cell r="A657" t="str">
            <v>SVR</v>
          </cell>
          <cell r="B657">
            <v>2.16</v>
          </cell>
          <cell r="C657">
            <v>0</v>
          </cell>
          <cell r="D657">
            <v>18585900</v>
          </cell>
          <cell r="E657">
            <v>40027</v>
          </cell>
          <cell r="F657">
            <v>1102</v>
          </cell>
        </row>
        <row r="658">
          <cell r="A658" t="str">
            <v>SVT</v>
          </cell>
          <cell r="B658">
            <v>3.16</v>
          </cell>
          <cell r="C658">
            <v>-1.86</v>
          </cell>
          <cell r="D658">
            <v>446600</v>
          </cell>
          <cell r="E658">
            <v>1413</v>
          </cell>
          <cell r="F658">
            <v>2212</v>
          </cell>
        </row>
        <row r="659">
          <cell r="A659" t="str">
            <v>SWC</v>
          </cell>
          <cell r="B659">
            <v>5.95</v>
          </cell>
          <cell r="C659">
            <v>0</v>
          </cell>
          <cell r="D659">
            <v>112700</v>
          </cell>
          <cell r="E659">
            <v>671</v>
          </cell>
          <cell r="F659">
            <v>2698</v>
          </cell>
        </row>
        <row r="660">
          <cell r="A660" t="str">
            <v>SYMC</v>
          </cell>
          <cell r="B660">
            <v>6</v>
          </cell>
          <cell r="C660">
            <v>0.84</v>
          </cell>
          <cell r="D660">
            <v>40100</v>
          </cell>
          <cell r="E660">
            <v>239</v>
          </cell>
          <cell r="F660">
            <v>2602</v>
          </cell>
        </row>
        <row r="661">
          <cell r="A661" t="str">
            <v>SYNEX</v>
          </cell>
          <cell r="B661">
            <v>12.7</v>
          </cell>
          <cell r="C661">
            <v>-4.51</v>
          </cell>
          <cell r="D661">
            <v>1234100</v>
          </cell>
          <cell r="E661">
            <v>15830</v>
          </cell>
          <cell r="F661">
            <v>10761</v>
          </cell>
        </row>
        <row r="662">
          <cell r="A662" t="str">
            <v>SYNTEC</v>
          </cell>
          <cell r="B662">
            <v>1.72</v>
          </cell>
          <cell r="C662">
            <v>0</v>
          </cell>
          <cell r="D662">
            <v>699600</v>
          </cell>
          <cell r="E662">
            <v>1194</v>
          </cell>
          <cell r="F662">
            <v>2736</v>
          </cell>
        </row>
        <row r="663">
          <cell r="A663" t="str">
            <v>TACC</v>
          </cell>
          <cell r="B663">
            <v>5.4</v>
          </cell>
          <cell r="C663">
            <v>-6.09</v>
          </cell>
          <cell r="D663">
            <v>4695700</v>
          </cell>
          <cell r="E663">
            <v>25605</v>
          </cell>
          <cell r="F663">
            <v>3283</v>
          </cell>
        </row>
        <row r="664">
          <cell r="A664" t="str">
            <v>TAE</v>
          </cell>
          <cell r="B664">
            <v>1.44</v>
          </cell>
          <cell r="C664">
            <v>-1.37</v>
          </cell>
          <cell r="D664">
            <v>3320800</v>
          </cell>
          <cell r="E664">
            <v>4734</v>
          </cell>
          <cell r="F664">
            <v>1440</v>
          </cell>
        </row>
        <row r="665">
          <cell r="A665" t="str">
            <v>TAKUNI</v>
          </cell>
          <cell r="B665">
            <v>1.96</v>
          </cell>
          <cell r="C665">
            <v>-6.67</v>
          </cell>
          <cell r="D665">
            <v>38655700</v>
          </cell>
          <cell r="E665">
            <v>78760</v>
          </cell>
          <cell r="F665">
            <v>1568</v>
          </cell>
        </row>
        <row r="666">
          <cell r="A666" t="str">
            <v>TAPAC</v>
          </cell>
          <cell r="B666">
            <v>1.79</v>
          </cell>
          <cell r="C666">
            <v>0.56000000000000005</v>
          </cell>
          <cell r="D666">
            <v>25400</v>
          </cell>
          <cell r="E666">
            <v>45</v>
          </cell>
          <cell r="F666">
            <v>737</v>
          </cell>
        </row>
        <row r="667">
          <cell r="A667" t="str">
            <v>TASCO</v>
          </cell>
          <cell r="B667">
            <v>20.399999999999999</v>
          </cell>
          <cell r="C667">
            <v>-1.45</v>
          </cell>
          <cell r="D667">
            <v>9532600</v>
          </cell>
          <cell r="E667">
            <v>197086</v>
          </cell>
          <cell r="F667">
            <v>32199</v>
          </cell>
        </row>
        <row r="668">
          <cell r="A668" t="str">
            <v>TC</v>
          </cell>
          <cell r="B668">
            <v>6.95</v>
          </cell>
          <cell r="C668">
            <v>-5.44</v>
          </cell>
          <cell r="D668">
            <v>1802300</v>
          </cell>
          <cell r="E668">
            <v>12684</v>
          </cell>
          <cell r="F668">
            <v>2294</v>
          </cell>
        </row>
        <row r="669">
          <cell r="A669" t="str">
            <v>TCAP</v>
          </cell>
          <cell r="B669">
            <v>46</v>
          </cell>
          <cell r="C669">
            <v>0</v>
          </cell>
          <cell r="D669">
            <v>3420200</v>
          </cell>
          <cell r="E669">
            <v>155873</v>
          </cell>
          <cell r="F669">
            <v>52700</v>
          </cell>
        </row>
        <row r="670">
          <cell r="A670" t="str">
            <v>TCC</v>
          </cell>
          <cell r="B670">
            <v>0.66</v>
          </cell>
          <cell r="C670">
            <v>1.54</v>
          </cell>
          <cell r="D670">
            <v>1003500</v>
          </cell>
          <cell r="E670">
            <v>665</v>
          </cell>
          <cell r="F670">
            <v>919</v>
          </cell>
        </row>
        <row r="671">
          <cell r="A671" t="str">
            <v>TCCC</v>
          </cell>
          <cell r="B671">
            <v>39.5</v>
          </cell>
          <cell r="C671">
            <v>0.64</v>
          </cell>
          <cell r="D671">
            <v>49200</v>
          </cell>
          <cell r="E671">
            <v>1931</v>
          </cell>
          <cell r="F671">
            <v>23096</v>
          </cell>
        </row>
        <row r="672">
          <cell r="A672" t="str">
            <v>TCJ</v>
          </cell>
          <cell r="B672">
            <v>4.16</v>
          </cell>
          <cell r="C672">
            <v>0</v>
          </cell>
          <cell r="D672">
            <v>0</v>
          </cell>
          <cell r="E672">
            <v>0</v>
          </cell>
          <cell r="F672">
            <v>439</v>
          </cell>
        </row>
        <row r="673">
          <cell r="A673" t="str">
            <v>TCMC</v>
          </cell>
          <cell r="B673">
            <v>1.76</v>
          </cell>
          <cell r="C673">
            <v>-2.76</v>
          </cell>
          <cell r="D673">
            <v>7767500</v>
          </cell>
          <cell r="E673">
            <v>13751</v>
          </cell>
          <cell r="F673">
            <v>1343</v>
          </cell>
        </row>
        <row r="674">
          <cell r="A674" t="str">
            <v>TCOAT</v>
          </cell>
          <cell r="B674">
            <v>25</v>
          </cell>
          <cell r="C674">
            <v>0</v>
          </cell>
          <cell r="D674">
            <v>0</v>
          </cell>
          <cell r="E674">
            <v>0</v>
          </cell>
          <cell r="F674">
            <v>263</v>
          </cell>
        </row>
        <row r="675">
          <cell r="A675" t="str">
            <v>TEAM</v>
          </cell>
          <cell r="B675">
            <v>7.15</v>
          </cell>
          <cell r="C675">
            <v>-4.67</v>
          </cell>
          <cell r="D675">
            <v>3415900</v>
          </cell>
          <cell r="E675">
            <v>24555</v>
          </cell>
          <cell r="F675">
            <v>4555</v>
          </cell>
        </row>
        <row r="676">
          <cell r="A676" t="str">
            <v>TEAMG</v>
          </cell>
          <cell r="B676">
            <v>7.9</v>
          </cell>
          <cell r="C676">
            <v>0</v>
          </cell>
          <cell r="D676">
            <v>1505800</v>
          </cell>
          <cell r="E676">
            <v>11859</v>
          </cell>
          <cell r="F676">
            <v>5372</v>
          </cell>
        </row>
        <row r="677">
          <cell r="A677" t="str">
            <v>TEGH</v>
          </cell>
          <cell r="B677">
            <v>3.74</v>
          </cell>
          <cell r="C677">
            <v>-2.6</v>
          </cell>
          <cell r="D677">
            <v>6689100</v>
          </cell>
          <cell r="E677">
            <v>25170</v>
          </cell>
          <cell r="F677">
            <v>4039</v>
          </cell>
        </row>
        <row r="678">
          <cell r="A678" t="str">
            <v>TEKA</v>
          </cell>
          <cell r="B678">
            <v>3.08</v>
          </cell>
          <cell r="C678">
            <v>0</v>
          </cell>
          <cell r="D678">
            <v>639300</v>
          </cell>
          <cell r="E678">
            <v>1975</v>
          </cell>
          <cell r="F678">
            <v>924</v>
          </cell>
        </row>
        <row r="679">
          <cell r="A679" t="str">
            <v>TFG</v>
          </cell>
          <cell r="B679">
            <v>4.46</v>
          </cell>
          <cell r="C679">
            <v>-3.46</v>
          </cell>
          <cell r="D679">
            <v>14665800</v>
          </cell>
          <cell r="E679">
            <v>65613</v>
          </cell>
          <cell r="F679">
            <v>25217</v>
          </cell>
        </row>
        <row r="680">
          <cell r="A680" t="str">
            <v>TFI</v>
          </cell>
          <cell r="B680">
            <v>0.13</v>
          </cell>
          <cell r="C680">
            <v>8.33</v>
          </cell>
          <cell r="D680">
            <v>134600</v>
          </cell>
          <cell r="E680">
            <v>16</v>
          </cell>
          <cell r="F680">
            <v>2187</v>
          </cell>
        </row>
        <row r="681">
          <cell r="A681" t="str">
            <v>TFM</v>
          </cell>
          <cell r="B681">
            <v>8.0500000000000007</v>
          </cell>
          <cell r="C681">
            <v>-2.42</v>
          </cell>
          <cell r="D681">
            <v>39000</v>
          </cell>
          <cell r="E681">
            <v>313</v>
          </cell>
          <cell r="F681">
            <v>4025</v>
          </cell>
        </row>
        <row r="682">
          <cell r="A682" t="str">
            <v>TFMAMA</v>
          </cell>
          <cell r="B682">
            <v>196.5</v>
          </cell>
          <cell r="C682">
            <v>0</v>
          </cell>
          <cell r="D682">
            <v>0</v>
          </cell>
          <cell r="E682">
            <v>0</v>
          </cell>
          <cell r="F682">
            <v>64787</v>
          </cell>
        </row>
        <row r="683">
          <cell r="A683" t="str">
            <v>TGE</v>
          </cell>
          <cell r="B683">
            <v>1.77</v>
          </cell>
          <cell r="C683">
            <v>-1.67</v>
          </cell>
          <cell r="D683">
            <v>15650800</v>
          </cell>
          <cell r="E683">
            <v>27709</v>
          </cell>
          <cell r="F683">
            <v>3894</v>
          </cell>
        </row>
        <row r="684">
          <cell r="A684" t="str">
            <v>TGH</v>
          </cell>
          <cell r="B684">
            <v>19.7</v>
          </cell>
          <cell r="C684">
            <v>0</v>
          </cell>
          <cell r="D684">
            <v>0</v>
          </cell>
          <cell r="E684">
            <v>0</v>
          </cell>
          <cell r="F684">
            <v>14816</v>
          </cell>
        </row>
        <row r="685">
          <cell r="A685" t="str">
            <v>TGPRO</v>
          </cell>
          <cell r="B685">
            <v>0.19</v>
          </cell>
          <cell r="C685">
            <v>-5</v>
          </cell>
          <cell r="D685">
            <v>2027800</v>
          </cell>
          <cell r="E685">
            <v>388</v>
          </cell>
          <cell r="F685">
            <v>897</v>
          </cell>
        </row>
        <row r="686">
          <cell r="A686" t="str">
            <v>TH</v>
          </cell>
          <cell r="B686">
            <v>1.48</v>
          </cell>
          <cell r="C686">
            <v>-1.99</v>
          </cell>
          <cell r="D686">
            <v>5027700</v>
          </cell>
          <cell r="E686">
            <v>7430</v>
          </cell>
          <cell r="F686">
            <v>1478</v>
          </cell>
        </row>
        <row r="687">
          <cell r="A687" t="str">
            <v>THAI</v>
          </cell>
          <cell r="B687">
            <v>3.32</v>
          </cell>
          <cell r="C687">
            <v>0</v>
          </cell>
          <cell r="D687">
            <v>0</v>
          </cell>
          <cell r="E687">
            <v>0</v>
          </cell>
          <cell r="F687">
            <v>0</v>
          </cell>
        </row>
        <row r="688">
          <cell r="A688" t="str">
            <v>THANA</v>
          </cell>
          <cell r="B688">
            <v>2.38</v>
          </cell>
          <cell r="C688">
            <v>5.31</v>
          </cell>
          <cell r="D688">
            <v>8374200</v>
          </cell>
          <cell r="E688">
            <v>20465</v>
          </cell>
          <cell r="F688">
            <v>660</v>
          </cell>
        </row>
        <row r="689">
          <cell r="A689" t="str">
            <v>THANI</v>
          </cell>
          <cell r="B689">
            <v>3.64</v>
          </cell>
          <cell r="C689">
            <v>-0.55000000000000004</v>
          </cell>
          <cell r="D689">
            <v>6839600</v>
          </cell>
          <cell r="E689">
            <v>24766</v>
          </cell>
          <cell r="F689">
            <v>20613</v>
          </cell>
        </row>
        <row r="690">
          <cell r="A690" t="str">
            <v>THCOM</v>
          </cell>
          <cell r="B690">
            <v>13.7</v>
          </cell>
          <cell r="C690">
            <v>7.03</v>
          </cell>
          <cell r="D690">
            <v>15157200</v>
          </cell>
          <cell r="E690">
            <v>201967</v>
          </cell>
          <cell r="F690">
            <v>15017</v>
          </cell>
        </row>
        <row r="691">
          <cell r="A691" t="str">
            <v>THE</v>
          </cell>
          <cell r="B691">
            <v>1.51</v>
          </cell>
          <cell r="C691">
            <v>0.67</v>
          </cell>
          <cell r="D691">
            <v>45700</v>
          </cell>
          <cell r="E691">
            <v>70</v>
          </cell>
          <cell r="F691">
            <v>1664</v>
          </cell>
        </row>
        <row r="692">
          <cell r="A692" t="str">
            <v>THG</v>
          </cell>
          <cell r="B692">
            <v>68</v>
          </cell>
          <cell r="C692">
            <v>-0.37</v>
          </cell>
          <cell r="D692">
            <v>902300</v>
          </cell>
          <cell r="E692">
            <v>61341</v>
          </cell>
          <cell r="F692">
            <v>57628</v>
          </cell>
        </row>
        <row r="693">
          <cell r="A693" t="str">
            <v>THIP</v>
          </cell>
          <cell r="B693">
            <v>28</v>
          </cell>
          <cell r="C693">
            <v>-0.88</v>
          </cell>
          <cell r="D693">
            <v>32800</v>
          </cell>
          <cell r="E693">
            <v>911</v>
          </cell>
          <cell r="F693">
            <v>2520</v>
          </cell>
        </row>
        <row r="694">
          <cell r="A694" t="str">
            <v>THL</v>
          </cell>
          <cell r="B694">
            <v>0.46</v>
          </cell>
          <cell r="C694">
            <v>0</v>
          </cell>
          <cell r="D694">
            <v>0</v>
          </cell>
          <cell r="E694">
            <v>0</v>
          </cell>
          <cell r="F694">
            <v>0</v>
          </cell>
        </row>
        <row r="695">
          <cell r="A695" t="str">
            <v>THMUI</v>
          </cell>
          <cell r="B695">
            <v>0.78</v>
          </cell>
          <cell r="C695">
            <v>-2.5</v>
          </cell>
          <cell r="D695">
            <v>79200</v>
          </cell>
          <cell r="E695">
            <v>61</v>
          </cell>
          <cell r="F695">
            <v>265</v>
          </cell>
        </row>
        <row r="696">
          <cell r="A696" t="str">
            <v>THRE</v>
          </cell>
          <cell r="B696">
            <v>1.01</v>
          </cell>
          <cell r="C696">
            <v>0</v>
          </cell>
          <cell r="D696">
            <v>867600</v>
          </cell>
          <cell r="E696">
            <v>876</v>
          </cell>
          <cell r="F696">
            <v>4257</v>
          </cell>
        </row>
        <row r="697">
          <cell r="A697" t="str">
            <v>THREL</v>
          </cell>
          <cell r="B697">
            <v>4.58</v>
          </cell>
          <cell r="C697">
            <v>-1.72</v>
          </cell>
          <cell r="D697">
            <v>686700</v>
          </cell>
          <cell r="E697">
            <v>3173</v>
          </cell>
          <cell r="F697">
            <v>2748</v>
          </cell>
        </row>
        <row r="698">
          <cell r="A698" t="str">
            <v>TIDLOR</v>
          </cell>
          <cell r="B698">
            <v>25.5</v>
          </cell>
          <cell r="C698">
            <v>-0.97</v>
          </cell>
          <cell r="D698">
            <v>22149100</v>
          </cell>
          <cell r="E698">
            <v>565544</v>
          </cell>
          <cell r="F698">
            <v>71642</v>
          </cell>
        </row>
        <row r="699">
          <cell r="A699" t="str">
            <v>TIGER</v>
          </cell>
          <cell r="B699">
            <v>1.48</v>
          </cell>
          <cell r="C699">
            <v>2.0699999999999998</v>
          </cell>
          <cell r="D699">
            <v>52600</v>
          </cell>
          <cell r="E699">
            <v>78</v>
          </cell>
          <cell r="F699">
            <v>681</v>
          </cell>
        </row>
        <row r="700">
          <cell r="A700" t="str">
            <v>TIPCO</v>
          </cell>
          <cell r="B700">
            <v>9.4499999999999993</v>
          </cell>
          <cell r="C700">
            <v>3.28</v>
          </cell>
          <cell r="D700">
            <v>1622000</v>
          </cell>
          <cell r="E700">
            <v>15146</v>
          </cell>
          <cell r="F700">
            <v>4560</v>
          </cell>
        </row>
        <row r="701">
          <cell r="A701" t="str">
            <v>TIPH</v>
          </cell>
          <cell r="B701">
            <v>42</v>
          </cell>
          <cell r="C701">
            <v>0.6</v>
          </cell>
          <cell r="D701">
            <v>1211900</v>
          </cell>
          <cell r="E701">
            <v>50519</v>
          </cell>
          <cell r="F701">
            <v>24960</v>
          </cell>
        </row>
        <row r="702">
          <cell r="A702" t="str">
            <v>TISCO</v>
          </cell>
          <cell r="B702">
            <v>92.25</v>
          </cell>
          <cell r="C702">
            <v>-0.54</v>
          </cell>
          <cell r="D702">
            <v>2701600</v>
          </cell>
          <cell r="E702">
            <v>249862</v>
          </cell>
          <cell r="F702">
            <v>73860</v>
          </cell>
        </row>
        <row r="703">
          <cell r="A703" t="str">
            <v>TITLE</v>
          </cell>
          <cell r="B703">
            <v>2.12</v>
          </cell>
          <cell r="C703">
            <v>0.95</v>
          </cell>
          <cell r="D703">
            <v>557500</v>
          </cell>
          <cell r="E703">
            <v>1175</v>
          </cell>
          <cell r="F703">
            <v>1530</v>
          </cell>
        </row>
        <row r="704">
          <cell r="A704" t="str">
            <v>TK</v>
          </cell>
          <cell r="B704">
            <v>7.3</v>
          </cell>
          <cell r="C704">
            <v>0.69</v>
          </cell>
          <cell r="D704">
            <v>84000</v>
          </cell>
          <cell r="E704">
            <v>608</v>
          </cell>
          <cell r="F704">
            <v>3650</v>
          </cell>
        </row>
        <row r="705">
          <cell r="A705" t="str">
            <v>TKC</v>
          </cell>
          <cell r="B705">
            <v>21.4</v>
          </cell>
          <cell r="C705">
            <v>0.94</v>
          </cell>
          <cell r="D705">
            <v>82300</v>
          </cell>
          <cell r="E705">
            <v>1740</v>
          </cell>
          <cell r="F705">
            <v>6420</v>
          </cell>
        </row>
        <row r="706">
          <cell r="A706" t="str">
            <v>TKN</v>
          </cell>
          <cell r="B706">
            <v>10.3</v>
          </cell>
          <cell r="C706">
            <v>5.64</v>
          </cell>
          <cell r="D706">
            <v>40034800</v>
          </cell>
          <cell r="E706">
            <v>417504</v>
          </cell>
          <cell r="F706">
            <v>14214</v>
          </cell>
        </row>
        <row r="707">
          <cell r="A707" t="str">
            <v>TKS</v>
          </cell>
          <cell r="B707">
            <v>9.4499999999999993</v>
          </cell>
          <cell r="C707">
            <v>-8.25</v>
          </cell>
          <cell r="D707">
            <v>3978500</v>
          </cell>
          <cell r="E707">
            <v>38147</v>
          </cell>
          <cell r="F707">
            <v>4805</v>
          </cell>
        </row>
        <row r="708">
          <cell r="A708" t="str">
            <v>TKT</v>
          </cell>
          <cell r="B708">
            <v>2.34</v>
          </cell>
          <cell r="C708">
            <v>-2.5</v>
          </cell>
          <cell r="D708">
            <v>735600</v>
          </cell>
          <cell r="E708">
            <v>1723</v>
          </cell>
          <cell r="F708">
            <v>821</v>
          </cell>
        </row>
        <row r="709">
          <cell r="A709" t="str">
            <v>TLI</v>
          </cell>
          <cell r="B709">
            <v>12.9</v>
          </cell>
          <cell r="C709">
            <v>-1.53</v>
          </cell>
          <cell r="D709">
            <v>21859000</v>
          </cell>
          <cell r="E709">
            <v>280519</v>
          </cell>
          <cell r="F709">
            <v>147705</v>
          </cell>
        </row>
        <row r="710">
          <cell r="A710" t="str">
            <v>TM</v>
          </cell>
          <cell r="B710">
            <v>2.5</v>
          </cell>
          <cell r="C710">
            <v>-3.1</v>
          </cell>
          <cell r="D710">
            <v>147700</v>
          </cell>
          <cell r="E710">
            <v>369</v>
          </cell>
          <cell r="F710">
            <v>770</v>
          </cell>
        </row>
        <row r="711">
          <cell r="A711" t="str">
            <v>TMC</v>
          </cell>
          <cell r="B711">
            <v>2.98</v>
          </cell>
          <cell r="C711">
            <v>-2.61</v>
          </cell>
          <cell r="D711">
            <v>1580700</v>
          </cell>
          <cell r="E711">
            <v>4796</v>
          </cell>
          <cell r="F711">
            <v>1367</v>
          </cell>
        </row>
        <row r="712">
          <cell r="A712" t="str">
            <v>TMD</v>
          </cell>
          <cell r="B712">
            <v>23.1</v>
          </cell>
          <cell r="C712">
            <v>0</v>
          </cell>
          <cell r="D712">
            <v>2500</v>
          </cell>
          <cell r="E712">
            <v>58</v>
          </cell>
          <cell r="F712">
            <v>3465</v>
          </cell>
        </row>
        <row r="713">
          <cell r="A713" t="str">
            <v>TMI</v>
          </cell>
          <cell r="B713">
            <v>1.89</v>
          </cell>
          <cell r="C713">
            <v>-0.53</v>
          </cell>
          <cell r="D713">
            <v>11793700</v>
          </cell>
          <cell r="E713">
            <v>22479</v>
          </cell>
          <cell r="F713">
            <v>1269</v>
          </cell>
        </row>
        <row r="714">
          <cell r="A714" t="str">
            <v>TMILL</v>
          </cell>
          <cell r="B714">
            <v>3.9</v>
          </cell>
          <cell r="C714">
            <v>0.52</v>
          </cell>
          <cell r="D714">
            <v>81900</v>
          </cell>
          <cell r="E714">
            <v>320</v>
          </cell>
          <cell r="F714">
            <v>1555</v>
          </cell>
        </row>
        <row r="715">
          <cell r="A715" t="str">
            <v>TMT</v>
          </cell>
          <cell r="B715">
            <v>7.7</v>
          </cell>
          <cell r="C715">
            <v>0.65</v>
          </cell>
          <cell r="D715">
            <v>171000</v>
          </cell>
          <cell r="E715">
            <v>1318</v>
          </cell>
          <cell r="F715">
            <v>6705</v>
          </cell>
        </row>
        <row r="716">
          <cell r="A716" t="str">
            <v>TMW</v>
          </cell>
          <cell r="B716">
            <v>39.5</v>
          </cell>
          <cell r="C716">
            <v>0.64</v>
          </cell>
          <cell r="D716">
            <v>1600</v>
          </cell>
          <cell r="E716">
            <v>63</v>
          </cell>
          <cell r="F716">
            <v>1576</v>
          </cell>
        </row>
        <row r="717">
          <cell r="A717" t="str">
            <v>TNDT</v>
          </cell>
          <cell r="B717">
            <v>0.41</v>
          </cell>
          <cell r="C717">
            <v>0</v>
          </cell>
          <cell r="D717">
            <v>1175600</v>
          </cell>
          <cell r="E717">
            <v>477</v>
          </cell>
          <cell r="F717">
            <v>331</v>
          </cell>
        </row>
        <row r="718">
          <cell r="A718" t="str">
            <v>TNH</v>
          </cell>
          <cell r="B718">
            <v>35.5</v>
          </cell>
          <cell r="C718">
            <v>0</v>
          </cell>
          <cell r="D718">
            <v>100</v>
          </cell>
          <cell r="E718">
            <v>4</v>
          </cell>
          <cell r="F718">
            <v>6390</v>
          </cell>
        </row>
        <row r="719">
          <cell r="A719" t="str">
            <v>TNITY</v>
          </cell>
          <cell r="B719">
            <v>5.3</v>
          </cell>
          <cell r="C719">
            <v>-1.85</v>
          </cell>
          <cell r="D719">
            <v>505300</v>
          </cell>
          <cell r="E719">
            <v>2696</v>
          </cell>
          <cell r="F719">
            <v>1136</v>
          </cell>
        </row>
        <row r="720">
          <cell r="A720" t="str">
            <v>TNL</v>
          </cell>
          <cell r="B720">
            <v>34.75</v>
          </cell>
          <cell r="C720">
            <v>0</v>
          </cell>
          <cell r="D720">
            <v>18200</v>
          </cell>
          <cell r="E720">
            <v>615</v>
          </cell>
          <cell r="F720">
            <v>10586</v>
          </cell>
        </row>
        <row r="721">
          <cell r="A721" t="str">
            <v>TNP</v>
          </cell>
          <cell r="B721">
            <v>3.48</v>
          </cell>
          <cell r="C721">
            <v>-0.56999999999999995</v>
          </cell>
          <cell r="D721">
            <v>421700</v>
          </cell>
          <cell r="E721">
            <v>1460</v>
          </cell>
          <cell r="F721">
            <v>2784</v>
          </cell>
        </row>
        <row r="722">
          <cell r="A722" t="str">
            <v>TNPC</v>
          </cell>
          <cell r="B722">
            <v>1.69</v>
          </cell>
          <cell r="C722">
            <v>0.6</v>
          </cell>
          <cell r="D722">
            <v>10400</v>
          </cell>
          <cell r="E722">
            <v>17</v>
          </cell>
          <cell r="F722">
            <v>576</v>
          </cell>
        </row>
        <row r="723">
          <cell r="A723" t="str">
            <v>TNR</v>
          </cell>
          <cell r="B723">
            <v>8.9499999999999993</v>
          </cell>
          <cell r="C723">
            <v>1.1299999999999999</v>
          </cell>
          <cell r="D723">
            <v>17400</v>
          </cell>
          <cell r="E723">
            <v>155</v>
          </cell>
          <cell r="F723">
            <v>2685</v>
          </cell>
        </row>
        <row r="724">
          <cell r="A724" t="str">
            <v>TOA</v>
          </cell>
          <cell r="B724">
            <v>29.25</v>
          </cell>
          <cell r="C724">
            <v>-1.68</v>
          </cell>
          <cell r="D724">
            <v>2066000</v>
          </cell>
          <cell r="E724">
            <v>60234</v>
          </cell>
          <cell r="F724">
            <v>59348</v>
          </cell>
        </row>
        <row r="725">
          <cell r="A725" t="str">
            <v>TOG</v>
          </cell>
          <cell r="B725">
            <v>9.65</v>
          </cell>
          <cell r="C725">
            <v>-1.53</v>
          </cell>
          <cell r="D725">
            <v>384100</v>
          </cell>
          <cell r="E725">
            <v>3716</v>
          </cell>
          <cell r="F725">
            <v>4577</v>
          </cell>
        </row>
        <row r="726">
          <cell r="A726" t="str">
            <v>TOP</v>
          </cell>
          <cell r="B726">
            <v>47.25</v>
          </cell>
          <cell r="C726">
            <v>-0.53</v>
          </cell>
          <cell r="D726">
            <v>8051000</v>
          </cell>
          <cell r="E726">
            <v>377488</v>
          </cell>
          <cell r="F726">
            <v>105549</v>
          </cell>
        </row>
        <row r="727">
          <cell r="A727" t="str">
            <v>TOPP</v>
          </cell>
          <cell r="B727">
            <v>153.5</v>
          </cell>
          <cell r="C727">
            <v>0</v>
          </cell>
          <cell r="D727">
            <v>0</v>
          </cell>
          <cell r="E727">
            <v>0</v>
          </cell>
          <cell r="F727">
            <v>921</v>
          </cell>
        </row>
        <row r="728">
          <cell r="A728" t="str">
            <v>TPA</v>
          </cell>
          <cell r="B728">
            <v>5.7</v>
          </cell>
          <cell r="C728">
            <v>3.64</v>
          </cell>
          <cell r="D728">
            <v>1600</v>
          </cell>
          <cell r="E728">
            <v>9</v>
          </cell>
          <cell r="F728">
            <v>693</v>
          </cell>
        </row>
        <row r="729">
          <cell r="A729" t="str">
            <v>TPAC</v>
          </cell>
          <cell r="B729">
            <v>15.4</v>
          </cell>
          <cell r="C729">
            <v>2.67</v>
          </cell>
          <cell r="D729">
            <v>193500</v>
          </cell>
          <cell r="E729">
            <v>2967</v>
          </cell>
          <cell r="F729">
            <v>5029</v>
          </cell>
        </row>
        <row r="730">
          <cell r="A730" t="str">
            <v>TPBI</v>
          </cell>
          <cell r="B730">
            <v>4.16</v>
          </cell>
          <cell r="C730">
            <v>-0.48</v>
          </cell>
          <cell r="D730">
            <v>93000</v>
          </cell>
          <cell r="E730">
            <v>388</v>
          </cell>
          <cell r="F730">
            <v>1734</v>
          </cell>
        </row>
        <row r="731">
          <cell r="A731" t="str">
            <v>TPCH</v>
          </cell>
          <cell r="B731">
            <v>8</v>
          </cell>
          <cell r="C731">
            <v>0.63</v>
          </cell>
          <cell r="D731">
            <v>1359300</v>
          </cell>
          <cell r="E731">
            <v>10833</v>
          </cell>
          <cell r="F731">
            <v>3210</v>
          </cell>
        </row>
        <row r="732">
          <cell r="A732" t="str">
            <v>TPCS</v>
          </cell>
          <cell r="B732">
            <v>19.399999999999999</v>
          </cell>
          <cell r="C732">
            <v>0</v>
          </cell>
          <cell r="D732">
            <v>0</v>
          </cell>
          <cell r="E732">
            <v>0</v>
          </cell>
          <cell r="F732">
            <v>2095</v>
          </cell>
        </row>
        <row r="733">
          <cell r="A733" t="str">
            <v>TPIPL</v>
          </cell>
          <cell r="B733">
            <v>1.55</v>
          </cell>
          <cell r="C733">
            <v>-1.27</v>
          </cell>
          <cell r="D733">
            <v>5127300</v>
          </cell>
          <cell r="E733">
            <v>7927</v>
          </cell>
          <cell r="F733">
            <v>29350</v>
          </cell>
        </row>
        <row r="734">
          <cell r="A734" t="str">
            <v>TPIPP</v>
          </cell>
          <cell r="B734">
            <v>3.28</v>
          </cell>
          <cell r="C734">
            <v>-1.2</v>
          </cell>
          <cell r="D734">
            <v>2204100</v>
          </cell>
          <cell r="E734">
            <v>7265</v>
          </cell>
          <cell r="F734">
            <v>27552</v>
          </cell>
        </row>
        <row r="735">
          <cell r="A735" t="str">
            <v>TPLAS</v>
          </cell>
          <cell r="B735">
            <v>2.08</v>
          </cell>
          <cell r="C735">
            <v>0</v>
          </cell>
          <cell r="D735">
            <v>16100</v>
          </cell>
          <cell r="E735">
            <v>33</v>
          </cell>
          <cell r="F735">
            <v>562</v>
          </cell>
        </row>
        <row r="736">
          <cell r="A736" t="str">
            <v>TPOLY</v>
          </cell>
          <cell r="B736">
            <v>1.19</v>
          </cell>
          <cell r="C736">
            <v>-0.83</v>
          </cell>
          <cell r="D736">
            <v>290500</v>
          </cell>
          <cell r="E736">
            <v>347</v>
          </cell>
          <cell r="F736">
            <v>682</v>
          </cell>
        </row>
        <row r="737">
          <cell r="A737" t="str">
            <v>TPP</v>
          </cell>
          <cell r="B737">
            <v>19</v>
          </cell>
          <cell r="C737">
            <v>-2.06</v>
          </cell>
          <cell r="D737">
            <v>1900</v>
          </cell>
          <cell r="E737">
            <v>36</v>
          </cell>
          <cell r="F737">
            <v>713</v>
          </cell>
        </row>
        <row r="738">
          <cell r="A738" t="str">
            <v>TPS</v>
          </cell>
          <cell r="B738">
            <v>3.08</v>
          </cell>
          <cell r="C738">
            <v>-0.65</v>
          </cell>
          <cell r="D738">
            <v>188400</v>
          </cell>
          <cell r="E738">
            <v>570</v>
          </cell>
          <cell r="F738">
            <v>1091</v>
          </cell>
        </row>
        <row r="739">
          <cell r="A739" t="str">
            <v>TQM</v>
          </cell>
          <cell r="B739">
            <v>29</v>
          </cell>
          <cell r="C739">
            <v>1.75</v>
          </cell>
          <cell r="D739">
            <v>1922200</v>
          </cell>
          <cell r="E739">
            <v>54070</v>
          </cell>
          <cell r="F739">
            <v>17400</v>
          </cell>
        </row>
        <row r="740">
          <cell r="A740" t="str">
            <v>TQR</v>
          </cell>
          <cell r="B740">
            <v>10.7</v>
          </cell>
          <cell r="C740">
            <v>-5.31</v>
          </cell>
          <cell r="D740">
            <v>422100</v>
          </cell>
          <cell r="E740">
            <v>4612</v>
          </cell>
          <cell r="F740">
            <v>2461</v>
          </cell>
        </row>
        <row r="741">
          <cell r="A741" t="str">
            <v>TR</v>
          </cell>
          <cell r="B741">
            <v>47</v>
          </cell>
          <cell r="C741">
            <v>0</v>
          </cell>
          <cell r="D741">
            <v>0</v>
          </cell>
          <cell r="E741">
            <v>0</v>
          </cell>
          <cell r="F741">
            <v>9475</v>
          </cell>
        </row>
        <row r="742">
          <cell r="A742" t="str">
            <v>TRC</v>
          </cell>
          <cell r="B742">
            <v>0.51</v>
          </cell>
          <cell r="C742">
            <v>-1.92</v>
          </cell>
          <cell r="D742">
            <v>12594800</v>
          </cell>
          <cell r="E742">
            <v>6356</v>
          </cell>
          <cell r="F742">
            <v>4889</v>
          </cell>
        </row>
        <row r="743">
          <cell r="A743" t="str">
            <v>TRITN</v>
          </cell>
          <cell r="B743">
            <v>0.15</v>
          </cell>
          <cell r="C743">
            <v>-6.25</v>
          </cell>
          <cell r="D743">
            <v>3871200</v>
          </cell>
          <cell r="E743">
            <v>586</v>
          </cell>
          <cell r="F743">
            <v>1669</v>
          </cell>
        </row>
        <row r="744">
          <cell r="A744" t="str">
            <v>TRT</v>
          </cell>
          <cell r="B744">
            <v>2.42</v>
          </cell>
          <cell r="C744">
            <v>-0.82</v>
          </cell>
          <cell r="D744">
            <v>22800</v>
          </cell>
          <cell r="E744">
            <v>55</v>
          </cell>
          <cell r="F744">
            <v>745</v>
          </cell>
        </row>
        <row r="745">
          <cell r="A745" t="str">
            <v>TRU</v>
          </cell>
          <cell r="B745">
            <v>5.0999999999999996</v>
          </cell>
          <cell r="C745">
            <v>-3.77</v>
          </cell>
          <cell r="D745">
            <v>1035700</v>
          </cell>
          <cell r="E745">
            <v>5307</v>
          </cell>
          <cell r="F745">
            <v>3088</v>
          </cell>
        </row>
        <row r="746">
          <cell r="A746" t="str">
            <v>TRUBB</v>
          </cell>
          <cell r="B746">
            <v>1.57</v>
          </cell>
          <cell r="C746">
            <v>-6.55</v>
          </cell>
          <cell r="D746">
            <v>3335300</v>
          </cell>
          <cell r="E746">
            <v>5321</v>
          </cell>
          <cell r="F746">
            <v>1284</v>
          </cell>
        </row>
        <row r="747">
          <cell r="A747" t="str">
            <v>TRUE</v>
          </cell>
          <cell r="B747">
            <v>7.65</v>
          </cell>
          <cell r="C747">
            <v>-0.65</v>
          </cell>
          <cell r="D747">
            <v>117633900</v>
          </cell>
          <cell r="E747">
            <v>890821</v>
          </cell>
          <cell r="F747">
            <v>264324</v>
          </cell>
        </row>
        <row r="748">
          <cell r="A748" t="str">
            <v>TRV</v>
          </cell>
          <cell r="B748">
            <v>3.88</v>
          </cell>
          <cell r="C748">
            <v>-3</v>
          </cell>
          <cell r="D748">
            <v>18700</v>
          </cell>
          <cell r="E748">
            <v>74</v>
          </cell>
          <cell r="F748">
            <v>815</v>
          </cell>
        </row>
        <row r="749">
          <cell r="A749" t="str">
            <v>TSC</v>
          </cell>
          <cell r="B749">
            <v>13.7</v>
          </cell>
          <cell r="C749">
            <v>-0.72</v>
          </cell>
          <cell r="D749">
            <v>9900</v>
          </cell>
          <cell r="E749">
            <v>137</v>
          </cell>
          <cell r="F749">
            <v>3559</v>
          </cell>
        </row>
        <row r="750">
          <cell r="A750" t="str">
            <v>TSE</v>
          </cell>
          <cell r="B750">
            <v>2.2200000000000002</v>
          </cell>
          <cell r="C750">
            <v>3.74</v>
          </cell>
          <cell r="D750">
            <v>9330000</v>
          </cell>
          <cell r="E750">
            <v>21051</v>
          </cell>
          <cell r="F750">
            <v>4701</v>
          </cell>
        </row>
        <row r="751">
          <cell r="A751" t="str">
            <v>TSF</v>
          </cell>
          <cell r="B751">
            <v>0.01</v>
          </cell>
          <cell r="C751">
            <v>0</v>
          </cell>
          <cell r="D751">
            <v>0</v>
          </cell>
          <cell r="E751">
            <v>0</v>
          </cell>
          <cell r="F751">
            <v>0</v>
          </cell>
        </row>
        <row r="752">
          <cell r="A752" t="str">
            <v>TSI</v>
          </cell>
          <cell r="B752">
            <v>0.27</v>
          </cell>
          <cell r="C752">
            <v>-3.57</v>
          </cell>
          <cell r="D752">
            <v>106600</v>
          </cell>
          <cell r="E752">
            <v>28</v>
          </cell>
          <cell r="F752">
            <v>514</v>
          </cell>
        </row>
        <row r="753">
          <cell r="A753" t="str">
            <v>TSR</v>
          </cell>
          <cell r="B753">
            <v>3.42</v>
          </cell>
          <cell r="C753">
            <v>0</v>
          </cell>
          <cell r="D753">
            <v>0</v>
          </cell>
          <cell r="E753">
            <v>0</v>
          </cell>
          <cell r="F753">
            <v>1879</v>
          </cell>
        </row>
        <row r="754">
          <cell r="A754" t="str">
            <v>TSTE</v>
          </cell>
          <cell r="B754">
            <v>7.45</v>
          </cell>
          <cell r="C754">
            <v>0</v>
          </cell>
          <cell r="D754">
            <v>0</v>
          </cell>
          <cell r="E754">
            <v>0</v>
          </cell>
          <cell r="F754">
            <v>2856</v>
          </cell>
        </row>
        <row r="755">
          <cell r="A755" t="str">
            <v>TSTH</v>
          </cell>
          <cell r="B755">
            <v>1.03</v>
          </cell>
          <cell r="C755">
            <v>-0.96</v>
          </cell>
          <cell r="D755">
            <v>1469200</v>
          </cell>
          <cell r="E755">
            <v>1508</v>
          </cell>
          <cell r="F755">
            <v>8674</v>
          </cell>
        </row>
        <row r="756">
          <cell r="A756" t="str">
            <v>TTA</v>
          </cell>
          <cell r="B756">
            <v>6.9</v>
          </cell>
          <cell r="C756">
            <v>-1.43</v>
          </cell>
          <cell r="D756">
            <v>2277000</v>
          </cell>
          <cell r="E756">
            <v>15667</v>
          </cell>
          <cell r="F756">
            <v>12575</v>
          </cell>
        </row>
        <row r="757">
          <cell r="A757" t="str">
            <v>TTB</v>
          </cell>
          <cell r="B757">
            <v>1.49</v>
          </cell>
          <cell r="C757">
            <v>-1.32</v>
          </cell>
          <cell r="D757">
            <v>299771500</v>
          </cell>
          <cell r="E757">
            <v>447565</v>
          </cell>
          <cell r="F757">
            <v>144199</v>
          </cell>
        </row>
        <row r="758">
          <cell r="A758" t="str">
            <v>TTCL</v>
          </cell>
          <cell r="B758">
            <v>3.96</v>
          </cell>
          <cell r="C758">
            <v>-1.49</v>
          </cell>
          <cell r="D758">
            <v>1994000</v>
          </cell>
          <cell r="E758">
            <v>7921</v>
          </cell>
          <cell r="F758">
            <v>2439</v>
          </cell>
        </row>
        <row r="759">
          <cell r="A759" t="str">
            <v>TTI</v>
          </cell>
          <cell r="B759">
            <v>29</v>
          </cell>
          <cell r="C759">
            <v>0</v>
          </cell>
          <cell r="D759">
            <v>200</v>
          </cell>
          <cell r="E759">
            <v>6</v>
          </cell>
          <cell r="F759">
            <v>1450</v>
          </cell>
        </row>
        <row r="760">
          <cell r="A760" t="str">
            <v>TTT</v>
          </cell>
          <cell r="B760">
            <v>50.5</v>
          </cell>
          <cell r="C760">
            <v>1</v>
          </cell>
          <cell r="D760">
            <v>100</v>
          </cell>
          <cell r="E760">
            <v>5</v>
          </cell>
          <cell r="F760">
            <v>2921</v>
          </cell>
        </row>
        <row r="761">
          <cell r="A761" t="str">
            <v>TTW</v>
          </cell>
          <cell r="B761">
            <v>8.65</v>
          </cell>
          <cell r="C761">
            <v>0</v>
          </cell>
          <cell r="D761">
            <v>1236700</v>
          </cell>
          <cell r="E761">
            <v>10734</v>
          </cell>
          <cell r="F761">
            <v>34514</v>
          </cell>
        </row>
        <row r="762">
          <cell r="A762" t="str">
            <v>TU</v>
          </cell>
          <cell r="B762">
            <v>15</v>
          </cell>
          <cell r="C762">
            <v>0</v>
          </cell>
          <cell r="D762">
            <v>42422700</v>
          </cell>
          <cell r="E762">
            <v>626879</v>
          </cell>
          <cell r="F762">
            <v>71577</v>
          </cell>
        </row>
        <row r="763">
          <cell r="A763" t="str">
            <v>TVDH</v>
          </cell>
          <cell r="B763">
            <v>0.59</v>
          </cell>
          <cell r="C763">
            <v>1.72</v>
          </cell>
          <cell r="D763">
            <v>1252400</v>
          </cell>
          <cell r="E763">
            <v>733</v>
          </cell>
          <cell r="F763">
            <v>1010</v>
          </cell>
        </row>
        <row r="764">
          <cell r="A764" t="str">
            <v>TVI</v>
          </cell>
          <cell r="B764">
            <v>8.9499999999999993</v>
          </cell>
          <cell r="C764">
            <v>1.7</v>
          </cell>
          <cell r="D764">
            <v>128800</v>
          </cell>
          <cell r="E764">
            <v>1122</v>
          </cell>
          <cell r="F764">
            <v>2712</v>
          </cell>
        </row>
        <row r="765">
          <cell r="A765" t="str">
            <v>TVO</v>
          </cell>
          <cell r="B765">
            <v>26.5</v>
          </cell>
          <cell r="C765">
            <v>0</v>
          </cell>
          <cell r="D765">
            <v>695200</v>
          </cell>
          <cell r="E765">
            <v>18319</v>
          </cell>
          <cell r="F765">
            <v>23571</v>
          </cell>
        </row>
        <row r="766">
          <cell r="A766" t="str">
            <v>TVT</v>
          </cell>
          <cell r="B766">
            <v>0.46</v>
          </cell>
          <cell r="C766">
            <v>0</v>
          </cell>
          <cell r="D766">
            <v>26400</v>
          </cell>
          <cell r="E766">
            <v>12</v>
          </cell>
          <cell r="F766">
            <v>368</v>
          </cell>
        </row>
        <row r="767">
          <cell r="A767" t="str">
            <v>TWP</v>
          </cell>
          <cell r="B767">
            <v>2.34</v>
          </cell>
          <cell r="C767">
            <v>-2.5</v>
          </cell>
          <cell r="D767">
            <v>39800</v>
          </cell>
          <cell r="E767">
            <v>94</v>
          </cell>
          <cell r="F767">
            <v>632</v>
          </cell>
        </row>
        <row r="768">
          <cell r="A768" t="str">
            <v>TWPC</v>
          </cell>
          <cell r="B768">
            <v>4.32</v>
          </cell>
          <cell r="C768">
            <v>-2.2599999999999998</v>
          </cell>
          <cell r="D768">
            <v>653400</v>
          </cell>
          <cell r="E768">
            <v>2849</v>
          </cell>
          <cell r="F768">
            <v>3803</v>
          </cell>
        </row>
        <row r="769">
          <cell r="A769" t="str">
            <v>TWZ</v>
          </cell>
          <cell r="B769">
            <v>0.06</v>
          </cell>
          <cell r="C769">
            <v>20</v>
          </cell>
          <cell r="D769">
            <v>7673600</v>
          </cell>
          <cell r="E769">
            <v>449</v>
          </cell>
          <cell r="F769">
            <v>1192</v>
          </cell>
        </row>
        <row r="770">
          <cell r="A770" t="str">
            <v>TYCN</v>
          </cell>
          <cell r="B770">
            <v>2.64</v>
          </cell>
          <cell r="C770">
            <v>-2.94</v>
          </cell>
          <cell r="D770">
            <v>16100</v>
          </cell>
          <cell r="E770">
            <v>43</v>
          </cell>
          <cell r="F770">
            <v>1575</v>
          </cell>
        </row>
        <row r="771">
          <cell r="A771" t="str">
            <v>UAC</v>
          </cell>
          <cell r="B771">
            <v>3.98</v>
          </cell>
          <cell r="C771">
            <v>-1</v>
          </cell>
          <cell r="D771">
            <v>439300</v>
          </cell>
          <cell r="E771">
            <v>1767</v>
          </cell>
          <cell r="F771">
            <v>2657</v>
          </cell>
        </row>
        <row r="772">
          <cell r="A772" t="str">
            <v>UBA</v>
          </cell>
          <cell r="B772">
            <v>1.6</v>
          </cell>
          <cell r="C772">
            <v>1.27</v>
          </cell>
          <cell r="D772">
            <v>489500</v>
          </cell>
          <cell r="E772">
            <v>785</v>
          </cell>
          <cell r="F772">
            <v>960</v>
          </cell>
        </row>
        <row r="773">
          <cell r="A773" t="str">
            <v>UBE</v>
          </cell>
          <cell r="B773">
            <v>1.1399999999999999</v>
          </cell>
          <cell r="C773">
            <v>-3.39</v>
          </cell>
          <cell r="D773">
            <v>12675400</v>
          </cell>
          <cell r="E773">
            <v>14398</v>
          </cell>
          <cell r="F773">
            <v>4462</v>
          </cell>
        </row>
        <row r="774">
          <cell r="A774" t="str">
            <v>UBIS</v>
          </cell>
          <cell r="B774">
            <v>2.52</v>
          </cell>
          <cell r="C774">
            <v>0</v>
          </cell>
          <cell r="D774">
            <v>31700</v>
          </cell>
          <cell r="E774">
            <v>80</v>
          </cell>
          <cell r="F774">
            <v>718</v>
          </cell>
        </row>
        <row r="775">
          <cell r="A775" t="str">
            <v>UEC</v>
          </cell>
          <cell r="B775">
            <v>1.22</v>
          </cell>
          <cell r="C775">
            <v>-2.4</v>
          </cell>
          <cell r="D775">
            <v>588100</v>
          </cell>
          <cell r="E775">
            <v>721</v>
          </cell>
          <cell r="F775">
            <v>696</v>
          </cell>
        </row>
        <row r="776">
          <cell r="A776" t="str">
            <v>UKEM</v>
          </cell>
          <cell r="B776">
            <v>1.1499999999999999</v>
          </cell>
          <cell r="C776">
            <v>-2.54</v>
          </cell>
          <cell r="D776">
            <v>3786700</v>
          </cell>
          <cell r="E776">
            <v>4358</v>
          </cell>
          <cell r="F776">
            <v>1336</v>
          </cell>
        </row>
        <row r="777">
          <cell r="A777" t="str">
            <v>UMI</v>
          </cell>
          <cell r="B777">
            <v>1.3</v>
          </cell>
          <cell r="C777">
            <v>-2.2599999999999998</v>
          </cell>
          <cell r="D777">
            <v>125800</v>
          </cell>
          <cell r="E777">
            <v>166</v>
          </cell>
          <cell r="F777">
            <v>1087</v>
          </cell>
        </row>
        <row r="778">
          <cell r="A778" t="str">
            <v>UMS</v>
          </cell>
          <cell r="B778">
            <v>1.32</v>
          </cell>
          <cell r="C778">
            <v>0</v>
          </cell>
          <cell r="D778">
            <v>800</v>
          </cell>
          <cell r="E778">
            <v>1</v>
          </cell>
          <cell r="F778">
            <v>1512</v>
          </cell>
        </row>
        <row r="779">
          <cell r="A779" t="str">
            <v>UNIQ</v>
          </cell>
          <cell r="B779">
            <v>3.66</v>
          </cell>
          <cell r="C779">
            <v>0</v>
          </cell>
          <cell r="D779">
            <v>39100</v>
          </cell>
          <cell r="E779">
            <v>142</v>
          </cell>
          <cell r="F779">
            <v>3957</v>
          </cell>
        </row>
        <row r="780">
          <cell r="A780" t="str">
            <v>UOBKH</v>
          </cell>
          <cell r="B780">
            <v>5.55</v>
          </cell>
          <cell r="C780">
            <v>0.91</v>
          </cell>
          <cell r="D780">
            <v>1300</v>
          </cell>
          <cell r="E780">
            <v>7</v>
          </cell>
          <cell r="F780">
            <v>2789</v>
          </cell>
        </row>
        <row r="781">
          <cell r="A781" t="str">
            <v>UP</v>
          </cell>
          <cell r="B781">
            <v>18.7</v>
          </cell>
          <cell r="C781">
            <v>0</v>
          </cell>
          <cell r="D781">
            <v>1200</v>
          </cell>
          <cell r="E781">
            <v>22</v>
          </cell>
          <cell r="F781">
            <v>468</v>
          </cell>
        </row>
        <row r="782">
          <cell r="A782" t="str">
            <v>UPF</v>
          </cell>
          <cell r="B782">
            <v>52.5</v>
          </cell>
          <cell r="C782">
            <v>0</v>
          </cell>
          <cell r="D782">
            <v>1900</v>
          </cell>
          <cell r="E782">
            <v>100</v>
          </cell>
          <cell r="F782">
            <v>394</v>
          </cell>
        </row>
        <row r="783">
          <cell r="A783" t="str">
            <v>UPOIC</v>
          </cell>
          <cell r="B783">
            <v>6.25</v>
          </cell>
          <cell r="C783">
            <v>0</v>
          </cell>
          <cell r="D783">
            <v>11900</v>
          </cell>
          <cell r="E783">
            <v>74</v>
          </cell>
          <cell r="F783">
            <v>2025</v>
          </cell>
        </row>
        <row r="784">
          <cell r="A784" t="str">
            <v>UREKA</v>
          </cell>
          <cell r="B784">
            <v>0.77</v>
          </cell>
          <cell r="C784">
            <v>-4.9400000000000004</v>
          </cell>
          <cell r="D784">
            <v>9798600</v>
          </cell>
          <cell r="E784">
            <v>7652</v>
          </cell>
          <cell r="F784">
            <v>1400</v>
          </cell>
        </row>
        <row r="785">
          <cell r="A785" t="str">
            <v>UTP</v>
          </cell>
          <cell r="B785">
            <v>11.4</v>
          </cell>
          <cell r="C785">
            <v>-0.87</v>
          </cell>
          <cell r="D785">
            <v>558500</v>
          </cell>
          <cell r="E785">
            <v>6416</v>
          </cell>
          <cell r="F785">
            <v>7410</v>
          </cell>
        </row>
        <row r="786">
          <cell r="A786" t="str">
            <v>UV</v>
          </cell>
          <cell r="B786">
            <v>2.82</v>
          </cell>
          <cell r="C786">
            <v>0.71</v>
          </cell>
          <cell r="D786">
            <v>1446100</v>
          </cell>
          <cell r="E786">
            <v>4016</v>
          </cell>
          <cell r="F786">
            <v>5392</v>
          </cell>
        </row>
        <row r="787">
          <cell r="A787" t="str">
            <v>UVAN</v>
          </cell>
          <cell r="B787">
            <v>8.1</v>
          </cell>
          <cell r="C787">
            <v>3.85</v>
          </cell>
          <cell r="D787">
            <v>1243500</v>
          </cell>
          <cell r="E787">
            <v>9929</v>
          </cell>
          <cell r="F787">
            <v>7614</v>
          </cell>
        </row>
        <row r="788">
          <cell r="A788" t="str">
            <v>VARO</v>
          </cell>
          <cell r="B788">
            <v>4.88</v>
          </cell>
          <cell r="C788">
            <v>-0.41</v>
          </cell>
          <cell r="D788">
            <v>25300</v>
          </cell>
          <cell r="E788">
            <v>123</v>
          </cell>
          <cell r="F788">
            <v>488</v>
          </cell>
        </row>
        <row r="789">
          <cell r="A789" t="str">
            <v>VCOM</v>
          </cell>
          <cell r="B789">
            <v>4.5</v>
          </cell>
          <cell r="C789">
            <v>1.81</v>
          </cell>
          <cell r="D789">
            <v>200000</v>
          </cell>
          <cell r="E789">
            <v>908</v>
          </cell>
          <cell r="F789">
            <v>1382</v>
          </cell>
        </row>
        <row r="790">
          <cell r="A790" t="str">
            <v>VGI</v>
          </cell>
          <cell r="B790">
            <v>3.2</v>
          </cell>
          <cell r="C790">
            <v>0</v>
          </cell>
          <cell r="D790">
            <v>32823000</v>
          </cell>
          <cell r="E790">
            <v>104752</v>
          </cell>
          <cell r="F790">
            <v>35822</v>
          </cell>
        </row>
        <row r="791">
          <cell r="A791" t="str">
            <v>VIBHA</v>
          </cell>
          <cell r="B791">
            <v>2.58</v>
          </cell>
          <cell r="C791">
            <v>0</v>
          </cell>
          <cell r="D791">
            <v>1322000</v>
          </cell>
          <cell r="E791">
            <v>3404</v>
          </cell>
          <cell r="F791">
            <v>35026</v>
          </cell>
        </row>
        <row r="792">
          <cell r="A792" t="str">
            <v>VIH</v>
          </cell>
          <cell r="B792">
            <v>8.5500000000000007</v>
          </cell>
          <cell r="C792">
            <v>-0.57999999999999996</v>
          </cell>
          <cell r="D792">
            <v>169100</v>
          </cell>
          <cell r="E792">
            <v>1439</v>
          </cell>
          <cell r="F792">
            <v>4879</v>
          </cell>
        </row>
        <row r="793">
          <cell r="A793" t="str">
            <v>VL</v>
          </cell>
          <cell r="B793">
            <v>1.23</v>
          </cell>
          <cell r="C793">
            <v>0.82</v>
          </cell>
          <cell r="D793">
            <v>1733500</v>
          </cell>
          <cell r="E793">
            <v>2115</v>
          </cell>
          <cell r="F793">
            <v>1326</v>
          </cell>
        </row>
        <row r="794">
          <cell r="A794" t="str">
            <v>VNG</v>
          </cell>
          <cell r="B794">
            <v>4.16</v>
          </cell>
          <cell r="C794">
            <v>-4.1500000000000004</v>
          </cell>
          <cell r="D794">
            <v>706700</v>
          </cell>
          <cell r="E794">
            <v>2939</v>
          </cell>
          <cell r="F794">
            <v>7219</v>
          </cell>
        </row>
        <row r="795">
          <cell r="A795" t="str">
            <v>VPO</v>
          </cell>
          <cell r="B795">
            <v>0.84</v>
          </cell>
          <cell r="C795">
            <v>1.2</v>
          </cell>
          <cell r="D795">
            <v>478000</v>
          </cell>
          <cell r="E795">
            <v>407</v>
          </cell>
          <cell r="F795">
            <v>790</v>
          </cell>
        </row>
        <row r="796">
          <cell r="A796" t="str">
            <v>VRANDA</v>
          </cell>
          <cell r="B796">
            <v>7.2</v>
          </cell>
          <cell r="C796">
            <v>0.7</v>
          </cell>
          <cell r="D796">
            <v>43700</v>
          </cell>
          <cell r="E796">
            <v>313</v>
          </cell>
          <cell r="F796">
            <v>2302</v>
          </cell>
        </row>
        <row r="797">
          <cell r="A797" t="str">
            <v>W</v>
          </cell>
          <cell r="B797">
            <v>1.3</v>
          </cell>
          <cell r="C797">
            <v>-0.76</v>
          </cell>
          <cell r="D797">
            <v>942500</v>
          </cell>
          <cell r="E797">
            <v>1199</v>
          </cell>
          <cell r="F797">
            <v>1058</v>
          </cell>
        </row>
        <row r="798">
          <cell r="A798" t="str">
            <v>WACOAL</v>
          </cell>
          <cell r="B798">
            <v>34.5</v>
          </cell>
          <cell r="C798">
            <v>1.47</v>
          </cell>
          <cell r="D798">
            <v>400</v>
          </cell>
          <cell r="E798">
            <v>14</v>
          </cell>
          <cell r="F798">
            <v>4140</v>
          </cell>
        </row>
        <row r="799">
          <cell r="A799" t="str">
            <v>WARRIX</v>
          </cell>
          <cell r="B799">
            <v>9.8000000000000007</v>
          </cell>
          <cell r="C799">
            <v>-1.01</v>
          </cell>
          <cell r="D799">
            <v>970100</v>
          </cell>
          <cell r="E799">
            <v>9506</v>
          </cell>
          <cell r="F799">
            <v>5880</v>
          </cell>
        </row>
        <row r="800">
          <cell r="A800" t="str">
            <v>WAVE</v>
          </cell>
          <cell r="B800">
            <v>0.15</v>
          </cell>
          <cell r="C800">
            <v>-6.25</v>
          </cell>
          <cell r="D800">
            <v>58611300</v>
          </cell>
          <cell r="E800">
            <v>9355</v>
          </cell>
          <cell r="F800">
            <v>1297</v>
          </cell>
        </row>
        <row r="801">
          <cell r="A801" t="str">
            <v>WFX</v>
          </cell>
          <cell r="B801">
            <v>3.52</v>
          </cell>
          <cell r="C801">
            <v>-1.68</v>
          </cell>
          <cell r="D801">
            <v>397400</v>
          </cell>
          <cell r="E801">
            <v>1414</v>
          </cell>
          <cell r="F801">
            <v>1634</v>
          </cell>
        </row>
        <row r="802">
          <cell r="A802" t="str">
            <v>WGE</v>
          </cell>
          <cell r="B802">
            <v>1.1200000000000001</v>
          </cell>
          <cell r="C802">
            <v>-0.88</v>
          </cell>
          <cell r="D802">
            <v>68700</v>
          </cell>
          <cell r="E802">
            <v>75</v>
          </cell>
          <cell r="F802">
            <v>672</v>
          </cell>
        </row>
        <row r="803">
          <cell r="A803" t="str">
            <v>WHA</v>
          </cell>
          <cell r="B803">
            <v>4.5</v>
          </cell>
          <cell r="C803">
            <v>1.35</v>
          </cell>
          <cell r="D803">
            <v>80543900</v>
          </cell>
          <cell r="E803">
            <v>361702</v>
          </cell>
          <cell r="F803">
            <v>67261</v>
          </cell>
        </row>
        <row r="804">
          <cell r="A804" t="str">
            <v>WHAUP</v>
          </cell>
          <cell r="B804">
            <v>3.88</v>
          </cell>
          <cell r="C804">
            <v>-1.02</v>
          </cell>
          <cell r="D804">
            <v>3010800</v>
          </cell>
          <cell r="E804">
            <v>11823</v>
          </cell>
          <cell r="F804">
            <v>14841</v>
          </cell>
        </row>
        <row r="805">
          <cell r="A805" t="str">
            <v>WICE</v>
          </cell>
          <cell r="B805">
            <v>8.85</v>
          </cell>
          <cell r="C805">
            <v>-1.67</v>
          </cell>
          <cell r="D805">
            <v>861300</v>
          </cell>
          <cell r="E805">
            <v>7567</v>
          </cell>
          <cell r="F805">
            <v>5769</v>
          </cell>
        </row>
        <row r="806">
          <cell r="A806" t="str">
            <v>WIIK</v>
          </cell>
          <cell r="B806">
            <v>1.7</v>
          </cell>
          <cell r="C806">
            <v>0</v>
          </cell>
          <cell r="D806">
            <v>234900</v>
          </cell>
          <cell r="E806">
            <v>398</v>
          </cell>
          <cell r="F806">
            <v>1424</v>
          </cell>
        </row>
        <row r="807">
          <cell r="A807" t="str">
            <v>WIN</v>
          </cell>
          <cell r="B807">
            <v>0.86</v>
          </cell>
          <cell r="C807">
            <v>1.18</v>
          </cell>
          <cell r="D807">
            <v>493400</v>
          </cell>
          <cell r="E807">
            <v>421</v>
          </cell>
          <cell r="F807">
            <v>483</v>
          </cell>
        </row>
        <row r="808">
          <cell r="A808" t="str">
            <v>WINMED</v>
          </cell>
          <cell r="B808">
            <v>4.18</v>
          </cell>
          <cell r="C808">
            <v>0.48</v>
          </cell>
          <cell r="D808">
            <v>51600</v>
          </cell>
          <cell r="E808">
            <v>214</v>
          </cell>
          <cell r="F808">
            <v>1672</v>
          </cell>
        </row>
        <row r="809">
          <cell r="A809" t="str">
            <v>WINNER</v>
          </cell>
          <cell r="B809">
            <v>2.34</v>
          </cell>
          <cell r="C809">
            <v>4.46</v>
          </cell>
          <cell r="D809">
            <v>1907200</v>
          </cell>
          <cell r="E809">
            <v>4428</v>
          </cell>
          <cell r="F809">
            <v>1404</v>
          </cell>
        </row>
        <row r="810">
          <cell r="A810" t="str">
            <v>WORK</v>
          </cell>
          <cell r="B810">
            <v>16.3</v>
          </cell>
          <cell r="C810">
            <v>0</v>
          </cell>
          <cell r="D810">
            <v>46400</v>
          </cell>
          <cell r="E810">
            <v>755</v>
          </cell>
          <cell r="F810">
            <v>7197</v>
          </cell>
        </row>
        <row r="811">
          <cell r="A811" t="str">
            <v>WP</v>
          </cell>
          <cell r="B811">
            <v>4.3</v>
          </cell>
          <cell r="C811">
            <v>2.87</v>
          </cell>
          <cell r="D811">
            <v>34800</v>
          </cell>
          <cell r="E811">
            <v>148</v>
          </cell>
          <cell r="F811">
            <v>2230</v>
          </cell>
        </row>
        <row r="812">
          <cell r="A812" t="str">
            <v>WPH</v>
          </cell>
          <cell r="B812">
            <v>3.72</v>
          </cell>
          <cell r="C812">
            <v>6.9</v>
          </cell>
          <cell r="D812">
            <v>1758700</v>
          </cell>
          <cell r="E812">
            <v>6432</v>
          </cell>
          <cell r="F812">
            <v>2232</v>
          </cell>
        </row>
        <row r="813">
          <cell r="A813" t="str">
            <v>XO</v>
          </cell>
          <cell r="B813">
            <v>15.2</v>
          </cell>
          <cell r="C813">
            <v>6.29</v>
          </cell>
          <cell r="D813">
            <v>3253000</v>
          </cell>
          <cell r="E813">
            <v>48305</v>
          </cell>
          <cell r="F813">
            <v>6469</v>
          </cell>
        </row>
        <row r="814">
          <cell r="A814" t="str">
            <v>XPG</v>
          </cell>
          <cell r="B814">
            <v>1.05</v>
          </cell>
          <cell r="C814">
            <v>0.96</v>
          </cell>
          <cell r="D814">
            <v>6417700</v>
          </cell>
          <cell r="E814">
            <v>6680</v>
          </cell>
          <cell r="F814">
            <v>9846</v>
          </cell>
        </row>
        <row r="815">
          <cell r="A815" t="str">
            <v>YGG</v>
          </cell>
          <cell r="B815">
            <v>7.2</v>
          </cell>
          <cell r="C815">
            <v>-2.7</v>
          </cell>
          <cell r="D815">
            <v>764600</v>
          </cell>
          <cell r="E815">
            <v>5462</v>
          </cell>
          <cell r="F815">
            <v>4334</v>
          </cell>
        </row>
        <row r="816">
          <cell r="A816" t="str">
            <v>YONG</v>
          </cell>
          <cell r="B816">
            <v>2.6</v>
          </cell>
          <cell r="C816">
            <v>-2.2599999999999998</v>
          </cell>
          <cell r="D816">
            <v>18511400</v>
          </cell>
          <cell r="E816">
            <v>47770</v>
          </cell>
          <cell r="F816">
            <v>1768</v>
          </cell>
        </row>
        <row r="817">
          <cell r="A817" t="str">
            <v>YUASA</v>
          </cell>
          <cell r="B817">
            <v>13.9</v>
          </cell>
          <cell r="C817">
            <v>2.96</v>
          </cell>
          <cell r="D817">
            <v>80600</v>
          </cell>
          <cell r="E817">
            <v>1111</v>
          </cell>
          <cell r="F817">
            <v>1496</v>
          </cell>
        </row>
        <row r="818">
          <cell r="A818" t="str">
            <v>ZEN</v>
          </cell>
          <cell r="B818">
            <v>13.9</v>
          </cell>
          <cell r="C818">
            <v>-2.8</v>
          </cell>
          <cell r="D818">
            <v>394500</v>
          </cell>
          <cell r="E818">
            <v>5555</v>
          </cell>
          <cell r="F818">
            <v>4170</v>
          </cell>
        </row>
        <row r="819">
          <cell r="A819" t="str">
            <v>ZIGA</v>
          </cell>
          <cell r="B819">
            <v>2.1</v>
          </cell>
          <cell r="C819">
            <v>-0.94</v>
          </cell>
          <cell r="D819">
            <v>3672500</v>
          </cell>
          <cell r="E819">
            <v>7673</v>
          </cell>
          <cell r="F819">
            <v>1548</v>
          </cell>
        </row>
      </sheetData>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38181-565B-48F5-BCE7-5E355A09CD6B}">
  <dimension ref="A1:DP723"/>
  <sheetViews>
    <sheetView tabSelected="1" topLeftCell="D630" zoomScale="85" zoomScaleNormal="85" workbookViewId="0">
      <selection activeCell="S348" sqref="S348"/>
    </sheetView>
  </sheetViews>
  <sheetFormatPr defaultColWidth="12.58203125" defaultRowHeight="13.5" x14ac:dyDescent="0.25"/>
  <cols>
    <col min="1" max="1" width="83.58203125" style="2" bestFit="1" customWidth="1"/>
    <col min="2" max="2" width="14.83203125" style="2" bestFit="1" customWidth="1"/>
    <col min="3" max="17" width="13.83203125" style="2" bestFit="1" customWidth="1"/>
    <col min="18" max="18" width="14.6640625" style="2" bestFit="1" customWidth="1"/>
    <col min="19" max="19" width="39.6640625" style="2" bestFit="1" customWidth="1"/>
    <col min="20" max="20" width="6.08203125" style="2" bestFit="1" customWidth="1"/>
    <col min="21" max="43" width="13.83203125" style="2" bestFit="1" customWidth="1"/>
    <col min="44" max="45" width="12.6640625" style="2" bestFit="1" customWidth="1"/>
    <col min="46" max="54" width="13.83203125" style="2" bestFit="1" customWidth="1"/>
    <col min="55" max="55" width="12.6640625" style="2" bestFit="1" customWidth="1"/>
    <col min="56" max="56" width="13.83203125" style="2" bestFit="1" customWidth="1"/>
    <col min="57" max="57" width="12.6640625" style="2" bestFit="1" customWidth="1"/>
    <col min="58" max="71" width="4.6640625" style="2" bestFit="1" customWidth="1"/>
    <col min="72" max="16384" width="12.58203125" style="2"/>
  </cols>
  <sheetData>
    <row r="1" spans="1:74" ht="14" x14ac:dyDescent="0.3">
      <c r="A1" s="1" t="s">
        <v>0</v>
      </c>
    </row>
    <row r="2" spans="1:74" s="3" customFormat="1" ht="14" x14ac:dyDescent="0.3">
      <c r="A2" t="s">
        <v>1</v>
      </c>
      <c r="B2" t="s">
        <v>2</v>
      </c>
      <c r="C2" t="s">
        <v>3</v>
      </c>
      <c r="D2" t="s">
        <v>4</v>
      </c>
      <c r="E2" t="s">
        <v>5</v>
      </c>
      <c r="F2" t="s">
        <v>6</v>
      </c>
      <c r="G2" t="s">
        <v>7</v>
      </c>
      <c r="H2" t="s">
        <v>8</v>
      </c>
      <c r="I2" t="s">
        <v>9</v>
      </c>
      <c r="J2" t="s">
        <v>10</v>
      </c>
      <c r="K2" t="s">
        <v>11</v>
      </c>
      <c r="L2" t="s">
        <v>12</v>
      </c>
      <c r="M2" t="s">
        <v>13</v>
      </c>
      <c r="N2" t="s">
        <v>14</v>
      </c>
      <c r="O2" t="s">
        <v>15</v>
      </c>
      <c r="P2" t="s">
        <v>16</v>
      </c>
      <c r="Q2" t="s">
        <v>17</v>
      </c>
      <c r="R2" t="s">
        <v>18</v>
      </c>
      <c r="S2" t="s">
        <v>19</v>
      </c>
      <c r="T2" t="s">
        <v>20</v>
      </c>
      <c r="U2" t="s">
        <v>21</v>
      </c>
      <c r="V2" t="s">
        <v>22</v>
      </c>
      <c r="W2" t="s">
        <v>23</v>
      </c>
      <c r="X2" t="s">
        <v>24</v>
      </c>
      <c r="Y2" t="s">
        <v>25</v>
      </c>
      <c r="Z2" t="s">
        <v>26</v>
      </c>
      <c r="AA2" t="s">
        <v>27</v>
      </c>
      <c r="AB2"/>
      <c r="AC2"/>
      <c r="AD2"/>
      <c r="AE2"/>
      <c r="AF2"/>
      <c r="AG2"/>
      <c r="AH2"/>
      <c r="AI2"/>
      <c r="AJ2"/>
      <c r="AK2"/>
      <c r="AL2"/>
      <c r="AM2"/>
      <c r="AN2"/>
      <c r="AO2"/>
      <c r="AP2"/>
      <c r="AQ2"/>
      <c r="AR2"/>
      <c r="AS2"/>
      <c r="AT2"/>
      <c r="AU2"/>
      <c r="AV2"/>
      <c r="AW2"/>
      <c r="AX2"/>
      <c r="AY2"/>
      <c r="AZ2"/>
      <c r="BA2"/>
      <c r="BB2"/>
      <c r="BC2"/>
      <c r="BD2"/>
      <c r="BE2"/>
      <c r="BF2"/>
      <c r="BG2"/>
      <c r="BH2"/>
      <c r="BI2"/>
      <c r="BJ2"/>
      <c r="BK2"/>
      <c r="BL2"/>
      <c r="BM2"/>
      <c r="BN2"/>
      <c r="BO2"/>
      <c r="BP2"/>
      <c r="BQ2"/>
      <c r="BR2"/>
      <c r="BS2"/>
      <c r="BT2"/>
      <c r="BU2"/>
      <c r="BV2"/>
    </row>
    <row r="3" spans="1:74" ht="14" x14ac:dyDescent="0.3">
      <c r="A3" t="s">
        <v>28</v>
      </c>
      <c r="B3"/>
      <c r="C3"/>
      <c r="D3"/>
      <c r="E3"/>
      <c r="F3"/>
      <c r="G3"/>
      <c r="H3"/>
      <c r="I3"/>
      <c r="J3"/>
      <c r="K3"/>
      <c r="L3"/>
      <c r="M3"/>
      <c r="N3"/>
      <c r="O3"/>
      <c r="P3"/>
      <c r="Q3"/>
      <c r="R3"/>
      <c r="S3"/>
      <c r="T3"/>
      <c r="U3"/>
      <c r="V3"/>
      <c r="W3"/>
      <c r="X3"/>
      <c r="Y3"/>
      <c r="Z3"/>
      <c r="AA3"/>
      <c r="AB3"/>
      <c r="AC3"/>
      <c r="AD3"/>
      <c r="AE3"/>
      <c r="AF3"/>
      <c r="AG3"/>
      <c r="AH3"/>
      <c r="AI3"/>
      <c r="AJ3"/>
      <c r="AK3"/>
      <c r="AL3"/>
      <c r="AM3"/>
      <c r="AN3"/>
      <c r="AO3"/>
      <c r="AP3"/>
      <c r="AQ3"/>
      <c r="AR3"/>
      <c r="AS3"/>
      <c r="AT3"/>
      <c r="AU3"/>
      <c r="AV3"/>
      <c r="AW3"/>
      <c r="AX3"/>
      <c r="AY3"/>
      <c r="AZ3"/>
      <c r="BA3"/>
      <c r="BB3"/>
      <c r="BC3"/>
      <c r="BD3"/>
      <c r="BE3"/>
      <c r="BF3"/>
      <c r="BG3"/>
      <c r="BH3"/>
      <c r="BI3"/>
      <c r="BJ3"/>
      <c r="BK3"/>
      <c r="BL3"/>
      <c r="BM3"/>
      <c r="BN3"/>
      <c r="BO3"/>
      <c r="BP3"/>
      <c r="BQ3"/>
      <c r="BR3"/>
      <c r="BS3"/>
      <c r="BT3"/>
      <c r="BU3"/>
      <c r="BV3"/>
    </row>
    <row r="4" spans="1:74" ht="14" x14ac:dyDescent="0.3">
      <c r="A4" t="s">
        <v>29</v>
      </c>
      <c r="B4"/>
      <c r="C4"/>
      <c r="D4"/>
      <c r="E4"/>
      <c r="F4"/>
      <c r="G4"/>
      <c r="H4"/>
      <c r="I4"/>
      <c r="J4"/>
      <c r="K4"/>
      <c r="L4"/>
      <c r="M4"/>
      <c r="N4"/>
      <c r="O4"/>
      <c r="P4"/>
      <c r="Q4"/>
      <c r="R4"/>
      <c r="S4"/>
      <c r="T4"/>
      <c r="U4"/>
      <c r="V4"/>
      <c r="W4"/>
      <c r="X4"/>
      <c r="Y4"/>
      <c r="Z4"/>
      <c r="AA4"/>
      <c r="AB4"/>
      <c r="AC4"/>
      <c r="AD4"/>
      <c r="AE4"/>
      <c r="AF4"/>
      <c r="AG4"/>
      <c r="AH4"/>
      <c r="AI4"/>
      <c r="AJ4"/>
      <c r="AK4"/>
      <c r="AL4"/>
      <c r="AM4"/>
      <c r="AN4"/>
      <c r="AO4"/>
      <c r="AP4"/>
      <c r="AQ4"/>
      <c r="AR4"/>
      <c r="AS4"/>
      <c r="AT4"/>
      <c r="AU4"/>
      <c r="AV4"/>
      <c r="AW4"/>
      <c r="AX4"/>
      <c r="AY4"/>
      <c r="AZ4"/>
      <c r="BA4"/>
      <c r="BB4"/>
      <c r="BC4"/>
      <c r="BD4"/>
      <c r="BE4"/>
      <c r="BF4"/>
      <c r="BG4"/>
      <c r="BH4"/>
      <c r="BI4"/>
      <c r="BJ4"/>
      <c r="BK4"/>
      <c r="BL4"/>
      <c r="BM4"/>
      <c r="BN4"/>
      <c r="BO4"/>
      <c r="BP4"/>
      <c r="BQ4"/>
      <c r="BR4"/>
      <c r="BS4"/>
      <c r="BT4"/>
      <c r="BU4"/>
      <c r="BV4"/>
    </row>
    <row r="5" spans="1:74" ht="14" x14ac:dyDescent="0.3">
      <c r="A5" t="s">
        <v>30</v>
      </c>
      <c r="B5">
        <v>81991.66</v>
      </c>
      <c r="C5">
        <v>57959.47</v>
      </c>
      <c r="D5">
        <v>60145.23</v>
      </c>
      <c r="E5">
        <v>49452.53</v>
      </c>
      <c r="F5">
        <v>64040.87</v>
      </c>
      <c r="G5">
        <v>36804.03</v>
      </c>
      <c r="H5">
        <v>17058.64</v>
      </c>
      <c r="I5">
        <v>24690.07</v>
      </c>
      <c r="J5">
        <v>45478.96</v>
      </c>
      <c r="K5">
        <v>43968.99</v>
      </c>
      <c r="L5">
        <v>56982.25</v>
      </c>
      <c r="M5">
        <v>42131.839999999997</v>
      </c>
      <c r="N5">
        <v>48727.46</v>
      </c>
      <c r="O5">
        <v>10261.06</v>
      </c>
      <c r="P5">
        <v>24181.59</v>
      </c>
      <c r="Q5">
        <v>6350.19</v>
      </c>
      <c r="R5">
        <v>33705.96</v>
      </c>
      <c r="S5">
        <v>24720.57</v>
      </c>
      <c r="T5">
        <v>25021.67</v>
      </c>
      <c r="U5">
        <v>30647.58</v>
      </c>
      <c r="V5">
        <v>47414.87</v>
      </c>
      <c r="W5">
        <v>59852.68</v>
      </c>
      <c r="X5">
        <v>126534.41</v>
      </c>
      <c r="Y5">
        <v>46320.73</v>
      </c>
      <c r="Z5">
        <v>288375.99</v>
      </c>
      <c r="AA5">
        <v>16098.61</v>
      </c>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row>
    <row r="6" spans="1:74" ht="14" x14ac:dyDescent="0.3">
      <c r="A6" t="s">
        <v>31</v>
      </c>
      <c r="B6">
        <v>0</v>
      </c>
      <c r="C6">
        <v>0</v>
      </c>
      <c r="D6">
        <v>0</v>
      </c>
      <c r="E6">
        <v>0</v>
      </c>
      <c r="F6">
        <v>0</v>
      </c>
      <c r="G6">
        <v>0</v>
      </c>
      <c r="H6">
        <v>0</v>
      </c>
      <c r="I6">
        <v>0</v>
      </c>
      <c r="J6">
        <v>0</v>
      </c>
      <c r="K6">
        <v>0</v>
      </c>
      <c r="L6">
        <v>0</v>
      </c>
      <c r="M6">
        <v>0</v>
      </c>
      <c r="N6">
        <v>0</v>
      </c>
      <c r="O6">
        <v>0</v>
      </c>
      <c r="P6">
        <v>0</v>
      </c>
      <c r="Q6">
        <v>0</v>
      </c>
      <c r="R6">
        <v>0</v>
      </c>
      <c r="S6">
        <v>0</v>
      </c>
      <c r="T6">
        <v>0</v>
      </c>
      <c r="U6">
        <v>0</v>
      </c>
      <c r="V6">
        <v>0</v>
      </c>
      <c r="W6">
        <v>0</v>
      </c>
      <c r="X6">
        <v>100000</v>
      </c>
      <c r="Y6">
        <v>200000</v>
      </c>
      <c r="Z6">
        <v>0</v>
      </c>
      <c r="AA6">
        <v>0</v>
      </c>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row>
    <row r="7" spans="1:74" ht="14" x14ac:dyDescent="0.3">
      <c r="A7" t="s">
        <v>32</v>
      </c>
      <c r="B7">
        <v>102928.28</v>
      </c>
      <c r="C7">
        <v>122566.55</v>
      </c>
      <c r="D7">
        <v>142324.42000000001</v>
      </c>
      <c r="E7">
        <v>154124.29</v>
      </c>
      <c r="F7">
        <v>132138.5</v>
      </c>
      <c r="G7">
        <v>115786.73</v>
      </c>
      <c r="H7">
        <v>124720.78</v>
      </c>
      <c r="I7">
        <v>119060.25</v>
      </c>
      <c r="J7">
        <v>108105.1</v>
      </c>
      <c r="K7">
        <v>106813.54</v>
      </c>
      <c r="L7">
        <v>90236.3</v>
      </c>
      <c r="M7">
        <v>81535.210000000006</v>
      </c>
      <c r="N7">
        <v>75104.820000000007</v>
      </c>
      <c r="O7">
        <v>98736.4</v>
      </c>
      <c r="P7">
        <v>110555.54</v>
      </c>
      <c r="Q7">
        <v>147798.76</v>
      </c>
      <c r="R7">
        <v>116076.12</v>
      </c>
      <c r="S7">
        <v>106390.99</v>
      </c>
      <c r="T7">
        <v>55637.66</v>
      </c>
      <c r="U7">
        <v>18949.45</v>
      </c>
      <c r="V7">
        <v>17984.48</v>
      </c>
      <c r="W7">
        <v>14939.81</v>
      </c>
      <c r="X7">
        <v>16753.84</v>
      </c>
      <c r="Y7">
        <v>15403.9</v>
      </c>
      <c r="Z7">
        <v>10457.09</v>
      </c>
      <c r="AA7">
        <v>9752.24</v>
      </c>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row>
    <row r="8" spans="1:74" ht="14" x14ac:dyDescent="0.3">
      <c r="A8" t="s">
        <v>33</v>
      </c>
      <c r="B8">
        <v>0</v>
      </c>
      <c r="C8">
        <v>0</v>
      </c>
      <c r="D8">
        <v>0</v>
      </c>
      <c r="E8">
        <v>0</v>
      </c>
      <c r="F8">
        <v>0</v>
      </c>
      <c r="G8">
        <v>0</v>
      </c>
      <c r="H8">
        <v>0</v>
      </c>
      <c r="I8">
        <v>0</v>
      </c>
      <c r="J8">
        <v>0</v>
      </c>
      <c r="K8">
        <v>106813.54</v>
      </c>
      <c r="L8">
        <v>90236.3</v>
      </c>
      <c r="M8">
        <v>81535.210000000006</v>
      </c>
      <c r="N8">
        <v>75104.820000000007</v>
      </c>
      <c r="O8">
        <v>98736.4</v>
      </c>
      <c r="P8">
        <v>110555.54</v>
      </c>
      <c r="Q8">
        <v>147798.76</v>
      </c>
      <c r="R8">
        <v>116076.12</v>
      </c>
      <c r="S8">
        <v>0</v>
      </c>
      <c r="T8">
        <v>0</v>
      </c>
      <c r="U8">
        <v>0</v>
      </c>
      <c r="V8">
        <v>0</v>
      </c>
      <c r="W8">
        <v>0</v>
      </c>
      <c r="X8">
        <v>0</v>
      </c>
      <c r="Y8">
        <v>0</v>
      </c>
      <c r="Z8">
        <v>0</v>
      </c>
      <c r="AA8">
        <v>0</v>
      </c>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row>
    <row r="9" spans="1:74" ht="14" x14ac:dyDescent="0.3">
      <c r="A9" t="s">
        <v>34</v>
      </c>
      <c r="B9">
        <v>0</v>
      </c>
      <c r="C9">
        <v>0</v>
      </c>
      <c r="D9">
        <v>0</v>
      </c>
      <c r="E9">
        <v>0</v>
      </c>
      <c r="F9">
        <v>0</v>
      </c>
      <c r="G9">
        <v>0</v>
      </c>
      <c r="H9">
        <v>0</v>
      </c>
      <c r="I9">
        <v>0</v>
      </c>
      <c r="J9">
        <v>0</v>
      </c>
      <c r="K9">
        <v>0</v>
      </c>
      <c r="L9">
        <v>0</v>
      </c>
      <c r="M9">
        <v>0</v>
      </c>
      <c r="N9">
        <v>0</v>
      </c>
      <c r="O9">
        <v>0</v>
      </c>
      <c r="P9">
        <v>0</v>
      </c>
      <c r="Q9">
        <v>0</v>
      </c>
      <c r="R9">
        <v>0</v>
      </c>
      <c r="S9">
        <v>106390.99</v>
      </c>
      <c r="T9">
        <v>55637.66</v>
      </c>
      <c r="U9">
        <v>18949.45</v>
      </c>
      <c r="V9">
        <v>17984.48</v>
      </c>
      <c r="W9">
        <v>14939.81</v>
      </c>
      <c r="X9">
        <v>16753.84</v>
      </c>
      <c r="Y9">
        <v>15403.9</v>
      </c>
      <c r="Z9">
        <v>10457.09</v>
      </c>
      <c r="AA9">
        <v>9752.24</v>
      </c>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row>
    <row r="10" spans="1:74" ht="14" x14ac:dyDescent="0.3">
      <c r="A10" t="s">
        <v>35</v>
      </c>
      <c r="B10">
        <v>194277.14</v>
      </c>
      <c r="C10">
        <v>161000.65</v>
      </c>
      <c r="D10">
        <v>171992.23</v>
      </c>
      <c r="E10">
        <v>174880.91</v>
      </c>
      <c r="F10">
        <v>152792.79</v>
      </c>
      <c r="G10">
        <v>144121.9</v>
      </c>
      <c r="H10">
        <v>158417.92000000001</v>
      </c>
      <c r="I10">
        <v>175021.96</v>
      </c>
      <c r="J10">
        <v>166422.10999999999</v>
      </c>
      <c r="K10">
        <v>155070.88</v>
      </c>
      <c r="L10">
        <v>176612.02</v>
      </c>
      <c r="M10">
        <v>192449.29</v>
      </c>
      <c r="N10">
        <v>183856.58</v>
      </c>
      <c r="O10">
        <v>184352.09</v>
      </c>
      <c r="P10">
        <v>182325.85</v>
      </c>
      <c r="Q10">
        <v>173240.7</v>
      </c>
      <c r="R10">
        <v>187918.42</v>
      </c>
      <c r="S10">
        <v>171099.71</v>
      </c>
      <c r="T10">
        <v>172615.48</v>
      </c>
      <c r="U10">
        <v>22906.44</v>
      </c>
      <c r="V10">
        <v>22311.66</v>
      </c>
      <c r="W10">
        <v>12703.49</v>
      </c>
      <c r="X10">
        <v>11939.1</v>
      </c>
      <c r="Y10">
        <v>9700.5300000000007</v>
      </c>
      <c r="Z10">
        <v>9346.5300000000007</v>
      </c>
      <c r="AA10">
        <v>8637.68</v>
      </c>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row>
    <row r="11" spans="1:74" ht="14" x14ac:dyDescent="0.3">
      <c r="A11" t="s">
        <v>36</v>
      </c>
      <c r="B11">
        <v>379197.08</v>
      </c>
      <c r="C11">
        <v>341526.67</v>
      </c>
      <c r="D11">
        <v>374461.88</v>
      </c>
      <c r="E11">
        <v>378457.72</v>
      </c>
      <c r="F11">
        <v>348972.16</v>
      </c>
      <c r="G11">
        <v>296712.65999999997</v>
      </c>
      <c r="H11">
        <v>300197.34000000003</v>
      </c>
      <c r="I11">
        <v>318772.28999999998</v>
      </c>
      <c r="J11">
        <v>320006.17</v>
      </c>
      <c r="K11">
        <v>305853.40999999997</v>
      </c>
      <c r="L11">
        <v>323830.57</v>
      </c>
      <c r="M11">
        <v>316116.34000000003</v>
      </c>
      <c r="N11">
        <v>307688.86</v>
      </c>
      <c r="O11">
        <v>293349.55</v>
      </c>
      <c r="P11">
        <v>317062.98</v>
      </c>
      <c r="Q11">
        <v>327389.65999999997</v>
      </c>
      <c r="R11">
        <v>337700.49</v>
      </c>
      <c r="S11">
        <v>302211.27</v>
      </c>
      <c r="T11">
        <v>253274.82</v>
      </c>
      <c r="U11">
        <v>72503.47</v>
      </c>
      <c r="V11">
        <v>87711.01</v>
      </c>
      <c r="W11">
        <v>87495.97</v>
      </c>
      <c r="X11">
        <v>255227.34</v>
      </c>
      <c r="Y11">
        <v>271425.15999999997</v>
      </c>
      <c r="Z11">
        <v>308179.61</v>
      </c>
      <c r="AA11">
        <v>34488.54</v>
      </c>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row>
    <row r="12" spans="1:74" ht="14" x14ac:dyDescent="0.3">
      <c r="A12" t="s">
        <v>37</v>
      </c>
      <c r="B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row>
    <row r="13" spans="1:74" ht="14" x14ac:dyDescent="0.3">
      <c r="A13" t="s">
        <v>38</v>
      </c>
      <c r="B13">
        <v>954.37</v>
      </c>
      <c r="C13">
        <v>953.32</v>
      </c>
      <c r="D13">
        <v>953.03</v>
      </c>
      <c r="E13">
        <v>952.73</v>
      </c>
      <c r="F13">
        <v>952.43</v>
      </c>
      <c r="G13">
        <v>952.14</v>
      </c>
      <c r="H13">
        <v>951.85</v>
      </c>
      <c r="I13">
        <v>951.55</v>
      </c>
      <c r="J13">
        <v>950.96</v>
      </c>
      <c r="K13">
        <v>950.38</v>
      </c>
      <c r="L13">
        <v>949.79</v>
      </c>
      <c r="M13">
        <v>949.2</v>
      </c>
      <c r="N13">
        <v>948.31</v>
      </c>
      <c r="O13">
        <v>946.56</v>
      </c>
      <c r="P13">
        <v>944.23</v>
      </c>
      <c r="Q13">
        <v>941.88</v>
      </c>
      <c r="R13">
        <v>3617.91</v>
      </c>
      <c r="S13">
        <v>937.25</v>
      </c>
      <c r="T13">
        <v>932.61</v>
      </c>
      <c r="U13">
        <v>932.61</v>
      </c>
      <c r="V13">
        <v>930.29</v>
      </c>
      <c r="W13">
        <v>928.03</v>
      </c>
      <c r="X13">
        <v>925.74</v>
      </c>
      <c r="Y13">
        <v>923.44</v>
      </c>
      <c r="Z13">
        <v>921.43</v>
      </c>
      <c r="AA13">
        <v>919.46</v>
      </c>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row>
    <row r="14" spans="1:74" ht="14" x14ac:dyDescent="0.3">
      <c r="A14" t="s">
        <v>39</v>
      </c>
      <c r="B14">
        <v>25530.720000000001</v>
      </c>
      <c r="C14">
        <v>25568.18</v>
      </c>
      <c r="D14">
        <v>25606.47</v>
      </c>
      <c r="E14">
        <v>25644.76</v>
      </c>
      <c r="F14">
        <v>25682.639999999999</v>
      </c>
      <c r="G14">
        <v>25720.1</v>
      </c>
      <c r="H14">
        <v>25758.42</v>
      </c>
      <c r="I14">
        <v>25796.63</v>
      </c>
      <c r="J14">
        <v>24065.17</v>
      </c>
      <c r="K14">
        <v>24102.560000000001</v>
      </c>
      <c r="L14">
        <v>0</v>
      </c>
      <c r="M14">
        <v>0</v>
      </c>
      <c r="N14">
        <v>0</v>
      </c>
      <c r="O14">
        <v>0</v>
      </c>
      <c r="P14">
        <v>0</v>
      </c>
      <c r="Q14">
        <v>0</v>
      </c>
      <c r="R14">
        <v>0</v>
      </c>
      <c r="S14">
        <v>0</v>
      </c>
      <c r="T14">
        <v>0</v>
      </c>
      <c r="U14">
        <v>0</v>
      </c>
      <c r="V14">
        <v>0</v>
      </c>
      <c r="W14">
        <v>0</v>
      </c>
      <c r="X14">
        <v>0</v>
      </c>
      <c r="Y14">
        <v>0</v>
      </c>
      <c r="Z14">
        <v>0</v>
      </c>
      <c r="AA14">
        <v>0</v>
      </c>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row>
    <row r="15" spans="1:74" ht="14" x14ac:dyDescent="0.3">
      <c r="A15" t="s">
        <v>40</v>
      </c>
      <c r="B15">
        <v>531299.11</v>
      </c>
      <c r="C15">
        <v>533696.69999999995</v>
      </c>
      <c r="D15">
        <v>531480.54</v>
      </c>
      <c r="E15">
        <v>518647.2</v>
      </c>
      <c r="F15">
        <v>522233.78</v>
      </c>
      <c r="G15">
        <v>525864.79</v>
      </c>
      <c r="H15">
        <v>525760.51</v>
      </c>
      <c r="I15">
        <v>527936.06999999995</v>
      </c>
      <c r="J15">
        <v>532620.54</v>
      </c>
      <c r="K15">
        <v>535689.87</v>
      </c>
      <c r="L15">
        <v>580926.37</v>
      </c>
      <c r="M15">
        <v>584674.64</v>
      </c>
      <c r="N15">
        <v>588153.80000000005</v>
      </c>
      <c r="O15">
        <v>646004.5</v>
      </c>
      <c r="P15">
        <v>650123.32999999996</v>
      </c>
      <c r="Q15">
        <v>620240.6</v>
      </c>
      <c r="R15">
        <v>554005.81000000006</v>
      </c>
      <c r="S15">
        <v>519709.41</v>
      </c>
      <c r="T15">
        <v>503021.18</v>
      </c>
      <c r="U15">
        <v>487666.89</v>
      </c>
      <c r="V15">
        <v>468656.87</v>
      </c>
      <c r="W15">
        <v>447717.61</v>
      </c>
      <c r="X15">
        <v>177528.02</v>
      </c>
      <c r="Y15">
        <v>162994.76999999999</v>
      </c>
      <c r="Z15">
        <v>163138.29</v>
      </c>
      <c r="AA15">
        <v>166845.5</v>
      </c>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row>
    <row r="16" spans="1:74" ht="14" x14ac:dyDescent="0.3">
      <c r="A16" t="s">
        <v>41</v>
      </c>
      <c r="B16">
        <v>86705.91</v>
      </c>
      <c r="C16">
        <v>89905.2</v>
      </c>
      <c r="D16">
        <v>95689.09</v>
      </c>
      <c r="E16">
        <v>108279.61</v>
      </c>
      <c r="F16">
        <v>112086.22</v>
      </c>
      <c r="G16">
        <v>115976.36</v>
      </c>
      <c r="H16">
        <v>119700.09</v>
      </c>
      <c r="I16">
        <v>113512.43</v>
      </c>
      <c r="J16">
        <v>107385.52</v>
      </c>
      <c r="K16">
        <v>0</v>
      </c>
      <c r="L16">
        <v>0</v>
      </c>
      <c r="M16">
        <v>0</v>
      </c>
      <c r="N16">
        <v>0</v>
      </c>
      <c r="O16">
        <v>0</v>
      </c>
      <c r="P16">
        <v>0</v>
      </c>
      <c r="Q16">
        <v>0</v>
      </c>
      <c r="R16">
        <v>0</v>
      </c>
      <c r="S16">
        <v>0</v>
      </c>
      <c r="T16">
        <v>0</v>
      </c>
      <c r="U16">
        <v>0</v>
      </c>
      <c r="V16">
        <v>0</v>
      </c>
      <c r="W16">
        <v>0</v>
      </c>
      <c r="X16">
        <v>0</v>
      </c>
      <c r="Y16">
        <v>0</v>
      </c>
      <c r="Z16">
        <v>0</v>
      </c>
      <c r="AA16">
        <v>0</v>
      </c>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row>
    <row r="17" spans="1:74" ht="14" x14ac:dyDescent="0.3">
      <c r="A17" t="s">
        <v>42</v>
      </c>
      <c r="B17">
        <v>7968.5</v>
      </c>
      <c r="C17">
        <v>8328.5300000000007</v>
      </c>
      <c r="D17">
        <v>8830.44</v>
      </c>
      <c r="E17">
        <v>9096.39</v>
      </c>
      <c r="F17">
        <v>9448.57</v>
      </c>
      <c r="G17">
        <v>9754.02</v>
      </c>
      <c r="H17">
        <v>9986.26</v>
      </c>
      <c r="I17">
        <v>10391.25</v>
      </c>
      <c r="J17">
        <v>10453.99</v>
      </c>
      <c r="K17">
        <v>10728.44</v>
      </c>
      <c r="L17">
        <v>11009</v>
      </c>
      <c r="M17">
        <v>11267.73</v>
      </c>
      <c r="N17">
        <v>11540.9</v>
      </c>
      <c r="O17">
        <v>11743.02</v>
      </c>
      <c r="P17">
        <v>11786.28</v>
      </c>
      <c r="Q17">
        <v>6984.12</v>
      </c>
      <c r="R17">
        <v>6445.38</v>
      </c>
      <c r="S17">
        <v>2782.94</v>
      </c>
      <c r="T17">
        <v>2857.19</v>
      </c>
      <c r="U17">
        <v>2962.81</v>
      </c>
      <c r="V17">
        <v>2836.57</v>
      </c>
      <c r="W17">
        <v>2861.81</v>
      </c>
      <c r="X17">
        <v>2959.86</v>
      </c>
      <c r="Y17">
        <v>2970.26</v>
      </c>
      <c r="Z17">
        <v>3065.42</v>
      </c>
      <c r="AA17">
        <v>3044.71</v>
      </c>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row>
    <row r="18" spans="1:74" ht="14" x14ac:dyDescent="0.3">
      <c r="A18" t="s">
        <v>43</v>
      </c>
      <c r="B18">
        <v>7968.5</v>
      </c>
      <c r="C18">
        <v>8328.5300000000007</v>
      </c>
      <c r="D18">
        <v>8830.44</v>
      </c>
      <c r="E18">
        <v>9096.39</v>
      </c>
      <c r="F18">
        <v>9448.57</v>
      </c>
      <c r="G18">
        <v>9754.02</v>
      </c>
      <c r="H18">
        <v>9986.26</v>
      </c>
      <c r="I18">
        <v>10391.25</v>
      </c>
      <c r="J18">
        <v>10453.99</v>
      </c>
      <c r="K18">
        <v>10728.44</v>
      </c>
      <c r="L18">
        <v>11009</v>
      </c>
      <c r="M18">
        <v>11267.73</v>
      </c>
      <c r="N18">
        <v>11540.9</v>
      </c>
      <c r="O18">
        <v>11743.02</v>
      </c>
      <c r="P18">
        <v>11786.28</v>
      </c>
      <c r="Q18">
        <v>6984.12</v>
      </c>
      <c r="R18">
        <v>6445.38</v>
      </c>
      <c r="S18">
        <v>2782.94</v>
      </c>
      <c r="T18">
        <v>2857.19</v>
      </c>
      <c r="U18">
        <v>2962.81</v>
      </c>
      <c r="V18">
        <v>2836.57</v>
      </c>
      <c r="W18">
        <v>2861.81</v>
      </c>
      <c r="X18">
        <v>2959.86</v>
      </c>
      <c r="Y18">
        <v>2970.26</v>
      </c>
      <c r="Z18">
        <v>3065.42</v>
      </c>
      <c r="AA18">
        <v>3044.71</v>
      </c>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row>
    <row r="19" spans="1:74" ht="14" x14ac:dyDescent="0.3">
      <c r="A19" t="s">
        <v>44</v>
      </c>
      <c r="B19">
        <v>99998.02</v>
      </c>
      <c r="C19">
        <v>99998.02</v>
      </c>
      <c r="D19">
        <v>99998.02</v>
      </c>
      <c r="E19">
        <v>99998.02</v>
      </c>
      <c r="F19">
        <v>99998.02</v>
      </c>
      <c r="G19">
        <v>99998.02</v>
      </c>
      <c r="H19">
        <v>99998.02</v>
      </c>
      <c r="I19">
        <v>99998.02</v>
      </c>
      <c r="J19">
        <v>99998.02</v>
      </c>
      <c r="K19">
        <v>99998.02</v>
      </c>
      <c r="L19">
        <v>99998.02</v>
      </c>
      <c r="M19">
        <v>99998.02</v>
      </c>
      <c r="N19">
        <v>99998.02</v>
      </c>
      <c r="O19">
        <v>99998.02</v>
      </c>
      <c r="P19">
        <v>99998.02</v>
      </c>
      <c r="Q19">
        <v>99998.02</v>
      </c>
      <c r="R19">
        <v>99998.02</v>
      </c>
      <c r="S19">
        <v>99998.02</v>
      </c>
      <c r="T19">
        <v>99998.02</v>
      </c>
      <c r="U19">
        <v>0</v>
      </c>
      <c r="V19">
        <v>0</v>
      </c>
      <c r="W19">
        <v>0</v>
      </c>
      <c r="X19">
        <v>0</v>
      </c>
      <c r="Y19">
        <v>0</v>
      </c>
      <c r="Z19">
        <v>0</v>
      </c>
      <c r="AA19">
        <v>0</v>
      </c>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row>
    <row r="20" spans="1:74" ht="14" x14ac:dyDescent="0.3">
      <c r="A20" t="s">
        <v>45</v>
      </c>
      <c r="B20">
        <v>19833.45</v>
      </c>
      <c r="C20">
        <v>22514.15</v>
      </c>
      <c r="D20">
        <v>25133.040000000001</v>
      </c>
      <c r="E20">
        <v>26287.17</v>
      </c>
      <c r="F20">
        <v>24500.09</v>
      </c>
      <c r="G20">
        <v>24087.14</v>
      </c>
      <c r="H20">
        <v>21809.03</v>
      </c>
      <c r="I20">
        <v>21123.62</v>
      </c>
      <c r="J20">
        <v>21392.03</v>
      </c>
      <c r="K20">
        <v>20471.849999999999</v>
      </c>
      <c r="L20">
        <v>19190.689999999999</v>
      </c>
      <c r="M20">
        <v>18805.7</v>
      </c>
      <c r="N20">
        <v>15479.76</v>
      </c>
      <c r="O20">
        <v>12156.7</v>
      </c>
      <c r="P20">
        <v>10601.14</v>
      </c>
      <c r="Q20">
        <v>9605.4699999999993</v>
      </c>
      <c r="R20">
        <v>8910.23</v>
      </c>
      <c r="S20">
        <v>7106.41</v>
      </c>
      <c r="T20">
        <v>5343.07</v>
      </c>
      <c r="U20">
        <v>5229.92</v>
      </c>
      <c r="V20">
        <v>5324.26</v>
      </c>
      <c r="W20">
        <v>5549.1</v>
      </c>
      <c r="X20">
        <v>5606.27</v>
      </c>
      <c r="Y20">
        <v>3969.55</v>
      </c>
      <c r="Z20">
        <v>4418.3</v>
      </c>
      <c r="AA20">
        <v>4461.28</v>
      </c>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row>
    <row r="21" spans="1:74" ht="14" x14ac:dyDescent="0.3">
      <c r="A21" t="s">
        <v>46</v>
      </c>
      <c r="B21">
        <v>9664.5400000000009</v>
      </c>
      <c r="C21">
        <v>9995.86</v>
      </c>
      <c r="D21">
        <v>9593.73</v>
      </c>
      <c r="E21">
        <v>9346.56</v>
      </c>
      <c r="F21">
        <v>9290.57</v>
      </c>
      <c r="G21">
        <v>9230.9500000000007</v>
      </c>
      <c r="H21">
        <v>10824.52</v>
      </c>
      <c r="I21">
        <v>12314.43</v>
      </c>
      <c r="J21">
        <v>11247.16</v>
      </c>
      <c r="K21">
        <v>124309.54</v>
      </c>
      <c r="L21">
        <v>109684.27</v>
      </c>
      <c r="M21">
        <v>124039.27</v>
      </c>
      <c r="N21">
        <v>128922.56</v>
      </c>
      <c r="O21">
        <v>12097.04</v>
      </c>
      <c r="P21">
        <v>12293.72</v>
      </c>
      <c r="Q21">
        <v>12117.24</v>
      </c>
      <c r="R21">
        <v>11814.7</v>
      </c>
      <c r="S21">
        <v>11459.5</v>
      </c>
      <c r="T21">
        <v>11572.05</v>
      </c>
      <c r="U21">
        <v>11550.74</v>
      </c>
      <c r="V21">
        <v>11108.17</v>
      </c>
      <c r="W21">
        <v>8633.49</v>
      </c>
      <c r="X21">
        <v>8994.77</v>
      </c>
      <c r="Y21">
        <v>8861.92</v>
      </c>
      <c r="Z21">
        <v>8584.65</v>
      </c>
      <c r="AA21">
        <v>8606.07</v>
      </c>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row>
    <row r="22" spans="1:74" ht="14" x14ac:dyDescent="0.3">
      <c r="A22" t="s">
        <v>47</v>
      </c>
      <c r="B22">
        <v>9664.5400000000009</v>
      </c>
      <c r="C22">
        <v>9995.86</v>
      </c>
      <c r="D22">
        <v>9593.73</v>
      </c>
      <c r="E22">
        <v>9346.56</v>
      </c>
      <c r="F22">
        <v>9290.57</v>
      </c>
      <c r="G22">
        <v>9230.9500000000007</v>
      </c>
      <c r="H22">
        <v>10824.52</v>
      </c>
      <c r="I22">
        <v>12314.43</v>
      </c>
      <c r="J22">
        <v>11247.16</v>
      </c>
      <c r="K22">
        <v>124309.54</v>
      </c>
      <c r="L22">
        <v>109684.27</v>
      </c>
      <c r="M22">
        <v>124039.27</v>
      </c>
      <c r="N22">
        <v>128922.56</v>
      </c>
      <c r="O22">
        <v>12097.04</v>
      </c>
      <c r="P22">
        <v>12293.72</v>
      </c>
      <c r="Q22">
        <v>12117.24</v>
      </c>
      <c r="R22">
        <v>11814.7</v>
      </c>
      <c r="S22">
        <v>11459.5</v>
      </c>
      <c r="T22">
        <v>11572.05</v>
      </c>
      <c r="U22">
        <v>11550.74</v>
      </c>
      <c r="V22">
        <v>11108.17</v>
      </c>
      <c r="W22">
        <v>8633.49</v>
      </c>
      <c r="X22">
        <v>8994.77</v>
      </c>
      <c r="Y22">
        <v>8861.92</v>
      </c>
      <c r="Z22">
        <v>8584.65</v>
      </c>
      <c r="AA22">
        <v>8606.07</v>
      </c>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row>
    <row r="23" spans="1:74" ht="14" x14ac:dyDescent="0.3">
      <c r="A23" t="s">
        <v>48</v>
      </c>
      <c r="B23">
        <v>781954.62</v>
      </c>
      <c r="C23">
        <v>790959.96</v>
      </c>
      <c r="D23">
        <v>797284.37</v>
      </c>
      <c r="E23">
        <v>798252.45</v>
      </c>
      <c r="F23">
        <v>804192.32</v>
      </c>
      <c r="G23">
        <v>811583.53</v>
      </c>
      <c r="H23">
        <v>814788.71</v>
      </c>
      <c r="I23">
        <v>812024.01</v>
      </c>
      <c r="J23">
        <v>808113.4</v>
      </c>
      <c r="K23">
        <v>816250.67</v>
      </c>
      <c r="L23">
        <v>821758.15</v>
      </c>
      <c r="M23">
        <v>839734.55</v>
      </c>
      <c r="N23">
        <v>845043.36</v>
      </c>
      <c r="O23">
        <v>782945.84</v>
      </c>
      <c r="P23">
        <v>785746.73</v>
      </c>
      <c r="Q23">
        <v>749887.34</v>
      </c>
      <c r="R23">
        <v>684792.07</v>
      </c>
      <c r="S23">
        <v>641993.55000000005</v>
      </c>
      <c r="T23">
        <v>623724.12</v>
      </c>
      <c r="U23">
        <v>508342.97</v>
      </c>
      <c r="V23">
        <v>488856.16</v>
      </c>
      <c r="W23">
        <v>465690.04</v>
      </c>
      <c r="X23">
        <v>196014.67</v>
      </c>
      <c r="Y23">
        <v>179719.93</v>
      </c>
      <c r="Z23">
        <v>180128.08</v>
      </c>
      <c r="AA23">
        <v>183877.02</v>
      </c>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row>
    <row r="24" spans="1:74" ht="14" x14ac:dyDescent="0.3">
      <c r="A24" t="s">
        <v>49</v>
      </c>
      <c r="B24">
        <v>1161151.7</v>
      </c>
      <c r="C24">
        <v>1132486.6299999999</v>
      </c>
      <c r="D24">
        <v>1171746.25</v>
      </c>
      <c r="E24">
        <v>1176710.18</v>
      </c>
      <c r="F24">
        <v>1153164.47</v>
      </c>
      <c r="G24">
        <v>1108296.19</v>
      </c>
      <c r="H24">
        <v>1114986.05</v>
      </c>
      <c r="I24">
        <v>1130796.29</v>
      </c>
      <c r="J24">
        <v>1128119.57</v>
      </c>
      <c r="K24">
        <v>1122104.08</v>
      </c>
      <c r="L24">
        <v>1145588.72</v>
      </c>
      <c r="M24">
        <v>1155850.8899999999</v>
      </c>
      <c r="N24">
        <v>1152732.22</v>
      </c>
      <c r="O24">
        <v>1076295.3899999999</v>
      </c>
      <c r="P24">
        <v>1102809.7</v>
      </c>
      <c r="Q24">
        <v>1077276.99</v>
      </c>
      <c r="R24">
        <v>1022492.56</v>
      </c>
      <c r="S24">
        <v>944204.82</v>
      </c>
      <c r="T24">
        <v>876998.94</v>
      </c>
      <c r="U24">
        <v>580846.43999999994</v>
      </c>
      <c r="V24">
        <v>576567.17000000004</v>
      </c>
      <c r="W24">
        <v>553186.01</v>
      </c>
      <c r="X24">
        <v>451242.01</v>
      </c>
      <c r="Y24">
        <v>451145.09</v>
      </c>
      <c r="Z24">
        <v>488307.69</v>
      </c>
      <c r="AA24">
        <v>218365.57</v>
      </c>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row>
    <row r="25" spans="1:74" ht="14" x14ac:dyDescent="0.3">
      <c r="A25" t="s">
        <v>50</v>
      </c>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row>
    <row r="26" spans="1:74" ht="14" x14ac:dyDescent="0.3">
      <c r="A26" t="s">
        <v>51</v>
      </c>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row>
    <row r="27" spans="1:74" ht="14" x14ac:dyDescent="0.3">
      <c r="A27" t="s">
        <v>52</v>
      </c>
      <c r="B27">
        <v>32673.42</v>
      </c>
      <c r="C27">
        <v>59035.08</v>
      </c>
      <c r="D27">
        <v>71839.259999999995</v>
      </c>
      <c r="E27">
        <v>59243.43</v>
      </c>
      <c r="F27">
        <v>45291.73</v>
      </c>
      <c r="G27">
        <v>35704.32</v>
      </c>
      <c r="H27">
        <v>44809.82</v>
      </c>
      <c r="I27">
        <v>57789.21</v>
      </c>
      <c r="J27">
        <v>26235.55</v>
      </c>
      <c r="K27">
        <v>33573.47</v>
      </c>
      <c r="L27">
        <v>40905.660000000003</v>
      </c>
      <c r="M27">
        <v>52345.09</v>
      </c>
      <c r="N27">
        <v>77753.490000000005</v>
      </c>
      <c r="O27">
        <v>104425.29</v>
      </c>
      <c r="P27">
        <v>118682.01</v>
      </c>
      <c r="Q27">
        <v>112742.34</v>
      </c>
      <c r="R27">
        <v>94011.05</v>
      </c>
      <c r="S27">
        <v>38341.24</v>
      </c>
      <c r="T27">
        <v>16495.59</v>
      </c>
      <c r="U27">
        <v>0</v>
      </c>
      <c r="V27">
        <v>0</v>
      </c>
      <c r="W27">
        <v>0</v>
      </c>
      <c r="X27">
        <v>0</v>
      </c>
      <c r="Y27">
        <v>0</v>
      </c>
      <c r="Z27">
        <v>10000</v>
      </c>
      <c r="AA27">
        <v>10000</v>
      </c>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row>
    <row r="28" spans="1:74" ht="14" x14ac:dyDescent="0.3">
      <c r="A28" t="s">
        <v>53</v>
      </c>
      <c r="B28">
        <v>154500.97</v>
      </c>
      <c r="C28">
        <v>104132.77</v>
      </c>
      <c r="D28">
        <v>126099.98</v>
      </c>
      <c r="E28">
        <v>140396.20000000001</v>
      </c>
      <c r="F28">
        <v>109476.76</v>
      </c>
      <c r="G28">
        <v>92230.23</v>
      </c>
      <c r="H28">
        <v>81200.320000000007</v>
      </c>
      <c r="I28">
        <v>87332.2</v>
      </c>
      <c r="J28">
        <v>103263.18</v>
      </c>
      <c r="K28">
        <v>83822.87</v>
      </c>
      <c r="L28">
        <v>90117.79</v>
      </c>
      <c r="M28">
        <v>85702.9</v>
      </c>
      <c r="N28">
        <v>102399.83</v>
      </c>
      <c r="O28">
        <v>129005.41</v>
      </c>
      <c r="P28">
        <v>137640.97</v>
      </c>
      <c r="Q28">
        <v>121421.74</v>
      </c>
      <c r="R28">
        <v>105301.81</v>
      </c>
      <c r="S28">
        <v>110170.95</v>
      </c>
      <c r="T28">
        <v>73501.69</v>
      </c>
      <c r="U28">
        <v>39388.120000000003</v>
      </c>
      <c r="V28">
        <v>42645.1</v>
      </c>
      <c r="W28">
        <v>35583.86</v>
      </c>
      <c r="X28">
        <v>47056.77</v>
      </c>
      <c r="Y28">
        <v>32398.76</v>
      </c>
      <c r="Z28">
        <v>48585.54</v>
      </c>
      <c r="AA28">
        <v>32126.46</v>
      </c>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row>
    <row r="29" spans="1:74" ht="14" x14ac:dyDescent="0.3">
      <c r="A29" t="s">
        <v>33</v>
      </c>
      <c r="B29">
        <v>0</v>
      </c>
      <c r="C29">
        <v>0</v>
      </c>
      <c r="D29">
        <v>0</v>
      </c>
      <c r="E29">
        <v>0</v>
      </c>
      <c r="F29">
        <v>0</v>
      </c>
      <c r="G29">
        <v>0</v>
      </c>
      <c r="H29">
        <v>0</v>
      </c>
      <c r="I29">
        <v>0</v>
      </c>
      <c r="J29">
        <v>0</v>
      </c>
      <c r="K29">
        <v>83822.87</v>
      </c>
      <c r="L29">
        <v>90117.79</v>
      </c>
      <c r="M29">
        <v>85702.9</v>
      </c>
      <c r="N29">
        <v>102399.83</v>
      </c>
      <c r="O29">
        <v>129005.41</v>
      </c>
      <c r="P29">
        <v>137640.97</v>
      </c>
      <c r="Q29">
        <v>121421.74</v>
      </c>
      <c r="R29">
        <v>0</v>
      </c>
      <c r="S29">
        <v>0</v>
      </c>
      <c r="T29">
        <v>0</v>
      </c>
      <c r="U29">
        <v>0</v>
      </c>
      <c r="V29">
        <v>0</v>
      </c>
      <c r="W29">
        <v>0</v>
      </c>
      <c r="X29">
        <v>0</v>
      </c>
      <c r="Y29">
        <v>0</v>
      </c>
      <c r="Z29">
        <v>0</v>
      </c>
      <c r="AA29">
        <v>0</v>
      </c>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row>
    <row r="30" spans="1:74" ht="14" x14ac:dyDescent="0.3">
      <c r="A30" t="s">
        <v>54</v>
      </c>
      <c r="B30">
        <v>0</v>
      </c>
      <c r="C30">
        <v>0</v>
      </c>
      <c r="D30">
        <v>0</v>
      </c>
      <c r="E30">
        <v>0</v>
      </c>
      <c r="F30">
        <v>0</v>
      </c>
      <c r="G30">
        <v>0</v>
      </c>
      <c r="H30">
        <v>0</v>
      </c>
      <c r="I30">
        <v>0</v>
      </c>
      <c r="J30">
        <v>0</v>
      </c>
      <c r="K30">
        <v>0</v>
      </c>
      <c r="L30">
        <v>0</v>
      </c>
      <c r="M30">
        <v>0</v>
      </c>
      <c r="N30">
        <v>0</v>
      </c>
      <c r="O30">
        <v>0</v>
      </c>
      <c r="P30">
        <v>0</v>
      </c>
      <c r="Q30">
        <v>0</v>
      </c>
      <c r="R30">
        <v>105301.81</v>
      </c>
      <c r="S30">
        <v>110170.95</v>
      </c>
      <c r="T30">
        <v>73501.69</v>
      </c>
      <c r="U30">
        <v>39388.120000000003</v>
      </c>
      <c r="V30">
        <v>42645.1</v>
      </c>
      <c r="W30">
        <v>35583.86</v>
      </c>
      <c r="X30">
        <v>47056.77</v>
      </c>
      <c r="Y30">
        <v>32398.76</v>
      </c>
      <c r="Z30">
        <v>48585.54</v>
      </c>
      <c r="AA30">
        <v>32126.46</v>
      </c>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row>
    <row r="31" spans="1:74" ht="14" x14ac:dyDescent="0.3">
      <c r="A31" t="s">
        <v>55</v>
      </c>
      <c r="B31">
        <v>0</v>
      </c>
      <c r="C31">
        <v>0</v>
      </c>
      <c r="D31">
        <v>0</v>
      </c>
      <c r="E31">
        <v>0</v>
      </c>
      <c r="F31">
        <v>0</v>
      </c>
      <c r="G31">
        <v>0</v>
      </c>
      <c r="H31">
        <v>0</v>
      </c>
      <c r="I31">
        <v>0</v>
      </c>
      <c r="J31">
        <v>0</v>
      </c>
      <c r="K31">
        <v>0</v>
      </c>
      <c r="L31">
        <v>0</v>
      </c>
      <c r="M31">
        <v>0</v>
      </c>
      <c r="N31">
        <v>0</v>
      </c>
      <c r="O31">
        <v>1113.95</v>
      </c>
      <c r="P31">
        <v>1035.3699999999999</v>
      </c>
      <c r="Q31">
        <v>0</v>
      </c>
      <c r="R31">
        <v>0</v>
      </c>
      <c r="S31">
        <v>0</v>
      </c>
      <c r="T31">
        <v>500</v>
      </c>
      <c r="U31">
        <v>0</v>
      </c>
      <c r="V31">
        <v>0</v>
      </c>
      <c r="W31">
        <v>0</v>
      </c>
      <c r="X31">
        <v>0</v>
      </c>
      <c r="Y31">
        <v>0</v>
      </c>
      <c r="Z31">
        <v>0</v>
      </c>
      <c r="AA31">
        <v>0</v>
      </c>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row>
    <row r="32" spans="1:74" ht="14" x14ac:dyDescent="0.3">
      <c r="A32" t="s">
        <v>56</v>
      </c>
      <c r="B32">
        <v>0</v>
      </c>
      <c r="C32">
        <v>0</v>
      </c>
      <c r="D32">
        <v>0</v>
      </c>
      <c r="E32">
        <v>0</v>
      </c>
      <c r="F32">
        <v>0</v>
      </c>
      <c r="G32">
        <v>0</v>
      </c>
      <c r="H32">
        <v>0</v>
      </c>
      <c r="I32">
        <v>0</v>
      </c>
      <c r="J32">
        <v>0</v>
      </c>
      <c r="K32">
        <v>0</v>
      </c>
      <c r="L32">
        <v>0</v>
      </c>
      <c r="M32">
        <v>0</v>
      </c>
      <c r="N32">
        <v>0</v>
      </c>
      <c r="O32">
        <v>1113.95</v>
      </c>
      <c r="P32">
        <v>1035.3699999999999</v>
      </c>
      <c r="Q32">
        <v>0</v>
      </c>
      <c r="R32">
        <v>0</v>
      </c>
      <c r="S32">
        <v>0</v>
      </c>
      <c r="T32">
        <v>500</v>
      </c>
      <c r="U32">
        <v>0</v>
      </c>
      <c r="V32">
        <v>0</v>
      </c>
      <c r="W32">
        <v>0</v>
      </c>
      <c r="X32">
        <v>0</v>
      </c>
      <c r="Y32">
        <v>0</v>
      </c>
      <c r="Z32">
        <v>0</v>
      </c>
      <c r="AA32">
        <v>0</v>
      </c>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row>
    <row r="33" spans="1:74" ht="14" x14ac:dyDescent="0.3">
      <c r="A33" t="s">
        <v>57</v>
      </c>
      <c r="B33">
        <v>59133</v>
      </c>
      <c r="C33">
        <v>52522.080000000002</v>
      </c>
      <c r="D33">
        <v>30569.31</v>
      </c>
      <c r="E33">
        <v>45723.64</v>
      </c>
      <c r="F33">
        <v>94337.96</v>
      </c>
      <c r="G33">
        <v>81364.09</v>
      </c>
      <c r="H33">
        <v>59935.92</v>
      </c>
      <c r="I33">
        <v>66029.41</v>
      </c>
      <c r="J33">
        <v>61945.83</v>
      </c>
      <c r="K33">
        <v>61220.160000000003</v>
      </c>
      <c r="L33">
        <v>41834.25</v>
      </c>
      <c r="M33">
        <v>41122.050000000003</v>
      </c>
      <c r="N33">
        <v>62921.36</v>
      </c>
      <c r="O33">
        <v>154609.62</v>
      </c>
      <c r="P33">
        <v>72100</v>
      </c>
      <c r="Q33">
        <v>63400</v>
      </c>
      <c r="R33">
        <v>69900</v>
      </c>
      <c r="S33">
        <v>40200</v>
      </c>
      <c r="T33">
        <v>40200</v>
      </c>
      <c r="U33">
        <v>0</v>
      </c>
      <c r="V33">
        <v>0</v>
      </c>
      <c r="W33">
        <v>0</v>
      </c>
      <c r="X33">
        <v>0</v>
      </c>
      <c r="Y33">
        <v>0</v>
      </c>
      <c r="Z33">
        <v>5537.96</v>
      </c>
      <c r="AA33">
        <v>13802.58</v>
      </c>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row>
    <row r="34" spans="1:74" ht="14" x14ac:dyDescent="0.3">
      <c r="A34" t="s">
        <v>58</v>
      </c>
      <c r="B34">
        <v>0</v>
      </c>
      <c r="C34">
        <v>0</v>
      </c>
      <c r="D34">
        <v>0</v>
      </c>
      <c r="E34">
        <v>0</v>
      </c>
      <c r="F34">
        <v>0</v>
      </c>
      <c r="G34">
        <v>0</v>
      </c>
      <c r="H34">
        <v>0</v>
      </c>
      <c r="I34">
        <v>0</v>
      </c>
      <c r="J34">
        <v>0</v>
      </c>
      <c r="K34">
        <v>0</v>
      </c>
      <c r="L34">
        <v>0</v>
      </c>
      <c r="M34">
        <v>0</v>
      </c>
      <c r="N34">
        <v>0</v>
      </c>
      <c r="O34">
        <v>154609.62</v>
      </c>
      <c r="P34">
        <v>72100</v>
      </c>
      <c r="Q34">
        <v>63400</v>
      </c>
      <c r="R34">
        <v>69900</v>
      </c>
      <c r="S34">
        <v>40200</v>
      </c>
      <c r="T34">
        <v>40200</v>
      </c>
      <c r="U34">
        <v>0</v>
      </c>
      <c r="V34">
        <v>0</v>
      </c>
      <c r="W34">
        <v>0</v>
      </c>
      <c r="X34">
        <v>0</v>
      </c>
      <c r="Y34">
        <v>0</v>
      </c>
      <c r="Z34">
        <v>0</v>
      </c>
      <c r="AA34">
        <v>0</v>
      </c>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row>
    <row r="35" spans="1:74" ht="14" x14ac:dyDescent="0.3">
      <c r="A35" t="s">
        <v>59</v>
      </c>
      <c r="B35">
        <v>59133</v>
      </c>
      <c r="C35">
        <v>52522.080000000002</v>
      </c>
      <c r="D35">
        <v>30569.31</v>
      </c>
      <c r="E35">
        <v>45723.64</v>
      </c>
      <c r="F35">
        <v>94337.96</v>
      </c>
      <c r="G35">
        <v>81364.09</v>
      </c>
      <c r="H35">
        <v>59935.92</v>
      </c>
      <c r="I35">
        <v>66029.41</v>
      </c>
      <c r="J35">
        <v>61945.83</v>
      </c>
      <c r="K35">
        <v>61220.160000000003</v>
      </c>
      <c r="L35">
        <v>41834.25</v>
      </c>
      <c r="M35">
        <v>41122.050000000003</v>
      </c>
      <c r="N35">
        <v>62921.36</v>
      </c>
      <c r="O35">
        <v>0</v>
      </c>
      <c r="P35">
        <v>0</v>
      </c>
      <c r="Q35">
        <v>0</v>
      </c>
      <c r="R35">
        <v>0</v>
      </c>
      <c r="S35">
        <v>0</v>
      </c>
      <c r="T35">
        <v>0</v>
      </c>
      <c r="U35">
        <v>0</v>
      </c>
      <c r="V35">
        <v>0</v>
      </c>
      <c r="W35">
        <v>0</v>
      </c>
      <c r="X35">
        <v>0</v>
      </c>
      <c r="Y35">
        <v>0</v>
      </c>
      <c r="Z35">
        <v>5537.96</v>
      </c>
      <c r="AA35">
        <v>13802.58</v>
      </c>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row>
    <row r="36" spans="1:74" ht="14" x14ac:dyDescent="0.3">
      <c r="A36" t="s">
        <v>60</v>
      </c>
      <c r="B36">
        <v>6485.81</v>
      </c>
      <c r="C36">
        <v>6866.9</v>
      </c>
      <c r="D36">
        <v>6584.91</v>
      </c>
      <c r="E36">
        <v>8238.34</v>
      </c>
      <c r="F36">
        <v>11971.81</v>
      </c>
      <c r="G36">
        <v>14882.22</v>
      </c>
      <c r="H36">
        <v>15291.31</v>
      </c>
      <c r="I36">
        <v>13723.34</v>
      </c>
      <c r="J36">
        <v>16404.84</v>
      </c>
      <c r="K36">
        <v>18356.169999999998</v>
      </c>
      <c r="L36">
        <v>18852.62</v>
      </c>
      <c r="M36">
        <v>21027.71</v>
      </c>
      <c r="N36">
        <v>20964.939999999999</v>
      </c>
      <c r="O36">
        <v>6252.9</v>
      </c>
      <c r="P36">
        <v>0</v>
      </c>
      <c r="Q36">
        <v>0</v>
      </c>
      <c r="R36">
        <v>0</v>
      </c>
      <c r="S36">
        <v>0</v>
      </c>
      <c r="T36">
        <v>0</v>
      </c>
      <c r="U36">
        <v>56.6</v>
      </c>
      <c r="V36">
        <v>359.04</v>
      </c>
      <c r="W36">
        <v>766.5</v>
      </c>
      <c r="X36">
        <v>1169.19</v>
      </c>
      <c r="Y36">
        <v>1510.56</v>
      </c>
      <c r="Z36">
        <v>1601.43</v>
      </c>
      <c r="AA36">
        <v>1582.7</v>
      </c>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c r="BV36"/>
    </row>
    <row r="37" spans="1:74" ht="14" x14ac:dyDescent="0.3">
      <c r="A37" t="s">
        <v>61</v>
      </c>
      <c r="B37">
        <v>7565.34</v>
      </c>
      <c r="C37">
        <v>5226.62</v>
      </c>
      <c r="D37">
        <v>2123.5300000000002</v>
      </c>
      <c r="E37">
        <v>4040.4</v>
      </c>
      <c r="F37">
        <v>3185.5</v>
      </c>
      <c r="G37">
        <v>780.43</v>
      </c>
      <c r="H37">
        <v>338.45</v>
      </c>
      <c r="I37">
        <v>506.14</v>
      </c>
      <c r="J37">
        <v>2628.63</v>
      </c>
      <c r="K37">
        <v>2121.73</v>
      </c>
      <c r="L37">
        <v>1784.92</v>
      </c>
      <c r="M37">
        <v>7238.05</v>
      </c>
      <c r="N37">
        <v>6384.41</v>
      </c>
      <c r="O37">
        <v>4454.22</v>
      </c>
      <c r="P37">
        <v>2513.41</v>
      </c>
      <c r="Q37">
        <v>4862.38</v>
      </c>
      <c r="R37">
        <v>7466.11</v>
      </c>
      <c r="S37">
        <v>4989.41</v>
      </c>
      <c r="T37">
        <v>3377.77</v>
      </c>
      <c r="U37">
        <v>5250.06</v>
      </c>
      <c r="V37">
        <v>7568.31</v>
      </c>
      <c r="W37">
        <v>5027.9399999999996</v>
      </c>
      <c r="X37">
        <v>2237.4699999999998</v>
      </c>
      <c r="Y37">
        <v>4917.28</v>
      </c>
      <c r="Z37">
        <v>8724</v>
      </c>
      <c r="AA37">
        <v>5632.11</v>
      </c>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c r="BV37"/>
    </row>
    <row r="38" spans="1:74" ht="14" x14ac:dyDescent="0.3">
      <c r="A38" t="s">
        <v>62</v>
      </c>
      <c r="B38">
        <v>260358.55</v>
      </c>
      <c r="C38">
        <v>227783.45</v>
      </c>
      <c r="D38">
        <v>237216.98</v>
      </c>
      <c r="E38">
        <v>257642.01</v>
      </c>
      <c r="F38">
        <v>264263.77</v>
      </c>
      <c r="G38">
        <v>224961.29</v>
      </c>
      <c r="H38">
        <v>201575.82</v>
      </c>
      <c r="I38">
        <v>225380.29</v>
      </c>
      <c r="J38">
        <v>210478.03</v>
      </c>
      <c r="K38">
        <v>199094.39</v>
      </c>
      <c r="L38">
        <v>193495.23</v>
      </c>
      <c r="M38">
        <v>207435.79</v>
      </c>
      <c r="N38">
        <v>270424.03000000003</v>
      </c>
      <c r="O38">
        <v>399861.38</v>
      </c>
      <c r="P38">
        <v>331971.76</v>
      </c>
      <c r="Q38">
        <v>302426.45</v>
      </c>
      <c r="R38">
        <v>276678.96999999997</v>
      </c>
      <c r="S38">
        <v>193701.6</v>
      </c>
      <c r="T38">
        <v>134075.04</v>
      </c>
      <c r="U38">
        <v>44694.78</v>
      </c>
      <c r="V38">
        <v>50572.45</v>
      </c>
      <c r="W38">
        <v>41378.300000000003</v>
      </c>
      <c r="X38">
        <v>50463.43</v>
      </c>
      <c r="Y38">
        <v>38826.6</v>
      </c>
      <c r="Z38">
        <v>74448.94</v>
      </c>
      <c r="AA38">
        <v>63143.839999999997</v>
      </c>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row>
    <row r="39" spans="1:74" ht="14" x14ac:dyDescent="0.3">
      <c r="A39" t="s">
        <v>63</v>
      </c>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row>
    <row r="40" spans="1:74" ht="14" x14ac:dyDescent="0.3">
      <c r="A40" t="s">
        <v>64</v>
      </c>
      <c r="B40">
        <v>282800.78999999998</v>
      </c>
      <c r="C40">
        <v>313672.34000000003</v>
      </c>
      <c r="D40">
        <v>351131.98</v>
      </c>
      <c r="E40">
        <v>346995.14</v>
      </c>
      <c r="F40">
        <v>329709.77</v>
      </c>
      <c r="G40">
        <v>378683.63</v>
      </c>
      <c r="H40">
        <v>400111.81</v>
      </c>
      <c r="I40">
        <v>394018.32</v>
      </c>
      <c r="J40">
        <v>401451.9</v>
      </c>
      <c r="K40">
        <v>402177.57</v>
      </c>
      <c r="L40">
        <v>421563.48</v>
      </c>
      <c r="M40">
        <v>422275.68</v>
      </c>
      <c r="N40">
        <v>344279.86</v>
      </c>
      <c r="O40">
        <v>269033.09000000003</v>
      </c>
      <c r="P40">
        <v>356000</v>
      </c>
      <c r="Q40">
        <v>356844.85</v>
      </c>
      <c r="R40">
        <v>332794.84999999998</v>
      </c>
      <c r="S40">
        <v>342454.85</v>
      </c>
      <c r="T40">
        <v>337500</v>
      </c>
      <c r="U40">
        <v>123000</v>
      </c>
      <c r="V40">
        <v>103000</v>
      </c>
      <c r="W40">
        <v>100000</v>
      </c>
      <c r="X40">
        <v>0</v>
      </c>
      <c r="Y40">
        <v>0</v>
      </c>
      <c r="Z40">
        <v>11421.33</v>
      </c>
      <c r="AA40">
        <v>46134.79</v>
      </c>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row>
    <row r="41" spans="1:74" ht="14" x14ac:dyDescent="0.3">
      <c r="A41" t="s">
        <v>58</v>
      </c>
      <c r="B41">
        <v>0</v>
      </c>
      <c r="C41">
        <v>0</v>
      </c>
      <c r="D41">
        <v>0</v>
      </c>
      <c r="E41">
        <v>0</v>
      </c>
      <c r="F41">
        <v>0</v>
      </c>
      <c r="G41">
        <v>0</v>
      </c>
      <c r="H41">
        <v>0</v>
      </c>
      <c r="I41">
        <v>0</v>
      </c>
      <c r="J41">
        <v>0</v>
      </c>
      <c r="K41">
        <v>0</v>
      </c>
      <c r="L41">
        <v>0</v>
      </c>
      <c r="M41">
        <v>0</v>
      </c>
      <c r="N41">
        <v>0</v>
      </c>
      <c r="O41">
        <v>0</v>
      </c>
      <c r="P41">
        <v>0</v>
      </c>
      <c r="Q41">
        <v>0</v>
      </c>
      <c r="R41">
        <v>0</v>
      </c>
      <c r="S41">
        <v>0</v>
      </c>
      <c r="T41">
        <v>0</v>
      </c>
      <c r="U41">
        <v>0</v>
      </c>
      <c r="V41">
        <v>0</v>
      </c>
      <c r="W41">
        <v>100000</v>
      </c>
      <c r="X41">
        <v>0</v>
      </c>
      <c r="Y41">
        <v>0</v>
      </c>
      <c r="Z41">
        <v>0</v>
      </c>
      <c r="AA41">
        <v>0</v>
      </c>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row>
    <row r="42" spans="1:74" s="4" customFormat="1" ht="14" x14ac:dyDescent="0.3">
      <c r="A42" t="s">
        <v>65</v>
      </c>
      <c r="B42">
        <v>282800.78999999998</v>
      </c>
      <c r="C42">
        <v>313672.34000000003</v>
      </c>
      <c r="D42">
        <v>351131.98</v>
      </c>
      <c r="E42">
        <v>346995.14</v>
      </c>
      <c r="F42">
        <v>329709.77</v>
      </c>
      <c r="G42">
        <v>378683.63</v>
      </c>
      <c r="H42">
        <v>400111.81</v>
      </c>
      <c r="I42">
        <v>394018.32</v>
      </c>
      <c r="J42">
        <v>401451.9</v>
      </c>
      <c r="K42">
        <v>402177.57</v>
      </c>
      <c r="L42">
        <v>421563.48</v>
      </c>
      <c r="M42">
        <v>422275.68</v>
      </c>
      <c r="N42">
        <v>344279.86</v>
      </c>
      <c r="O42">
        <v>269033.09000000003</v>
      </c>
      <c r="P42">
        <v>356000</v>
      </c>
      <c r="Q42">
        <v>356844.85</v>
      </c>
      <c r="R42">
        <v>332794.84999999998</v>
      </c>
      <c r="S42">
        <v>342454.85</v>
      </c>
      <c r="T42">
        <v>337500</v>
      </c>
      <c r="U42">
        <v>123000</v>
      </c>
      <c r="V42">
        <v>103000</v>
      </c>
      <c r="W42">
        <v>0</v>
      </c>
      <c r="X42">
        <v>0</v>
      </c>
      <c r="Y42">
        <v>0</v>
      </c>
      <c r="Z42">
        <v>11421.33</v>
      </c>
      <c r="AA42">
        <v>46134.79</v>
      </c>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row>
    <row r="43" spans="1:74" ht="14" x14ac:dyDescent="0.3">
      <c r="A43" t="s">
        <v>66</v>
      </c>
      <c r="B43">
        <v>43011.02</v>
      </c>
      <c r="C43">
        <v>43752.639999999999</v>
      </c>
      <c r="D43">
        <v>45084.85</v>
      </c>
      <c r="E43">
        <v>41799.67</v>
      </c>
      <c r="F43">
        <v>44678.59</v>
      </c>
      <c r="G43">
        <v>44992.24</v>
      </c>
      <c r="H43">
        <v>47039.94</v>
      </c>
      <c r="I43">
        <v>41331.01</v>
      </c>
      <c r="J43">
        <v>32689.38</v>
      </c>
      <c r="K43">
        <v>35862.339999999997</v>
      </c>
      <c r="L43">
        <v>40307.120000000003</v>
      </c>
      <c r="M43">
        <v>52901.24</v>
      </c>
      <c r="N43">
        <v>56813.11</v>
      </c>
      <c r="O43">
        <v>11883.56</v>
      </c>
      <c r="P43">
        <v>0</v>
      </c>
      <c r="Q43">
        <v>0</v>
      </c>
      <c r="R43">
        <v>0</v>
      </c>
      <c r="S43">
        <v>0</v>
      </c>
      <c r="T43">
        <v>0</v>
      </c>
      <c r="U43">
        <v>0</v>
      </c>
      <c r="V43">
        <v>0</v>
      </c>
      <c r="W43">
        <v>0</v>
      </c>
      <c r="X43">
        <v>0</v>
      </c>
      <c r="Y43">
        <v>56.6</v>
      </c>
      <c r="Z43">
        <v>359.04</v>
      </c>
      <c r="AA43">
        <v>766.5</v>
      </c>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row>
    <row r="44" spans="1:74" ht="14" x14ac:dyDescent="0.3">
      <c r="A44" t="s">
        <v>67</v>
      </c>
      <c r="B44">
        <v>10491.17</v>
      </c>
      <c r="C44">
        <v>10021.780000000001</v>
      </c>
      <c r="D44">
        <v>9577.8700000000008</v>
      </c>
      <c r="E44">
        <v>9133.9699999999993</v>
      </c>
      <c r="F44">
        <v>8690.06</v>
      </c>
      <c r="G44">
        <v>8246.16</v>
      </c>
      <c r="H44">
        <v>7800.84</v>
      </c>
      <c r="I44">
        <v>7465.68</v>
      </c>
      <c r="J44">
        <v>7036.49</v>
      </c>
      <c r="K44">
        <v>6655.62</v>
      </c>
      <c r="L44">
        <v>7406.19</v>
      </c>
      <c r="M44">
        <v>6824.07</v>
      </c>
      <c r="N44">
        <v>6619.65</v>
      </c>
      <c r="O44">
        <v>6037.53</v>
      </c>
      <c r="P44">
        <v>4870.38</v>
      </c>
      <c r="Q44">
        <v>4335.5200000000004</v>
      </c>
      <c r="R44">
        <v>3624.19</v>
      </c>
      <c r="S44">
        <v>2524.94</v>
      </c>
      <c r="T44">
        <v>2393.85</v>
      </c>
      <c r="U44">
        <v>2262.75</v>
      </c>
      <c r="V44">
        <v>2343.77</v>
      </c>
      <c r="W44">
        <v>2185.58</v>
      </c>
      <c r="X44">
        <v>2338.42</v>
      </c>
      <c r="Y44">
        <v>2251.1</v>
      </c>
      <c r="Z44">
        <v>2123.0700000000002</v>
      </c>
      <c r="AA44">
        <v>1995.04</v>
      </c>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row>
    <row r="45" spans="1:74" ht="14" x14ac:dyDescent="0.3">
      <c r="A45" t="s">
        <v>68</v>
      </c>
      <c r="B45">
        <v>0</v>
      </c>
      <c r="C45">
        <v>0</v>
      </c>
      <c r="D45">
        <v>0</v>
      </c>
      <c r="E45">
        <v>0</v>
      </c>
      <c r="F45">
        <v>0</v>
      </c>
      <c r="G45">
        <v>0</v>
      </c>
      <c r="H45">
        <v>0</v>
      </c>
      <c r="I45">
        <v>0</v>
      </c>
      <c r="J45">
        <v>0</v>
      </c>
      <c r="K45">
        <v>0</v>
      </c>
      <c r="L45">
        <v>164</v>
      </c>
      <c r="M45">
        <v>459</v>
      </c>
      <c r="N45">
        <v>441</v>
      </c>
      <c r="O45">
        <v>437</v>
      </c>
      <c r="P45">
        <v>443</v>
      </c>
      <c r="Q45">
        <v>459</v>
      </c>
      <c r="R45">
        <v>484</v>
      </c>
      <c r="S45">
        <v>446</v>
      </c>
      <c r="T45">
        <v>0</v>
      </c>
      <c r="U45">
        <v>0</v>
      </c>
      <c r="V45">
        <v>0</v>
      </c>
      <c r="W45">
        <v>0</v>
      </c>
      <c r="X45">
        <v>0</v>
      </c>
      <c r="Y45">
        <v>0</v>
      </c>
      <c r="Z45">
        <v>0</v>
      </c>
      <c r="AA45">
        <v>0</v>
      </c>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row>
    <row r="46" spans="1:74" s="4" customFormat="1" ht="14" x14ac:dyDescent="0.3">
      <c r="A46" t="s">
        <v>69</v>
      </c>
      <c r="B46">
        <v>336302.98</v>
      </c>
      <c r="C46">
        <v>367446.75</v>
      </c>
      <c r="D46">
        <v>405794.7</v>
      </c>
      <c r="E46">
        <v>397928.77</v>
      </c>
      <c r="F46">
        <v>383078.42</v>
      </c>
      <c r="G46">
        <v>431922.03</v>
      </c>
      <c r="H46">
        <v>454952.59</v>
      </c>
      <c r="I46">
        <v>442815.01</v>
      </c>
      <c r="J46">
        <v>441177.77</v>
      </c>
      <c r="K46">
        <v>444695.53</v>
      </c>
      <c r="L46">
        <v>469440.78</v>
      </c>
      <c r="M46">
        <v>482459.98</v>
      </c>
      <c r="N46">
        <v>408153.62</v>
      </c>
      <c r="O46">
        <v>287391.18</v>
      </c>
      <c r="P46">
        <v>361313.38</v>
      </c>
      <c r="Q46">
        <v>361639.37</v>
      </c>
      <c r="R46">
        <v>336903.04</v>
      </c>
      <c r="S46">
        <v>345425.79</v>
      </c>
      <c r="T46">
        <v>339893.85</v>
      </c>
      <c r="U46">
        <v>125262.75</v>
      </c>
      <c r="V46">
        <v>105343.77</v>
      </c>
      <c r="W46">
        <v>102185.58</v>
      </c>
      <c r="X46">
        <v>2338.42</v>
      </c>
      <c r="Y46">
        <v>2307.69</v>
      </c>
      <c r="Z46">
        <v>13903.44</v>
      </c>
      <c r="AA46">
        <v>48896.33</v>
      </c>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row>
    <row r="47" spans="1:74" ht="14" x14ac:dyDescent="0.3">
      <c r="A47" t="s">
        <v>70</v>
      </c>
      <c r="B47">
        <v>596661.53</v>
      </c>
      <c r="C47">
        <v>595230.18999999994</v>
      </c>
      <c r="D47">
        <v>643011.68999999994</v>
      </c>
      <c r="E47">
        <v>655570.78</v>
      </c>
      <c r="F47">
        <v>647342.18000000005</v>
      </c>
      <c r="G47">
        <v>656883.31999999995</v>
      </c>
      <c r="H47">
        <v>656528.41</v>
      </c>
      <c r="I47">
        <v>668195.30000000005</v>
      </c>
      <c r="J47">
        <v>651655.80000000005</v>
      </c>
      <c r="K47">
        <v>643789.92000000004</v>
      </c>
      <c r="L47">
        <v>662936.02</v>
      </c>
      <c r="M47">
        <v>689895.78</v>
      </c>
      <c r="N47">
        <v>678577.64</v>
      </c>
      <c r="O47">
        <v>687252.56</v>
      </c>
      <c r="P47">
        <v>693285.13</v>
      </c>
      <c r="Q47">
        <v>664065.81999999995</v>
      </c>
      <c r="R47">
        <v>613582.01</v>
      </c>
      <c r="S47">
        <v>539127.39</v>
      </c>
      <c r="T47">
        <v>473968.89</v>
      </c>
      <c r="U47">
        <v>169957.53</v>
      </c>
      <c r="V47">
        <v>155916.22</v>
      </c>
      <c r="W47">
        <v>143563.87</v>
      </c>
      <c r="X47">
        <v>52801.85</v>
      </c>
      <c r="Y47">
        <v>41134.29</v>
      </c>
      <c r="Z47">
        <v>88352.38</v>
      </c>
      <c r="AA47">
        <v>112040.17</v>
      </c>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row>
    <row r="48" spans="1:74" ht="14" x14ac:dyDescent="0.3">
      <c r="A48" t="s">
        <v>71</v>
      </c>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c r="BV48"/>
    </row>
    <row r="49" spans="1:74" s="4" customFormat="1" ht="14" x14ac:dyDescent="0.3">
      <c r="A49" t="s">
        <v>72</v>
      </c>
      <c r="B49">
        <v>168000</v>
      </c>
      <c r="C49">
        <v>168000</v>
      </c>
      <c r="D49">
        <v>168000</v>
      </c>
      <c r="E49">
        <v>168000</v>
      </c>
      <c r="F49">
        <v>168000</v>
      </c>
      <c r="G49">
        <v>168000</v>
      </c>
      <c r="H49">
        <v>168000</v>
      </c>
      <c r="I49">
        <v>168000</v>
      </c>
      <c r="J49">
        <v>140000</v>
      </c>
      <c r="K49">
        <v>140000</v>
      </c>
      <c r="L49">
        <v>140000</v>
      </c>
      <c r="M49">
        <v>140000</v>
      </c>
      <c r="N49">
        <v>140000</v>
      </c>
      <c r="O49">
        <v>140000</v>
      </c>
      <c r="P49">
        <v>110000</v>
      </c>
      <c r="Q49">
        <v>110000</v>
      </c>
      <c r="R49">
        <v>110000</v>
      </c>
      <c r="S49">
        <v>110000</v>
      </c>
      <c r="T49">
        <v>100000</v>
      </c>
      <c r="U49">
        <v>100000</v>
      </c>
      <c r="V49">
        <v>100000</v>
      </c>
      <c r="W49">
        <v>100000</v>
      </c>
      <c r="X49">
        <v>100000</v>
      </c>
      <c r="Y49">
        <v>100000</v>
      </c>
      <c r="Z49">
        <v>100000</v>
      </c>
      <c r="AA49">
        <v>100000</v>
      </c>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c r="BV49"/>
    </row>
    <row r="50" spans="1:74" ht="14" x14ac:dyDescent="0.3">
      <c r="A50" t="s">
        <v>73</v>
      </c>
      <c r="B50">
        <v>168000</v>
      </c>
      <c r="C50">
        <v>168000</v>
      </c>
      <c r="D50">
        <v>168000</v>
      </c>
      <c r="E50">
        <v>168000</v>
      </c>
      <c r="F50">
        <v>168000</v>
      </c>
      <c r="G50">
        <v>168000</v>
      </c>
      <c r="H50">
        <v>168000</v>
      </c>
      <c r="I50">
        <v>168000</v>
      </c>
      <c r="J50">
        <v>140000</v>
      </c>
      <c r="K50">
        <v>140000</v>
      </c>
      <c r="L50">
        <v>140000</v>
      </c>
      <c r="M50">
        <v>140000</v>
      </c>
      <c r="N50">
        <v>140000</v>
      </c>
      <c r="O50">
        <v>140000</v>
      </c>
      <c r="P50">
        <v>110000</v>
      </c>
      <c r="Q50">
        <v>110000</v>
      </c>
      <c r="R50">
        <v>110000</v>
      </c>
      <c r="S50">
        <v>110000</v>
      </c>
      <c r="T50">
        <v>100000</v>
      </c>
      <c r="U50">
        <v>100000</v>
      </c>
      <c r="V50">
        <v>100000</v>
      </c>
      <c r="W50">
        <v>100000</v>
      </c>
      <c r="X50">
        <v>100000</v>
      </c>
      <c r="Y50">
        <v>100000</v>
      </c>
      <c r="Z50">
        <v>100000</v>
      </c>
      <c r="AA50">
        <v>100000</v>
      </c>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row>
    <row r="51" spans="1:74" ht="14" x14ac:dyDescent="0.3">
      <c r="A51" t="s">
        <v>74</v>
      </c>
      <c r="B51">
        <v>150968.92000000001</v>
      </c>
      <c r="C51">
        <v>150968.92000000001</v>
      </c>
      <c r="D51">
        <v>150968.92000000001</v>
      </c>
      <c r="E51">
        <v>150968.92000000001</v>
      </c>
      <c r="F51">
        <v>150968.92000000001</v>
      </c>
      <c r="G51">
        <v>143999.85999999999</v>
      </c>
      <c r="H51">
        <v>143999.85999999999</v>
      </c>
      <c r="I51">
        <v>143999.85999999999</v>
      </c>
      <c r="J51">
        <v>120000</v>
      </c>
      <c r="K51">
        <v>120000</v>
      </c>
      <c r="L51">
        <v>120000</v>
      </c>
      <c r="M51">
        <v>120000</v>
      </c>
      <c r="N51">
        <v>120000</v>
      </c>
      <c r="O51">
        <v>100000</v>
      </c>
      <c r="P51">
        <v>100000</v>
      </c>
      <c r="Q51">
        <v>100000</v>
      </c>
      <c r="R51">
        <v>100000</v>
      </c>
      <c r="S51">
        <v>100000</v>
      </c>
      <c r="T51">
        <v>100000</v>
      </c>
      <c r="U51">
        <v>100000</v>
      </c>
      <c r="V51">
        <v>100000</v>
      </c>
      <c r="W51">
        <v>100000</v>
      </c>
      <c r="X51">
        <v>100000</v>
      </c>
      <c r="Y51">
        <v>100000</v>
      </c>
      <c r="Z51">
        <v>100000</v>
      </c>
      <c r="AA51">
        <v>75000</v>
      </c>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row>
    <row r="52" spans="1:74" ht="14" x14ac:dyDescent="0.3">
      <c r="A52" t="s">
        <v>75</v>
      </c>
      <c r="B52">
        <v>150968.92000000001</v>
      </c>
      <c r="C52">
        <v>150968.92000000001</v>
      </c>
      <c r="D52">
        <v>150968.92000000001</v>
      </c>
      <c r="E52">
        <v>150968.92000000001</v>
      </c>
      <c r="F52">
        <v>150968.92000000001</v>
      </c>
      <c r="G52">
        <v>143999.85999999999</v>
      </c>
      <c r="H52">
        <v>143999.85999999999</v>
      </c>
      <c r="I52">
        <v>143999.85999999999</v>
      </c>
      <c r="J52">
        <v>120000</v>
      </c>
      <c r="K52">
        <v>120000</v>
      </c>
      <c r="L52">
        <v>120000</v>
      </c>
      <c r="M52">
        <v>120000</v>
      </c>
      <c r="N52">
        <v>120000</v>
      </c>
      <c r="O52">
        <v>100000</v>
      </c>
      <c r="P52">
        <v>100000</v>
      </c>
      <c r="Q52">
        <v>100000</v>
      </c>
      <c r="R52">
        <v>100000</v>
      </c>
      <c r="S52">
        <v>100000</v>
      </c>
      <c r="T52">
        <v>100000</v>
      </c>
      <c r="U52">
        <v>100000</v>
      </c>
      <c r="V52">
        <v>100000</v>
      </c>
      <c r="W52">
        <v>100000</v>
      </c>
      <c r="X52">
        <v>100000</v>
      </c>
      <c r="Y52">
        <v>100000</v>
      </c>
      <c r="Z52">
        <v>100000</v>
      </c>
      <c r="AA52">
        <v>75000</v>
      </c>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row>
    <row r="53" spans="1:74" ht="14" x14ac:dyDescent="0.3">
      <c r="A53" t="s">
        <v>76</v>
      </c>
      <c r="B53">
        <v>384539.9</v>
      </c>
      <c r="C53">
        <v>384539.9</v>
      </c>
      <c r="D53">
        <v>384539.9</v>
      </c>
      <c r="E53">
        <v>384539.9</v>
      </c>
      <c r="F53">
        <v>384539.9</v>
      </c>
      <c r="G53">
        <v>345049</v>
      </c>
      <c r="H53">
        <v>345049</v>
      </c>
      <c r="I53">
        <v>345049</v>
      </c>
      <c r="J53">
        <v>345049</v>
      </c>
      <c r="K53">
        <v>345049</v>
      </c>
      <c r="L53">
        <v>345049</v>
      </c>
      <c r="M53">
        <v>345049</v>
      </c>
      <c r="N53">
        <v>345049</v>
      </c>
      <c r="O53">
        <v>265370</v>
      </c>
      <c r="P53">
        <v>265370</v>
      </c>
      <c r="Q53">
        <v>265370</v>
      </c>
      <c r="R53">
        <v>265370</v>
      </c>
      <c r="S53">
        <v>265370</v>
      </c>
      <c r="T53">
        <v>265370</v>
      </c>
      <c r="U53">
        <v>265370</v>
      </c>
      <c r="V53">
        <v>265370</v>
      </c>
      <c r="W53">
        <v>265370</v>
      </c>
      <c r="X53">
        <v>265370</v>
      </c>
      <c r="Y53">
        <v>265370</v>
      </c>
      <c r="Z53">
        <v>265370</v>
      </c>
      <c r="AA53">
        <v>0</v>
      </c>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row>
    <row r="54" spans="1:74" ht="14" x14ac:dyDescent="0.3">
      <c r="A54" t="s">
        <v>77</v>
      </c>
      <c r="B54">
        <v>384539.9</v>
      </c>
      <c r="C54">
        <v>384539.9</v>
      </c>
      <c r="D54">
        <v>384539.9</v>
      </c>
      <c r="E54">
        <v>384539.9</v>
      </c>
      <c r="F54">
        <v>384539.9</v>
      </c>
      <c r="G54">
        <v>345049</v>
      </c>
      <c r="H54">
        <v>345049</v>
      </c>
      <c r="I54">
        <v>345049</v>
      </c>
      <c r="J54">
        <v>345049</v>
      </c>
      <c r="K54">
        <v>345049</v>
      </c>
      <c r="L54">
        <v>345049</v>
      </c>
      <c r="M54">
        <v>345049</v>
      </c>
      <c r="N54">
        <v>345049</v>
      </c>
      <c r="O54">
        <v>265370</v>
      </c>
      <c r="P54">
        <v>265370</v>
      </c>
      <c r="Q54">
        <v>265370</v>
      </c>
      <c r="R54">
        <v>265370</v>
      </c>
      <c r="S54">
        <v>265370</v>
      </c>
      <c r="T54">
        <v>265370</v>
      </c>
      <c r="U54">
        <v>265370</v>
      </c>
      <c r="V54">
        <v>265370</v>
      </c>
      <c r="W54">
        <v>265370</v>
      </c>
      <c r="X54">
        <v>265370</v>
      </c>
      <c r="Y54">
        <v>265370</v>
      </c>
      <c r="Z54">
        <v>265370</v>
      </c>
      <c r="AA54">
        <v>0</v>
      </c>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row>
    <row r="55" spans="1:74" ht="14" x14ac:dyDescent="0.3">
      <c r="A55" t="s">
        <v>78</v>
      </c>
      <c r="B55">
        <v>3428.27</v>
      </c>
      <c r="C55">
        <v>-23804.81</v>
      </c>
      <c r="D55">
        <v>-32327.1</v>
      </c>
      <c r="E55">
        <v>-39921.96</v>
      </c>
      <c r="F55">
        <v>-55239.89</v>
      </c>
      <c r="G55">
        <v>-63188.959999999999</v>
      </c>
      <c r="H55">
        <v>-56144.77</v>
      </c>
      <c r="I55">
        <v>-52001.07</v>
      </c>
      <c r="J55">
        <v>-14138.53</v>
      </c>
      <c r="K55">
        <v>-12288.06</v>
      </c>
      <c r="L55">
        <v>-7950.12</v>
      </c>
      <c r="M55">
        <v>-24646.55</v>
      </c>
      <c r="N55">
        <v>-16446.97</v>
      </c>
      <c r="O55">
        <v>-1875.43</v>
      </c>
      <c r="P55">
        <v>18604.91</v>
      </c>
      <c r="Q55">
        <v>22291.64</v>
      </c>
      <c r="R55">
        <v>17991.88</v>
      </c>
      <c r="S55">
        <v>14157.61</v>
      </c>
      <c r="T55">
        <v>12110.34</v>
      </c>
      <c r="U55">
        <v>19969.189999999999</v>
      </c>
      <c r="V55">
        <v>29731.27</v>
      </c>
      <c r="W55">
        <v>18702.599999999999</v>
      </c>
      <c r="X55">
        <v>7520.7</v>
      </c>
      <c r="Y55">
        <v>19091.11</v>
      </c>
      <c r="Z55">
        <v>9035.14</v>
      </c>
      <c r="AA55">
        <v>5772.65</v>
      </c>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row>
    <row r="56" spans="1:74" ht="14" x14ac:dyDescent="0.3">
      <c r="A56" t="s">
        <v>79</v>
      </c>
      <c r="B56">
        <v>10977.85</v>
      </c>
      <c r="C56">
        <v>10977.85</v>
      </c>
      <c r="D56">
        <v>8097.85</v>
      </c>
      <c r="E56">
        <v>8097.85</v>
      </c>
      <c r="F56">
        <v>8097.85</v>
      </c>
      <c r="G56">
        <v>8097.85</v>
      </c>
      <c r="H56">
        <v>8097.85</v>
      </c>
      <c r="I56">
        <v>8097.85</v>
      </c>
      <c r="J56">
        <v>8097.85</v>
      </c>
      <c r="K56">
        <v>8097.85</v>
      </c>
      <c r="L56">
        <v>8097.85</v>
      </c>
      <c r="M56">
        <v>8097.85</v>
      </c>
      <c r="N56">
        <v>8097.85</v>
      </c>
      <c r="O56">
        <v>8097.85</v>
      </c>
      <c r="P56">
        <v>7481.09</v>
      </c>
      <c r="Q56">
        <v>7481.09</v>
      </c>
      <c r="R56">
        <v>7481.09</v>
      </c>
      <c r="S56">
        <v>7481.09</v>
      </c>
      <c r="T56">
        <v>5629.89</v>
      </c>
      <c r="U56">
        <v>5629.89</v>
      </c>
      <c r="V56">
        <v>5629.89</v>
      </c>
      <c r="W56">
        <v>5629.89</v>
      </c>
      <c r="X56">
        <v>3208.97</v>
      </c>
      <c r="Y56">
        <v>3208.97</v>
      </c>
      <c r="Z56">
        <v>3208.97</v>
      </c>
      <c r="AA56">
        <v>2695.36</v>
      </c>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c r="BV56"/>
    </row>
    <row r="57" spans="1:74" ht="14" x14ac:dyDescent="0.3">
      <c r="A57" t="s">
        <v>80</v>
      </c>
      <c r="B57">
        <v>10977.85</v>
      </c>
      <c r="C57">
        <v>10977.85</v>
      </c>
      <c r="D57">
        <v>8097.85</v>
      </c>
      <c r="E57">
        <v>8097.85</v>
      </c>
      <c r="F57">
        <v>8097.85</v>
      </c>
      <c r="G57">
        <v>8097.85</v>
      </c>
      <c r="H57">
        <v>8097.85</v>
      </c>
      <c r="I57">
        <v>8097.85</v>
      </c>
      <c r="J57">
        <v>8097.85</v>
      </c>
      <c r="K57">
        <v>8097.85</v>
      </c>
      <c r="L57">
        <v>8097.85</v>
      </c>
      <c r="M57">
        <v>8097.85</v>
      </c>
      <c r="N57">
        <v>8097.85</v>
      </c>
      <c r="O57">
        <v>8097.85</v>
      </c>
      <c r="P57">
        <v>7481.09</v>
      </c>
      <c r="Q57">
        <v>7481.09</v>
      </c>
      <c r="R57">
        <v>7481.09</v>
      </c>
      <c r="S57">
        <v>7481.09</v>
      </c>
      <c r="T57">
        <v>5629.89</v>
      </c>
      <c r="U57">
        <v>5629.89</v>
      </c>
      <c r="V57">
        <v>5629.89</v>
      </c>
      <c r="W57">
        <v>5629.89</v>
      </c>
      <c r="X57">
        <v>3208.97</v>
      </c>
      <c r="Y57">
        <v>3208.97</v>
      </c>
      <c r="Z57">
        <v>3208.97</v>
      </c>
      <c r="AA57">
        <v>2695.36</v>
      </c>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c r="BV57"/>
    </row>
    <row r="58" spans="1:74" ht="14" x14ac:dyDescent="0.3">
      <c r="A58" t="s">
        <v>81</v>
      </c>
      <c r="B58">
        <v>-7549.57</v>
      </c>
      <c r="C58">
        <v>-34782.660000000003</v>
      </c>
      <c r="D58">
        <v>-40424.949999999997</v>
      </c>
      <c r="E58">
        <v>-48019.8</v>
      </c>
      <c r="F58">
        <v>-63337.73</v>
      </c>
      <c r="G58">
        <v>-71286.8</v>
      </c>
      <c r="H58">
        <v>-64242.62</v>
      </c>
      <c r="I58">
        <v>-60098.92</v>
      </c>
      <c r="J58">
        <v>-22236.38</v>
      </c>
      <c r="K58">
        <v>-20385.91</v>
      </c>
      <c r="L58">
        <v>-16047.96</v>
      </c>
      <c r="M58">
        <v>-32744.39</v>
      </c>
      <c r="N58">
        <v>-24544.81</v>
      </c>
      <c r="O58">
        <v>-9973.2800000000007</v>
      </c>
      <c r="P58">
        <v>11123.82</v>
      </c>
      <c r="Q58">
        <v>14810.55</v>
      </c>
      <c r="R58">
        <v>10510.79</v>
      </c>
      <c r="S58">
        <v>6676.52</v>
      </c>
      <c r="T58">
        <v>6480.45</v>
      </c>
      <c r="U58">
        <v>14339.3</v>
      </c>
      <c r="V58">
        <v>24101.38</v>
      </c>
      <c r="W58">
        <v>13072.71</v>
      </c>
      <c r="X58">
        <v>4311.7299999999996</v>
      </c>
      <c r="Y58">
        <v>15882.14</v>
      </c>
      <c r="Z58">
        <v>5826.17</v>
      </c>
      <c r="AA58">
        <v>3077.29</v>
      </c>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c r="BV58"/>
    </row>
    <row r="59" spans="1:74" ht="14" x14ac:dyDescent="0.3">
      <c r="A59" t="s">
        <v>82</v>
      </c>
      <c r="B59">
        <v>25543.759999999998</v>
      </c>
      <c r="C59">
        <v>25543.759999999998</v>
      </c>
      <c r="D59">
        <v>25543.759999999998</v>
      </c>
      <c r="E59">
        <v>25543.759999999998</v>
      </c>
      <c r="F59">
        <v>25543.759999999998</v>
      </c>
      <c r="G59">
        <v>25543.759999999998</v>
      </c>
      <c r="H59">
        <v>25543.759999999998</v>
      </c>
      <c r="I59">
        <v>25543.759999999998</v>
      </c>
      <c r="J59">
        <v>25543.759999999998</v>
      </c>
      <c r="K59">
        <v>25543.759999999998</v>
      </c>
      <c r="L59">
        <v>25543.759999999998</v>
      </c>
      <c r="M59">
        <v>25543.759999999998</v>
      </c>
      <c r="N59">
        <v>25543.759999999998</v>
      </c>
      <c r="O59">
        <v>25543.759999999998</v>
      </c>
      <c r="P59">
        <v>25543.759999999998</v>
      </c>
      <c r="Q59">
        <v>25543.759999999998</v>
      </c>
      <c r="R59">
        <v>25543.759999999998</v>
      </c>
      <c r="S59">
        <v>25543.759999999998</v>
      </c>
      <c r="T59">
        <v>25543.759999999998</v>
      </c>
      <c r="U59">
        <v>25543.759999999998</v>
      </c>
      <c r="V59">
        <v>25543.759999999998</v>
      </c>
      <c r="W59">
        <v>25543.759999999998</v>
      </c>
      <c r="X59">
        <v>25543.759999999998</v>
      </c>
      <c r="Y59">
        <v>25543.759999999998</v>
      </c>
      <c r="Z59">
        <v>25543.759999999998</v>
      </c>
      <c r="AA59">
        <v>25543.759999999998</v>
      </c>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c r="BV59"/>
    </row>
    <row r="60" spans="1:74" ht="14" x14ac:dyDescent="0.3">
      <c r="A60" t="s">
        <v>83</v>
      </c>
      <c r="B60">
        <v>25543.759999999998</v>
      </c>
      <c r="C60">
        <v>25543.759999999998</v>
      </c>
      <c r="D60">
        <v>25543.759999999998</v>
      </c>
      <c r="E60">
        <v>25543.759999999998</v>
      </c>
      <c r="F60">
        <v>25543.759999999998</v>
      </c>
      <c r="G60">
        <v>25543.759999999998</v>
      </c>
      <c r="H60">
        <v>25543.759999999998</v>
      </c>
      <c r="I60">
        <v>25543.759999999998</v>
      </c>
      <c r="J60">
        <v>25543.759999999998</v>
      </c>
      <c r="K60">
        <v>25543.759999999998</v>
      </c>
      <c r="L60">
        <v>25543.759999999998</v>
      </c>
      <c r="M60">
        <v>25543.759999999998</v>
      </c>
      <c r="N60">
        <v>25543.759999999998</v>
      </c>
      <c r="O60">
        <v>25543.759999999998</v>
      </c>
      <c r="P60">
        <v>25543.759999999998</v>
      </c>
      <c r="Q60">
        <v>25543.759999999998</v>
      </c>
      <c r="R60">
        <v>25543.759999999998</v>
      </c>
      <c r="S60">
        <v>25543.759999999998</v>
      </c>
      <c r="T60">
        <v>25543.759999999998</v>
      </c>
      <c r="U60">
        <v>25543.759999999998</v>
      </c>
      <c r="V60">
        <v>25543.759999999998</v>
      </c>
      <c r="W60">
        <v>25543.759999999998</v>
      </c>
      <c r="X60">
        <v>25543.759999999998</v>
      </c>
      <c r="Y60">
        <v>25543.759999999998</v>
      </c>
      <c r="Z60">
        <v>25543.759999999998</v>
      </c>
      <c r="AA60">
        <v>25543.759999999998</v>
      </c>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c r="BV60"/>
    </row>
    <row r="61" spans="1:74" ht="14" x14ac:dyDescent="0.3">
      <c r="A61" t="s">
        <v>84</v>
      </c>
      <c r="B61">
        <v>25543.759999999998</v>
      </c>
      <c r="C61">
        <v>25543.759999999998</v>
      </c>
      <c r="D61">
        <v>25543.759999999998</v>
      </c>
      <c r="E61">
        <v>25543.759999999998</v>
      </c>
      <c r="F61">
        <v>25543.759999999998</v>
      </c>
      <c r="G61">
        <v>25543.759999999998</v>
      </c>
      <c r="H61">
        <v>25543.759999999998</v>
      </c>
      <c r="I61">
        <v>25543.759999999998</v>
      </c>
      <c r="J61">
        <v>25543.759999999998</v>
      </c>
      <c r="K61">
        <v>25543.759999999998</v>
      </c>
      <c r="L61">
        <v>25543.759999999998</v>
      </c>
      <c r="M61">
        <v>25543.759999999998</v>
      </c>
      <c r="N61">
        <v>25543.759999999998</v>
      </c>
      <c r="O61">
        <v>25543.759999999998</v>
      </c>
      <c r="P61">
        <v>25543.759999999998</v>
      </c>
      <c r="Q61">
        <v>25543.759999999998</v>
      </c>
      <c r="R61">
        <v>25543.759999999998</v>
      </c>
      <c r="S61">
        <v>25543.759999999998</v>
      </c>
      <c r="T61">
        <v>25543.759999999998</v>
      </c>
      <c r="U61">
        <v>25543.759999999998</v>
      </c>
      <c r="V61">
        <v>25543.759999999998</v>
      </c>
      <c r="W61">
        <v>25543.759999999998</v>
      </c>
      <c r="X61">
        <v>25543.759999999998</v>
      </c>
      <c r="Y61">
        <v>25543.759999999998</v>
      </c>
      <c r="Z61">
        <v>25543.759999999998</v>
      </c>
      <c r="AA61">
        <v>25543.759999999998</v>
      </c>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c r="BV61"/>
    </row>
    <row r="62" spans="1:74" s="4" customFormat="1" ht="14" x14ac:dyDescent="0.3">
      <c r="A62" t="s">
        <v>85</v>
      </c>
      <c r="B62">
        <v>564480.85</v>
      </c>
      <c r="C62">
        <v>537247.77</v>
      </c>
      <c r="D62">
        <v>528725.47</v>
      </c>
      <c r="E62">
        <v>521130.62</v>
      </c>
      <c r="F62">
        <v>505812.69</v>
      </c>
      <c r="G62">
        <v>451403.66</v>
      </c>
      <c r="H62">
        <v>458447.84</v>
      </c>
      <c r="I62">
        <v>462591.54</v>
      </c>
      <c r="J62">
        <v>476454.23</v>
      </c>
      <c r="K62">
        <v>478304.7</v>
      </c>
      <c r="L62">
        <v>482642.64</v>
      </c>
      <c r="M62">
        <v>465946.21</v>
      </c>
      <c r="N62">
        <v>474145.79</v>
      </c>
      <c r="O62">
        <v>389038.33</v>
      </c>
      <c r="P62">
        <v>409518.67</v>
      </c>
      <c r="Q62">
        <v>413205.4</v>
      </c>
      <c r="R62">
        <v>408905.63</v>
      </c>
      <c r="S62">
        <v>405071.35999999999</v>
      </c>
      <c r="T62">
        <v>403024.1</v>
      </c>
      <c r="U62">
        <v>410882.95</v>
      </c>
      <c r="V62">
        <v>420645.03</v>
      </c>
      <c r="W62">
        <v>409616.35</v>
      </c>
      <c r="X62">
        <v>398434.45</v>
      </c>
      <c r="Y62">
        <v>410004.87</v>
      </c>
      <c r="Z62">
        <v>399948.9</v>
      </c>
      <c r="AA62">
        <v>106316.41</v>
      </c>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c r="BV62"/>
    </row>
    <row r="63" spans="1:74" ht="14" x14ac:dyDescent="0.3">
      <c r="A63" t="s">
        <v>86</v>
      </c>
      <c r="B63">
        <v>9.32</v>
      </c>
      <c r="C63">
        <v>8.67</v>
      </c>
      <c r="D63">
        <v>9.08</v>
      </c>
      <c r="E63">
        <v>8.7799999999999994</v>
      </c>
      <c r="F63">
        <v>9.6</v>
      </c>
      <c r="G63">
        <v>9.2100000000000009</v>
      </c>
      <c r="H63">
        <v>9.7899999999999991</v>
      </c>
      <c r="I63">
        <v>9.4499999999999993</v>
      </c>
      <c r="J63">
        <v>9.5399999999999991</v>
      </c>
      <c r="K63">
        <v>9.4700000000000006</v>
      </c>
      <c r="L63">
        <v>10.06</v>
      </c>
      <c r="M63">
        <v>8.9</v>
      </c>
      <c r="N63">
        <v>8.7899999999999991</v>
      </c>
      <c r="O63">
        <v>4.5</v>
      </c>
      <c r="P63">
        <v>5.9</v>
      </c>
      <c r="Q63">
        <v>5.77</v>
      </c>
      <c r="R63">
        <v>4.91</v>
      </c>
      <c r="S63">
        <v>6.06</v>
      </c>
      <c r="T63">
        <v>5.95</v>
      </c>
      <c r="U63">
        <v>5.96</v>
      </c>
      <c r="V63">
        <v>5.92</v>
      </c>
      <c r="W63">
        <v>5.79</v>
      </c>
      <c r="X63">
        <v>5.71</v>
      </c>
      <c r="Y63">
        <v>5.92</v>
      </c>
      <c r="Z63">
        <v>6.41</v>
      </c>
      <c r="AA63">
        <v>8.98</v>
      </c>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c r="BV63"/>
    </row>
    <row r="64" spans="1:74" ht="14" x14ac:dyDescent="0.3">
      <c r="A64" t="s">
        <v>87</v>
      </c>
      <c r="B64">
        <v>564490.17000000004</v>
      </c>
      <c r="C64">
        <v>537256.43999999994</v>
      </c>
      <c r="D64">
        <v>528734.56000000006</v>
      </c>
      <c r="E64">
        <v>521139.4</v>
      </c>
      <c r="F64">
        <v>505822.29</v>
      </c>
      <c r="G64">
        <v>451412.86</v>
      </c>
      <c r="H64">
        <v>458457.64</v>
      </c>
      <c r="I64">
        <v>462600.99</v>
      </c>
      <c r="J64">
        <v>476463.77</v>
      </c>
      <c r="K64">
        <v>478314.16</v>
      </c>
      <c r="L64">
        <v>482652.7</v>
      </c>
      <c r="M64">
        <v>465955.12</v>
      </c>
      <c r="N64">
        <v>474154.58</v>
      </c>
      <c r="O64">
        <v>389042.83</v>
      </c>
      <c r="P64">
        <v>409524.57</v>
      </c>
      <c r="Q64">
        <v>413211.17</v>
      </c>
      <c r="R64">
        <v>408910.54</v>
      </c>
      <c r="S64">
        <v>405077.43</v>
      </c>
      <c r="T64">
        <v>403030.05</v>
      </c>
      <c r="U64">
        <v>410888.91</v>
      </c>
      <c r="V64">
        <v>420650.95</v>
      </c>
      <c r="W64">
        <v>409622.14</v>
      </c>
      <c r="X64">
        <v>398440.16</v>
      </c>
      <c r="Y64">
        <v>410010.79</v>
      </c>
      <c r="Z64">
        <v>399955.31</v>
      </c>
      <c r="AA64">
        <v>106325.39</v>
      </c>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c r="BV64"/>
    </row>
    <row r="65" spans="1:74" ht="14" x14ac:dyDescent="0.3">
      <c r="A65" t="s">
        <v>88</v>
      </c>
      <c r="B65">
        <v>1161151.7</v>
      </c>
      <c r="C65">
        <v>1132486.6299999999</v>
      </c>
      <c r="D65">
        <v>1171746.25</v>
      </c>
      <c r="E65">
        <v>1176710.18</v>
      </c>
      <c r="F65">
        <v>1153164.47</v>
      </c>
      <c r="G65">
        <v>1108296.19</v>
      </c>
      <c r="H65">
        <v>1114986.05</v>
      </c>
      <c r="I65">
        <v>1130796.29</v>
      </c>
      <c r="J65">
        <v>1128119.57</v>
      </c>
      <c r="K65">
        <v>1122104.08</v>
      </c>
      <c r="L65">
        <v>1145588.72</v>
      </c>
      <c r="M65">
        <v>1155850.8899999999</v>
      </c>
      <c r="N65">
        <v>1152732.22</v>
      </c>
      <c r="O65">
        <v>1076295.3899999999</v>
      </c>
      <c r="P65">
        <v>1102809.7</v>
      </c>
      <c r="Q65">
        <v>1077276.99</v>
      </c>
      <c r="R65">
        <v>1022492.55</v>
      </c>
      <c r="S65">
        <v>944204.82</v>
      </c>
      <c r="T65">
        <v>876998.94</v>
      </c>
      <c r="U65">
        <v>580846.43999999994</v>
      </c>
      <c r="V65">
        <v>576567.17000000004</v>
      </c>
      <c r="W65">
        <v>553186.01</v>
      </c>
      <c r="X65">
        <v>451242.01</v>
      </c>
      <c r="Y65">
        <v>451145.08</v>
      </c>
      <c r="Z65">
        <v>488307.69</v>
      </c>
      <c r="AA65">
        <v>218365.56</v>
      </c>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c r="BV65"/>
    </row>
    <row r="66" spans="1:74" ht="14" x14ac:dyDescent="0.3">
      <c r="A66" t="s">
        <v>89</v>
      </c>
      <c r="B66" t="s">
        <v>90</v>
      </c>
      <c r="C66" t="s">
        <v>91</v>
      </c>
      <c r="D66" t="s">
        <v>92</v>
      </c>
      <c r="E66" t="s">
        <v>93</v>
      </c>
      <c r="F66" t="s">
        <v>94</v>
      </c>
      <c r="G66" t="s">
        <v>95</v>
      </c>
      <c r="H66" t="s">
        <v>96</v>
      </c>
      <c r="I66" t="s">
        <v>97</v>
      </c>
      <c r="J66" t="s">
        <v>98</v>
      </c>
      <c r="K66" t="s">
        <v>99</v>
      </c>
      <c r="L66" t="s">
        <v>100</v>
      </c>
      <c r="M66" t="s">
        <v>101</v>
      </c>
      <c r="N66" t="s">
        <v>102</v>
      </c>
      <c r="O66" t="s">
        <v>103</v>
      </c>
      <c r="P66" t="s">
        <v>104</v>
      </c>
      <c r="Q66" t="s">
        <v>105</v>
      </c>
      <c r="R66" t="s">
        <v>106</v>
      </c>
      <c r="S66" t="s">
        <v>107</v>
      </c>
      <c r="T66" t="s">
        <v>108</v>
      </c>
      <c r="U66" t="s">
        <v>109</v>
      </c>
      <c r="V66" t="s">
        <v>110</v>
      </c>
      <c r="W66" t="s">
        <v>111</v>
      </c>
      <c r="X66" t="s">
        <v>112</v>
      </c>
      <c r="Y66" t="s">
        <v>113</v>
      </c>
      <c r="Z66" t="s">
        <v>114</v>
      </c>
      <c r="AA66" t="s">
        <v>115</v>
      </c>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c r="BV66"/>
    </row>
    <row r="67" spans="1:74" ht="14" x14ac:dyDescent="0.3">
      <c r="A67" t="s">
        <v>116</v>
      </c>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c r="BV67"/>
    </row>
    <row r="68" spans="1:74" ht="14" x14ac:dyDescent="0.3">
      <c r="A68" t="s">
        <v>117</v>
      </c>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c r="BV68"/>
    </row>
    <row r="69" spans="1:74" ht="14" x14ac:dyDescent="0.3">
      <c r="A69" t="s">
        <v>118</v>
      </c>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c r="BV69"/>
    </row>
    <row r="70" spans="1:74" ht="14" x14ac:dyDescent="0.3">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c r="BV70"/>
    </row>
    <row r="71" spans="1:74" ht="14" x14ac:dyDescent="0.3">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c r="BV71"/>
    </row>
    <row r="72" spans="1:74" ht="14" x14ac:dyDescent="0.3">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c r="BV72"/>
    </row>
    <row r="73" spans="1:74" ht="14" x14ac:dyDescent="0.3">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c r="BV73"/>
    </row>
    <row r="74" spans="1:74" ht="14" x14ac:dyDescent="0.3">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c r="BV74"/>
    </row>
    <row r="75" spans="1:74" ht="14" x14ac:dyDescent="0.3">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c r="BV75"/>
    </row>
    <row r="76" spans="1:74" ht="14" x14ac:dyDescent="0.3">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c r="BV76"/>
    </row>
    <row r="77" spans="1:74" ht="14" x14ac:dyDescent="0.3">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c r="BV77"/>
    </row>
    <row r="78" spans="1:74" ht="14" x14ac:dyDescent="0.3">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c r="BV78"/>
    </row>
    <row r="79" spans="1:74" ht="14" x14ac:dyDescent="0.3">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c r="BV79"/>
    </row>
    <row r="80" spans="1:74" ht="14" x14ac:dyDescent="0.3">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c r="BV80"/>
    </row>
    <row r="81" spans="1:74" ht="14" x14ac:dyDescent="0.3">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c r="BV81"/>
    </row>
    <row r="82" spans="1:74" ht="14" x14ac:dyDescent="0.3">
      <c r="A82"/>
      <c r="B82"/>
      <c r="C82"/>
      <c r="D82"/>
      <c r="E82"/>
      <c r="F82"/>
      <c r="G82"/>
      <c r="H82"/>
      <c r="I82"/>
      <c r="J82"/>
      <c r="K82"/>
      <c r="L82"/>
      <c r="M82"/>
      <c r="N82"/>
      <c r="O82"/>
      <c r="P82"/>
      <c r="Q82"/>
      <c r="R82"/>
      <c r="S82"/>
      <c r="T82"/>
      <c r="U82"/>
      <c r="V82"/>
      <c r="W82"/>
      <c r="X82"/>
      <c r="Y82"/>
      <c r="Z82"/>
      <c r="AA82"/>
      <c r="AB82"/>
      <c r="AC82"/>
      <c r="AD82"/>
      <c r="AE82"/>
      <c r="AF82"/>
      <c r="AG82"/>
      <c r="AH82"/>
      <c r="AI82"/>
      <c r="AJ82"/>
      <c r="AK82"/>
      <c r="AL82"/>
      <c r="AM82"/>
      <c r="AN82"/>
      <c r="AO82"/>
      <c r="AP82"/>
      <c r="AQ82"/>
      <c r="AR82"/>
      <c r="AS82"/>
      <c r="AT82"/>
      <c r="AU82"/>
      <c r="AV82"/>
      <c r="AW82"/>
      <c r="AX82"/>
      <c r="AY82"/>
      <c r="AZ82"/>
      <c r="BA82"/>
      <c r="BB82"/>
      <c r="BC82"/>
      <c r="BD82"/>
      <c r="BE82"/>
      <c r="BF82"/>
      <c r="BG82"/>
      <c r="BH82"/>
      <c r="BI82"/>
      <c r="BJ82"/>
      <c r="BK82"/>
      <c r="BL82"/>
      <c r="BM82"/>
      <c r="BN82"/>
      <c r="BO82"/>
      <c r="BP82"/>
      <c r="BQ82"/>
      <c r="BR82"/>
      <c r="BS82"/>
      <c r="BT82"/>
      <c r="BU82"/>
      <c r="BV82"/>
    </row>
    <row r="83" spans="1:74" ht="14" x14ac:dyDescent="0.3">
      <c r="A83"/>
      <c r="B83"/>
      <c r="C83"/>
      <c r="D83"/>
      <c r="E83"/>
      <c r="F83"/>
      <c r="G83"/>
      <c r="H83"/>
      <c r="I83"/>
      <c r="J83"/>
      <c r="K83"/>
      <c r="L83"/>
      <c r="M83"/>
      <c r="N83"/>
      <c r="O83"/>
      <c r="P83"/>
      <c r="Q83"/>
      <c r="R83"/>
      <c r="S83"/>
      <c r="T83"/>
      <c r="U83"/>
      <c r="V83"/>
      <c r="W83"/>
      <c r="X83"/>
      <c r="Y83"/>
      <c r="Z83"/>
      <c r="AA83"/>
      <c r="AB83"/>
      <c r="AC83"/>
      <c r="AD83"/>
      <c r="AE83"/>
      <c r="AF83"/>
      <c r="AG83"/>
      <c r="AH83"/>
      <c r="AI83"/>
      <c r="AJ83"/>
      <c r="AK83"/>
      <c r="AL83"/>
      <c r="AM83"/>
      <c r="AN83"/>
      <c r="AO83"/>
      <c r="AP83"/>
      <c r="AQ83"/>
      <c r="AR83"/>
      <c r="AS83"/>
      <c r="AT83"/>
      <c r="AU83"/>
      <c r="AV83"/>
      <c r="AW83"/>
      <c r="AX83"/>
      <c r="AY83"/>
      <c r="AZ83"/>
      <c r="BA83"/>
      <c r="BB83"/>
      <c r="BC83"/>
      <c r="BD83"/>
      <c r="BE83"/>
      <c r="BF83"/>
      <c r="BG83"/>
      <c r="BH83"/>
      <c r="BI83"/>
      <c r="BJ83"/>
      <c r="BK83"/>
      <c r="BL83"/>
      <c r="BM83"/>
      <c r="BN83"/>
      <c r="BO83"/>
      <c r="BP83"/>
      <c r="BQ83"/>
      <c r="BR83"/>
      <c r="BS83"/>
      <c r="BT83"/>
      <c r="BU83"/>
      <c r="BV83"/>
    </row>
    <row r="84" spans="1:74" ht="14" x14ac:dyDescent="0.3">
      <c r="A84"/>
      <c r="B84"/>
      <c r="C84"/>
      <c r="D84"/>
      <c r="E84"/>
      <c r="F84"/>
      <c r="G84"/>
      <c r="H84"/>
      <c r="I84"/>
      <c r="J84"/>
      <c r="K84"/>
      <c r="L84"/>
      <c r="M84"/>
      <c r="N84"/>
      <c r="O84"/>
      <c r="P84"/>
      <c r="Q84"/>
      <c r="R84"/>
      <c r="S84"/>
      <c r="T84"/>
      <c r="U84"/>
      <c r="V84"/>
      <c r="W84"/>
      <c r="X84"/>
      <c r="Y84"/>
      <c r="Z84"/>
      <c r="AA84"/>
      <c r="AB84"/>
      <c r="AC84"/>
      <c r="AD84"/>
      <c r="AE84"/>
      <c r="AF84"/>
      <c r="AG84"/>
      <c r="AH84"/>
      <c r="AI84"/>
      <c r="AJ84"/>
      <c r="AK84"/>
      <c r="AL84"/>
      <c r="AM84"/>
      <c r="AN84"/>
      <c r="AO84"/>
      <c r="AP84"/>
      <c r="AQ84"/>
      <c r="AR84"/>
      <c r="AS84"/>
      <c r="AT84"/>
      <c r="AU84"/>
      <c r="AV84"/>
      <c r="AW84"/>
      <c r="AX84"/>
      <c r="AY84"/>
      <c r="AZ84"/>
      <c r="BA84"/>
      <c r="BB84"/>
      <c r="BC84"/>
      <c r="BD84"/>
      <c r="BE84"/>
      <c r="BF84"/>
      <c r="BG84"/>
      <c r="BH84"/>
      <c r="BI84"/>
      <c r="BJ84"/>
      <c r="BK84"/>
      <c r="BL84"/>
      <c r="BM84"/>
      <c r="BN84"/>
      <c r="BO84"/>
      <c r="BP84"/>
      <c r="BQ84"/>
      <c r="BR84"/>
      <c r="BS84"/>
      <c r="BT84"/>
      <c r="BU84"/>
      <c r="BV84"/>
    </row>
    <row r="85" spans="1:74" ht="14" x14ac:dyDescent="0.3">
      <c r="A85"/>
      <c r="B85"/>
      <c r="C85"/>
      <c r="D85"/>
      <c r="E85"/>
      <c r="F85"/>
      <c r="G85"/>
      <c r="H85"/>
      <c r="I85"/>
      <c r="J85"/>
      <c r="K85"/>
      <c r="L85"/>
      <c r="M85"/>
      <c r="N85"/>
      <c r="O85"/>
      <c r="P85"/>
      <c r="Q85"/>
      <c r="R85"/>
      <c r="S85"/>
      <c r="T85"/>
      <c r="U85"/>
      <c r="V85"/>
      <c r="W85"/>
      <c r="X85"/>
      <c r="Y85"/>
      <c r="Z85"/>
      <c r="AA85"/>
      <c r="AB85"/>
      <c r="AC85"/>
      <c r="AD85"/>
      <c r="AE85"/>
      <c r="AF85"/>
      <c r="AG85"/>
      <c r="AH85"/>
      <c r="AI85"/>
      <c r="AJ85"/>
      <c r="AK85"/>
      <c r="AL85"/>
      <c r="AM85"/>
      <c r="AN85"/>
      <c r="AO85"/>
      <c r="AP85"/>
      <c r="AQ85"/>
      <c r="AR85"/>
      <c r="AS85"/>
      <c r="AT85"/>
      <c r="AU85"/>
      <c r="AV85"/>
      <c r="AW85"/>
      <c r="AX85"/>
      <c r="AY85"/>
      <c r="AZ85"/>
      <c r="BA85"/>
      <c r="BB85"/>
      <c r="BC85"/>
      <c r="BD85"/>
      <c r="BE85"/>
      <c r="BF85"/>
      <c r="BG85"/>
      <c r="BH85"/>
      <c r="BI85"/>
      <c r="BJ85"/>
      <c r="BK85"/>
      <c r="BL85"/>
      <c r="BM85"/>
      <c r="BN85"/>
      <c r="BO85"/>
      <c r="BP85"/>
      <c r="BQ85"/>
      <c r="BR85"/>
      <c r="BS85"/>
      <c r="BT85"/>
      <c r="BU85"/>
      <c r="BV85"/>
    </row>
    <row r="86" spans="1:74" ht="14" x14ac:dyDescent="0.3">
      <c r="A86"/>
      <c r="B86"/>
      <c r="C86"/>
      <c r="D86"/>
      <c r="E86"/>
      <c r="F86"/>
      <c r="G86"/>
      <c r="H86"/>
      <c r="I86"/>
      <c r="J86"/>
      <c r="K86"/>
      <c r="L86"/>
      <c r="M86"/>
      <c r="N86"/>
      <c r="O86"/>
      <c r="P86"/>
      <c r="Q86"/>
      <c r="R86"/>
      <c r="S86"/>
      <c r="T86"/>
      <c r="U86"/>
      <c r="V86"/>
      <c r="W86"/>
      <c r="X86"/>
      <c r="Y86"/>
      <c r="Z86"/>
      <c r="AA86"/>
      <c r="AB86"/>
      <c r="AC86"/>
      <c r="AD86"/>
      <c r="AE86"/>
      <c r="AF86"/>
      <c r="AG86"/>
      <c r="AH86"/>
      <c r="AI86"/>
      <c r="AJ86"/>
      <c r="AK86"/>
      <c r="AL86"/>
      <c r="AM86"/>
      <c r="AN86"/>
      <c r="AO86"/>
      <c r="AP86"/>
      <c r="AQ86"/>
      <c r="AR86"/>
      <c r="AS86"/>
      <c r="AT86"/>
      <c r="AU86"/>
      <c r="AV86"/>
      <c r="AW86"/>
      <c r="AX86"/>
      <c r="AY86"/>
      <c r="AZ86"/>
      <c r="BA86"/>
      <c r="BB86"/>
      <c r="BC86"/>
      <c r="BD86"/>
      <c r="BE86"/>
      <c r="BF86"/>
      <c r="BG86"/>
      <c r="BH86"/>
      <c r="BI86"/>
      <c r="BJ86"/>
      <c r="BK86"/>
      <c r="BL86"/>
      <c r="BM86"/>
      <c r="BN86"/>
      <c r="BO86"/>
      <c r="BP86"/>
      <c r="BQ86"/>
      <c r="BR86"/>
      <c r="BS86"/>
      <c r="BT86"/>
      <c r="BU86"/>
      <c r="BV86"/>
    </row>
    <row r="87" spans="1:74" ht="14" x14ac:dyDescent="0.3">
      <c r="A87"/>
      <c r="B87"/>
      <c r="C87"/>
      <c r="D87"/>
      <c r="E87"/>
      <c r="F87"/>
      <c r="G87"/>
      <c r="H87"/>
      <c r="I87"/>
      <c r="J87"/>
      <c r="K87"/>
      <c r="L87"/>
      <c r="M87"/>
      <c r="N87"/>
      <c r="O87"/>
      <c r="P87"/>
      <c r="Q87"/>
      <c r="R87"/>
      <c r="S87"/>
      <c r="T87"/>
      <c r="U87"/>
      <c r="V87"/>
      <c r="W87"/>
      <c r="X87"/>
      <c r="Y87"/>
      <c r="Z87"/>
      <c r="AA87"/>
      <c r="AB87"/>
      <c r="AC87"/>
      <c r="AD87"/>
      <c r="AE87"/>
      <c r="AF87"/>
      <c r="AG87"/>
      <c r="AH87"/>
      <c r="AI87"/>
      <c r="AJ87"/>
      <c r="AK87"/>
      <c r="AL87"/>
      <c r="AM87"/>
      <c r="AN87"/>
      <c r="AO87"/>
      <c r="AP87"/>
      <c r="AQ87"/>
      <c r="AR87"/>
      <c r="AS87"/>
      <c r="AT87"/>
      <c r="AU87"/>
      <c r="AV87"/>
      <c r="AW87"/>
      <c r="AX87"/>
      <c r="AY87"/>
      <c r="AZ87"/>
      <c r="BA87"/>
      <c r="BB87"/>
      <c r="BC87"/>
      <c r="BD87"/>
      <c r="BE87"/>
      <c r="BF87"/>
      <c r="BG87"/>
      <c r="BH87"/>
      <c r="BI87"/>
      <c r="BJ87"/>
      <c r="BK87"/>
      <c r="BL87"/>
      <c r="BM87"/>
      <c r="BN87"/>
      <c r="BO87"/>
      <c r="BP87"/>
      <c r="BQ87"/>
      <c r="BR87"/>
      <c r="BS87"/>
      <c r="BT87"/>
      <c r="BU87"/>
      <c r="BV87"/>
    </row>
    <row r="88" spans="1:74" ht="14" x14ac:dyDescent="0.3">
      <c r="A88"/>
      <c r="B88"/>
      <c r="C88"/>
      <c r="D88"/>
      <c r="E88"/>
      <c r="F88"/>
      <c r="G88"/>
      <c r="H88"/>
      <c r="I88"/>
      <c r="J88"/>
      <c r="K88"/>
      <c r="L88"/>
      <c r="M88"/>
      <c r="N88"/>
      <c r="O88"/>
      <c r="P88"/>
      <c r="Q88"/>
      <c r="R88"/>
      <c r="S88"/>
      <c r="T88"/>
      <c r="U88"/>
      <c r="V88"/>
      <c r="W88"/>
      <c r="X88"/>
      <c r="Y88"/>
      <c r="Z88"/>
      <c r="AA88"/>
      <c r="AB88"/>
      <c r="AC88"/>
      <c r="AD88"/>
      <c r="AE88"/>
      <c r="AF88"/>
      <c r="AG88"/>
      <c r="AH88"/>
      <c r="AI88"/>
      <c r="AJ88"/>
      <c r="AK88"/>
      <c r="AL88"/>
      <c r="AM88"/>
      <c r="AN88"/>
      <c r="AO88"/>
      <c r="AP88"/>
      <c r="AQ88"/>
      <c r="AR88"/>
      <c r="AS88"/>
      <c r="AT88"/>
      <c r="AU88"/>
      <c r="AV88"/>
      <c r="AW88"/>
      <c r="AX88"/>
      <c r="AY88"/>
      <c r="AZ88"/>
      <c r="BA88"/>
      <c r="BB88"/>
      <c r="BC88"/>
      <c r="BD88"/>
      <c r="BE88"/>
      <c r="BF88"/>
      <c r="BG88"/>
      <c r="BH88"/>
      <c r="BI88"/>
      <c r="BJ88"/>
      <c r="BK88"/>
      <c r="BL88"/>
      <c r="BM88"/>
      <c r="BN88"/>
      <c r="BO88"/>
      <c r="BP88"/>
      <c r="BQ88"/>
      <c r="BR88"/>
      <c r="BS88"/>
      <c r="BT88"/>
      <c r="BU88"/>
      <c r="BV88"/>
    </row>
    <row r="89" spans="1:74" ht="14" x14ac:dyDescent="0.3">
      <c r="A89"/>
      <c r="B89"/>
      <c r="C89"/>
      <c r="D89"/>
      <c r="E89"/>
      <c r="F89"/>
      <c r="G89"/>
      <c r="H89"/>
      <c r="I89"/>
      <c r="J89"/>
      <c r="K89"/>
      <c r="L89"/>
      <c r="M89"/>
      <c r="N89"/>
      <c r="O89"/>
      <c r="P89"/>
      <c r="Q89"/>
      <c r="R89"/>
      <c r="S89"/>
      <c r="T89"/>
      <c r="U89"/>
      <c r="V89"/>
      <c r="W89"/>
      <c r="X89"/>
      <c r="Y89"/>
      <c r="Z89"/>
      <c r="AA89"/>
      <c r="AB89"/>
      <c r="AC89"/>
      <c r="AD89"/>
      <c r="AE89"/>
      <c r="AF89"/>
      <c r="AG89"/>
      <c r="AH89"/>
      <c r="AI89"/>
      <c r="AJ89"/>
      <c r="AK89"/>
      <c r="AL89"/>
      <c r="AM89"/>
      <c r="AN89"/>
      <c r="AO89"/>
      <c r="AP89"/>
      <c r="AQ89"/>
      <c r="AR89"/>
      <c r="AS89"/>
      <c r="AT89"/>
      <c r="AU89"/>
      <c r="AV89"/>
      <c r="AW89"/>
      <c r="AX89"/>
      <c r="AY89"/>
      <c r="AZ89"/>
      <c r="BA89"/>
      <c r="BB89"/>
      <c r="BC89"/>
      <c r="BD89"/>
      <c r="BE89"/>
      <c r="BF89"/>
      <c r="BG89"/>
      <c r="BH89"/>
      <c r="BI89"/>
      <c r="BJ89"/>
      <c r="BK89"/>
      <c r="BL89"/>
      <c r="BM89"/>
      <c r="BN89"/>
      <c r="BO89"/>
      <c r="BP89"/>
      <c r="BQ89"/>
      <c r="BR89"/>
      <c r="BS89"/>
      <c r="BT89"/>
      <c r="BU89"/>
      <c r="BV89"/>
    </row>
    <row r="90" spans="1:74" ht="14" x14ac:dyDescent="0.3">
      <c r="A90"/>
      <c r="B90"/>
      <c r="C90"/>
      <c r="D90"/>
      <c r="E90"/>
      <c r="F90"/>
      <c r="G90"/>
      <c r="H90"/>
      <c r="I90"/>
      <c r="J90"/>
      <c r="K90"/>
      <c r="L90"/>
      <c r="M90"/>
      <c r="N90"/>
      <c r="O90"/>
      <c r="P90"/>
      <c r="Q90"/>
      <c r="R90"/>
      <c r="S90"/>
      <c r="T90"/>
      <c r="U90"/>
      <c r="V90"/>
      <c r="W90"/>
      <c r="X90"/>
      <c r="Y90"/>
      <c r="Z90"/>
      <c r="AA90"/>
      <c r="AB90"/>
      <c r="AC90"/>
      <c r="AD90"/>
      <c r="AE90"/>
      <c r="AF90"/>
      <c r="AG90"/>
      <c r="AH90"/>
      <c r="AI90"/>
      <c r="AJ90"/>
      <c r="AK90"/>
      <c r="AL90"/>
      <c r="AM90"/>
      <c r="AN90"/>
      <c r="AO90"/>
      <c r="AP90"/>
      <c r="AQ90"/>
      <c r="AR90"/>
      <c r="AS90"/>
      <c r="AT90"/>
      <c r="AU90"/>
      <c r="AV90"/>
      <c r="AW90"/>
      <c r="AX90"/>
      <c r="AY90"/>
      <c r="AZ90"/>
      <c r="BA90"/>
      <c r="BB90"/>
      <c r="BC90"/>
      <c r="BD90"/>
      <c r="BE90"/>
      <c r="BF90"/>
      <c r="BG90"/>
      <c r="BH90"/>
      <c r="BI90"/>
      <c r="BJ90"/>
      <c r="BK90"/>
      <c r="BL90"/>
      <c r="BM90"/>
      <c r="BN90"/>
      <c r="BO90"/>
      <c r="BP90"/>
      <c r="BQ90"/>
      <c r="BR90"/>
      <c r="BS90"/>
      <c r="BT90"/>
      <c r="BU90"/>
      <c r="BV90"/>
    </row>
    <row r="91" spans="1:74" ht="14" x14ac:dyDescent="0.3">
      <c r="A91"/>
      <c r="B91"/>
      <c r="C91"/>
      <c r="D91"/>
      <c r="E91"/>
      <c r="F91"/>
      <c r="G91"/>
      <c r="H91"/>
      <c r="I91"/>
      <c r="J91"/>
      <c r="K91"/>
      <c r="L91"/>
      <c r="M91"/>
      <c r="N91"/>
      <c r="O91"/>
      <c r="P91"/>
      <c r="Q91"/>
      <c r="R91"/>
      <c r="S91"/>
      <c r="T91"/>
      <c r="U91"/>
      <c r="V91"/>
      <c r="W91"/>
      <c r="X91"/>
      <c r="Y91"/>
      <c r="Z91"/>
      <c r="AA91"/>
      <c r="AB91"/>
      <c r="AC91"/>
      <c r="AD91"/>
      <c r="AE91"/>
      <c r="AF91"/>
      <c r="AG91"/>
      <c r="AH91"/>
      <c r="AI91"/>
      <c r="AJ91"/>
      <c r="AK91"/>
      <c r="AL91"/>
      <c r="AM91"/>
      <c r="AN91"/>
      <c r="AO91"/>
      <c r="AP91"/>
      <c r="AQ91"/>
      <c r="AR91"/>
      <c r="AS91"/>
      <c r="AT91"/>
      <c r="AU91"/>
      <c r="AV91"/>
      <c r="AW91"/>
      <c r="AX91"/>
      <c r="AY91"/>
      <c r="AZ91"/>
      <c r="BA91"/>
      <c r="BB91"/>
      <c r="BC91"/>
      <c r="BD91"/>
      <c r="BE91"/>
      <c r="BF91"/>
      <c r="BG91"/>
      <c r="BH91"/>
      <c r="BI91"/>
      <c r="BJ91"/>
      <c r="BK91"/>
      <c r="BL91"/>
      <c r="BM91"/>
      <c r="BN91"/>
      <c r="BO91"/>
      <c r="BP91"/>
      <c r="BQ91"/>
      <c r="BR91"/>
      <c r="BS91"/>
      <c r="BT91"/>
      <c r="BU91"/>
      <c r="BV91"/>
    </row>
    <row r="92" spans="1:74" ht="14" x14ac:dyDescent="0.3">
      <c r="A92"/>
      <c r="B92"/>
      <c r="C92"/>
      <c r="D92"/>
      <c r="E92"/>
      <c r="F92"/>
      <c r="G92"/>
      <c r="H92"/>
      <c r="I92"/>
      <c r="J92"/>
      <c r="K92"/>
      <c r="L92"/>
      <c r="M92"/>
      <c r="N92"/>
      <c r="O92"/>
      <c r="P92"/>
      <c r="Q92"/>
      <c r="R92"/>
      <c r="S92"/>
      <c r="T92"/>
      <c r="U92"/>
      <c r="V92"/>
      <c r="W92"/>
      <c r="X92"/>
      <c r="Y92"/>
      <c r="Z92"/>
      <c r="AA92"/>
      <c r="AB92"/>
      <c r="AC92"/>
      <c r="AD92"/>
      <c r="AE92"/>
      <c r="AF92"/>
      <c r="AG92"/>
      <c r="AH92"/>
      <c r="AI92"/>
      <c r="AJ92"/>
      <c r="AK92"/>
      <c r="AL92"/>
      <c r="AM92"/>
      <c r="AN92"/>
      <c r="AO92"/>
      <c r="AP92"/>
      <c r="AQ92"/>
      <c r="AR92"/>
      <c r="AS92"/>
      <c r="AT92"/>
      <c r="AU92"/>
      <c r="AV92"/>
      <c r="AW92"/>
      <c r="AX92"/>
      <c r="AY92"/>
      <c r="AZ92"/>
      <c r="BA92"/>
      <c r="BB92"/>
      <c r="BC92"/>
      <c r="BD92"/>
      <c r="BE92"/>
      <c r="BF92"/>
      <c r="BG92"/>
      <c r="BH92"/>
      <c r="BI92"/>
      <c r="BJ92"/>
      <c r="BK92"/>
      <c r="BL92"/>
      <c r="BM92"/>
      <c r="BN92"/>
      <c r="BO92"/>
      <c r="BP92"/>
      <c r="BQ92"/>
      <c r="BR92"/>
      <c r="BS92"/>
      <c r="BT92"/>
      <c r="BU92"/>
      <c r="BV92"/>
    </row>
    <row r="93" spans="1:74" ht="14" x14ac:dyDescent="0.3">
      <c r="A93"/>
      <c r="B93"/>
      <c r="C93"/>
      <c r="D93"/>
      <c r="E93"/>
      <c r="F93"/>
      <c r="G93"/>
      <c r="H93"/>
      <c r="I93"/>
      <c r="J93"/>
      <c r="K93"/>
      <c r="L93"/>
      <c r="M93"/>
      <c r="N93"/>
      <c r="O93"/>
      <c r="P93"/>
      <c r="Q93"/>
      <c r="R93"/>
      <c r="S93"/>
      <c r="T93"/>
      <c r="U93"/>
      <c r="V93"/>
      <c r="W93"/>
      <c r="X93"/>
      <c r="Y93"/>
      <c r="Z93"/>
      <c r="AA93"/>
      <c r="AB93"/>
      <c r="AC93"/>
      <c r="AD93"/>
      <c r="AE93"/>
      <c r="AF93"/>
      <c r="AG93"/>
      <c r="AH93"/>
      <c r="AI93"/>
      <c r="AJ93"/>
      <c r="AK93"/>
      <c r="AL93"/>
      <c r="AM93"/>
      <c r="AN93"/>
      <c r="AO93"/>
      <c r="AP93"/>
      <c r="AQ93"/>
      <c r="AR93"/>
      <c r="AS93"/>
      <c r="AT93"/>
      <c r="AU93"/>
      <c r="AV93"/>
      <c r="AW93"/>
      <c r="AX93"/>
      <c r="AY93"/>
      <c r="AZ93"/>
      <c r="BA93"/>
      <c r="BB93"/>
      <c r="BC93"/>
      <c r="BD93"/>
      <c r="BE93"/>
      <c r="BF93"/>
      <c r="BG93"/>
      <c r="BH93"/>
      <c r="BI93"/>
      <c r="BJ93"/>
      <c r="BK93"/>
      <c r="BL93"/>
      <c r="BM93"/>
      <c r="BN93"/>
      <c r="BO93"/>
      <c r="BP93"/>
      <c r="BQ93"/>
      <c r="BR93"/>
      <c r="BS93"/>
      <c r="BT93"/>
      <c r="BU93"/>
      <c r="BV93"/>
    </row>
    <row r="94" spans="1:74" ht="14" x14ac:dyDescent="0.3">
      <c r="A94"/>
      <c r="B94"/>
      <c r="C94"/>
      <c r="D94"/>
      <c r="E94"/>
      <c r="F94"/>
      <c r="G94"/>
      <c r="H94"/>
      <c r="I94"/>
      <c r="J94"/>
      <c r="K94"/>
      <c r="L94"/>
      <c r="M94"/>
      <c r="N94"/>
      <c r="O94"/>
      <c r="P94"/>
      <c r="Q94"/>
      <c r="R94"/>
      <c r="S94"/>
      <c r="T94"/>
      <c r="U94"/>
      <c r="V94"/>
      <c r="W94"/>
      <c r="X94"/>
      <c r="Y94"/>
      <c r="Z94"/>
      <c r="AA94"/>
      <c r="AB94"/>
      <c r="AC94"/>
      <c r="AD94"/>
      <c r="AE94"/>
      <c r="AF94"/>
      <c r="AG94"/>
      <c r="AH94"/>
      <c r="AI94"/>
      <c r="AJ94"/>
      <c r="AK94"/>
      <c r="AL94"/>
      <c r="AM94"/>
      <c r="AN94"/>
      <c r="AO94"/>
      <c r="AP94"/>
      <c r="AQ94"/>
      <c r="AR94"/>
      <c r="AS94"/>
      <c r="AT94"/>
      <c r="AU94"/>
      <c r="AV94"/>
      <c r="AW94"/>
      <c r="AX94"/>
      <c r="AY94"/>
      <c r="AZ94"/>
      <c r="BA94"/>
      <c r="BB94"/>
      <c r="BC94"/>
      <c r="BD94"/>
      <c r="BE94"/>
      <c r="BF94"/>
      <c r="BG94"/>
      <c r="BH94"/>
      <c r="BI94"/>
      <c r="BJ94"/>
      <c r="BK94"/>
      <c r="BL94"/>
      <c r="BM94"/>
      <c r="BN94"/>
      <c r="BO94"/>
      <c r="BP94"/>
      <c r="BQ94"/>
      <c r="BR94"/>
      <c r="BS94"/>
      <c r="BT94"/>
      <c r="BU94"/>
      <c r="BV94"/>
    </row>
    <row r="95" spans="1:74" ht="14" x14ac:dyDescent="0.3">
      <c r="A95"/>
      <c r="B95"/>
      <c r="C95"/>
      <c r="D95"/>
      <c r="E95"/>
      <c r="F95"/>
      <c r="G95"/>
      <c r="H95"/>
      <c r="I95"/>
      <c r="J95"/>
      <c r="K95"/>
      <c r="L95"/>
      <c r="M95"/>
      <c r="N95"/>
      <c r="O95"/>
      <c r="P95"/>
      <c r="Q95"/>
      <c r="R95"/>
      <c r="S95"/>
      <c r="T95"/>
      <c r="U95"/>
      <c r="V95"/>
      <c r="W95"/>
      <c r="X95"/>
      <c r="Y95"/>
      <c r="Z95"/>
      <c r="AA95"/>
      <c r="AB95"/>
      <c r="AC95"/>
      <c r="AD95"/>
      <c r="AE95"/>
      <c r="AF95"/>
      <c r="AG95"/>
      <c r="AH95"/>
      <c r="AI95"/>
      <c r="AJ95"/>
      <c r="AK95"/>
      <c r="AL95"/>
      <c r="AM95"/>
      <c r="AN95"/>
      <c r="AO95"/>
      <c r="AP95"/>
      <c r="AQ95"/>
      <c r="AR95"/>
      <c r="AS95"/>
      <c r="AT95"/>
      <c r="AU95"/>
      <c r="AV95"/>
      <c r="AW95"/>
      <c r="AX95"/>
      <c r="AY95"/>
      <c r="AZ95"/>
      <c r="BA95"/>
      <c r="BB95"/>
      <c r="BC95"/>
      <c r="BD95"/>
      <c r="BE95"/>
      <c r="BF95"/>
      <c r="BG95"/>
      <c r="BH95"/>
      <c r="BI95"/>
      <c r="BJ95"/>
      <c r="BK95"/>
      <c r="BL95"/>
      <c r="BM95"/>
      <c r="BN95"/>
      <c r="BO95"/>
      <c r="BP95"/>
      <c r="BQ95"/>
      <c r="BR95"/>
      <c r="BS95"/>
      <c r="BT95"/>
      <c r="BU95"/>
      <c r="BV95"/>
    </row>
    <row r="96" spans="1:74" ht="14" x14ac:dyDescent="0.3">
      <c r="A96"/>
      <c r="B96"/>
      <c r="C96"/>
      <c r="D96"/>
      <c r="E96"/>
      <c r="F96"/>
      <c r="G96"/>
      <c r="H96"/>
      <c r="I96"/>
      <c r="J96"/>
      <c r="K96"/>
      <c r="L96"/>
      <c r="M96"/>
      <c r="N96"/>
      <c r="O96"/>
      <c r="P96"/>
      <c r="Q96"/>
      <c r="R96"/>
      <c r="S96"/>
      <c r="T96"/>
      <c r="U96"/>
      <c r="V96"/>
      <c r="W96"/>
      <c r="X96"/>
      <c r="Y96"/>
      <c r="Z96"/>
      <c r="AA96"/>
      <c r="AB96"/>
      <c r="AC96"/>
      <c r="AD96"/>
      <c r="AE96"/>
      <c r="AF96"/>
      <c r="AG96"/>
      <c r="AH96"/>
      <c r="AI96"/>
      <c r="AJ96"/>
      <c r="AK96"/>
      <c r="AL96"/>
      <c r="AM96"/>
      <c r="AN96"/>
      <c r="AO96"/>
      <c r="AP96"/>
      <c r="AQ96"/>
      <c r="AR96"/>
      <c r="AS96"/>
      <c r="AT96"/>
      <c r="AU96"/>
      <c r="AV96"/>
      <c r="AW96"/>
      <c r="AX96"/>
      <c r="AY96"/>
      <c r="AZ96"/>
      <c r="BA96"/>
      <c r="BB96"/>
      <c r="BC96"/>
      <c r="BD96"/>
      <c r="BE96"/>
      <c r="BF96"/>
      <c r="BG96"/>
      <c r="BH96"/>
      <c r="BI96"/>
      <c r="BJ96"/>
      <c r="BK96"/>
      <c r="BL96"/>
      <c r="BM96"/>
      <c r="BN96"/>
      <c r="BO96"/>
      <c r="BP96"/>
      <c r="BQ96"/>
      <c r="BR96"/>
      <c r="BS96"/>
      <c r="BT96"/>
      <c r="BU96"/>
      <c r="BV96"/>
    </row>
    <row r="97" spans="1:74" ht="14" x14ac:dyDescent="0.3">
      <c r="A97"/>
      <c r="B97"/>
      <c r="C97"/>
      <c r="D97"/>
      <c r="E97"/>
      <c r="F97"/>
      <c r="G97"/>
      <c r="H97"/>
      <c r="I97"/>
      <c r="J97"/>
      <c r="K97"/>
      <c r="L97"/>
      <c r="M97"/>
      <c r="N97"/>
      <c r="O97"/>
      <c r="P97"/>
      <c r="Q97"/>
      <c r="R97"/>
      <c r="S97"/>
      <c r="T97"/>
      <c r="U97"/>
      <c r="V97"/>
      <c r="W97"/>
      <c r="X97"/>
      <c r="Y97"/>
      <c r="Z97"/>
      <c r="AA97"/>
      <c r="AB97"/>
      <c r="AC97"/>
      <c r="AD97"/>
      <c r="AE97"/>
      <c r="AF97"/>
      <c r="AG97"/>
      <c r="AH97"/>
      <c r="AI97"/>
      <c r="AJ97"/>
      <c r="AK97"/>
      <c r="AL97"/>
      <c r="AM97"/>
      <c r="AN97"/>
      <c r="AO97"/>
      <c r="AP97"/>
      <c r="AQ97"/>
      <c r="AR97"/>
      <c r="AS97"/>
      <c r="AT97"/>
      <c r="AU97"/>
      <c r="AV97"/>
      <c r="AW97"/>
      <c r="AX97"/>
      <c r="AY97"/>
      <c r="AZ97"/>
      <c r="BA97"/>
      <c r="BB97"/>
      <c r="BC97"/>
      <c r="BD97"/>
      <c r="BE97"/>
      <c r="BF97"/>
      <c r="BG97"/>
      <c r="BH97"/>
      <c r="BI97"/>
      <c r="BJ97"/>
      <c r="BK97"/>
      <c r="BL97"/>
      <c r="BM97"/>
      <c r="BN97"/>
      <c r="BO97"/>
      <c r="BP97"/>
      <c r="BQ97"/>
      <c r="BR97"/>
      <c r="BS97"/>
      <c r="BT97"/>
      <c r="BU97"/>
      <c r="BV97"/>
    </row>
    <row r="98" spans="1:74" ht="14" x14ac:dyDescent="0.3">
      <c r="A98"/>
      <c r="B98"/>
      <c r="C98"/>
      <c r="D98"/>
      <c r="E98"/>
      <c r="F98"/>
      <c r="G98"/>
      <c r="H98"/>
      <c r="I98"/>
      <c r="J98"/>
      <c r="K98"/>
      <c r="L98"/>
      <c r="M98"/>
      <c r="N98"/>
      <c r="O98"/>
      <c r="P98"/>
      <c r="Q98"/>
      <c r="R98"/>
      <c r="S98"/>
      <c r="T98"/>
      <c r="U98"/>
      <c r="V98"/>
      <c r="W98"/>
      <c r="X98"/>
      <c r="Y98"/>
      <c r="Z98"/>
      <c r="AA98"/>
      <c r="AB98"/>
      <c r="AC98"/>
      <c r="AD98"/>
      <c r="AE98"/>
      <c r="AF98"/>
      <c r="AG98"/>
      <c r="AH98"/>
      <c r="AI98"/>
      <c r="AJ98"/>
      <c r="AK98"/>
      <c r="AL98"/>
      <c r="AM98"/>
      <c r="AN98"/>
      <c r="AO98"/>
      <c r="AP98"/>
      <c r="AQ98"/>
      <c r="AR98"/>
      <c r="AS98"/>
      <c r="AT98"/>
      <c r="AU98"/>
      <c r="AV98"/>
      <c r="AW98"/>
      <c r="AX98"/>
      <c r="AY98"/>
      <c r="AZ98"/>
      <c r="BA98"/>
      <c r="BB98"/>
      <c r="BC98"/>
      <c r="BD98"/>
      <c r="BE98"/>
      <c r="BF98"/>
      <c r="BG98"/>
      <c r="BH98"/>
      <c r="BI98"/>
      <c r="BJ98"/>
      <c r="BK98"/>
      <c r="BL98"/>
      <c r="BM98"/>
      <c r="BN98"/>
      <c r="BO98"/>
      <c r="BP98"/>
      <c r="BQ98"/>
      <c r="BR98"/>
      <c r="BS98"/>
      <c r="BT98"/>
      <c r="BU98"/>
      <c r="BV98"/>
    </row>
    <row r="99" spans="1:74" ht="14" x14ac:dyDescent="0.3">
      <c r="A99"/>
      <c r="B99"/>
      <c r="C99"/>
      <c r="D99"/>
      <c r="E99"/>
      <c r="F99"/>
      <c r="G99"/>
      <c r="H99"/>
      <c r="I99"/>
      <c r="J99"/>
      <c r="K99"/>
      <c r="L99"/>
      <c r="M99"/>
      <c r="N99"/>
      <c r="O99"/>
      <c r="P99"/>
      <c r="Q99"/>
      <c r="R99"/>
      <c r="S99"/>
      <c r="T99"/>
      <c r="U99"/>
      <c r="V99"/>
      <c r="W99"/>
      <c r="X99"/>
      <c r="Y99"/>
      <c r="Z99"/>
      <c r="AA99"/>
      <c r="AB99"/>
      <c r="AC99"/>
      <c r="AD99"/>
      <c r="AE99"/>
      <c r="AF99"/>
      <c r="AG99"/>
      <c r="AH99"/>
      <c r="AI99"/>
      <c r="AJ99"/>
      <c r="AK99"/>
      <c r="AL99"/>
      <c r="AM99"/>
      <c r="AN99"/>
      <c r="AO99"/>
      <c r="AP99"/>
      <c r="AQ99"/>
      <c r="AR99"/>
      <c r="AS99"/>
      <c r="AT99"/>
      <c r="AU99"/>
      <c r="AV99"/>
      <c r="AW99"/>
      <c r="AX99"/>
      <c r="AY99"/>
      <c r="AZ99"/>
      <c r="BA99"/>
      <c r="BB99"/>
      <c r="BC99"/>
      <c r="BD99"/>
      <c r="BE99"/>
      <c r="BF99"/>
      <c r="BG99"/>
      <c r="BH99"/>
      <c r="BI99"/>
      <c r="BJ99"/>
      <c r="BK99"/>
      <c r="BL99"/>
      <c r="BM99"/>
      <c r="BN99"/>
      <c r="BO99"/>
      <c r="BP99"/>
      <c r="BQ99"/>
      <c r="BR99"/>
      <c r="BS99"/>
      <c r="BT99"/>
      <c r="BU99"/>
      <c r="BV99"/>
    </row>
    <row r="100" spans="1:74" ht="14" x14ac:dyDescent="0.3">
      <c r="A100"/>
      <c r="B100"/>
      <c r="C100"/>
      <c r="D100"/>
      <c r="E100"/>
      <c r="F100"/>
      <c r="G100"/>
      <c r="H100"/>
      <c r="I100"/>
      <c r="J100"/>
      <c r="K100"/>
      <c r="L100"/>
      <c r="M100"/>
      <c r="N100"/>
      <c r="O100"/>
      <c r="P100"/>
      <c r="Q100"/>
      <c r="R100"/>
      <c r="S100"/>
      <c r="T100"/>
      <c r="U100"/>
      <c r="V100"/>
      <c r="W100"/>
      <c r="X100"/>
      <c r="Y100"/>
      <c r="Z100"/>
      <c r="AA100"/>
      <c r="AB100"/>
      <c r="AC100"/>
      <c r="AD100"/>
      <c r="AE100"/>
      <c r="AF100"/>
      <c r="AG100"/>
      <c r="AH100"/>
      <c r="AI100"/>
      <c r="AJ100"/>
      <c r="AK100"/>
      <c r="AL100"/>
      <c r="AM100"/>
      <c r="AN100"/>
      <c r="AO100"/>
      <c r="AP100"/>
      <c r="AQ100"/>
      <c r="AR100"/>
      <c r="AS100"/>
      <c r="AT100"/>
      <c r="AU100"/>
      <c r="AV100"/>
      <c r="AW100"/>
      <c r="AX100"/>
      <c r="AY100"/>
      <c r="AZ100"/>
      <c r="BA100"/>
      <c r="BB100"/>
      <c r="BC100"/>
      <c r="BD100"/>
      <c r="BE100"/>
      <c r="BF100"/>
      <c r="BG100"/>
      <c r="BH100"/>
      <c r="BI100"/>
      <c r="BJ100"/>
      <c r="BK100"/>
      <c r="BL100"/>
      <c r="BM100"/>
      <c r="BN100"/>
      <c r="BO100"/>
      <c r="BP100"/>
      <c r="BQ100"/>
      <c r="BR100"/>
      <c r="BS100"/>
      <c r="BT100"/>
      <c r="BU100"/>
      <c r="BV100"/>
    </row>
    <row r="101" spans="1:74" ht="14" x14ac:dyDescent="0.3">
      <c r="A101"/>
      <c r="B101"/>
      <c r="C101"/>
      <c r="D101"/>
      <c r="E101"/>
      <c r="F101"/>
      <c r="G101"/>
      <c r="H101"/>
      <c r="I101"/>
      <c r="J101"/>
      <c r="K101"/>
      <c r="L101"/>
      <c r="M101"/>
      <c r="N101"/>
      <c r="O101"/>
      <c r="P101"/>
      <c r="Q101"/>
      <c r="R101"/>
      <c r="S101"/>
      <c r="T101"/>
      <c r="U101"/>
      <c r="V101"/>
      <c r="W101"/>
      <c r="X101"/>
      <c r="Y101"/>
      <c r="Z101"/>
      <c r="AA101"/>
      <c r="AB101"/>
      <c r="AC101"/>
      <c r="AD101"/>
      <c r="AE101"/>
      <c r="AF101"/>
      <c r="AG101"/>
      <c r="AH101"/>
      <c r="AI101"/>
      <c r="AJ101"/>
      <c r="AK101"/>
      <c r="AL101"/>
      <c r="AM101"/>
      <c r="AN101"/>
      <c r="AO101"/>
      <c r="AP101"/>
      <c r="AQ101"/>
      <c r="AR101"/>
      <c r="AS101"/>
      <c r="AT101"/>
      <c r="AU101"/>
      <c r="AV101"/>
      <c r="AW101"/>
      <c r="AX101"/>
      <c r="AY101"/>
      <c r="AZ101"/>
      <c r="BA101"/>
      <c r="BB101"/>
      <c r="BC101"/>
      <c r="BD101"/>
      <c r="BE101"/>
      <c r="BF101"/>
      <c r="BG101"/>
      <c r="BH101"/>
      <c r="BI101"/>
      <c r="BJ101"/>
      <c r="BK101"/>
      <c r="BL101"/>
      <c r="BM101"/>
      <c r="BN101"/>
      <c r="BO101"/>
      <c r="BP101"/>
      <c r="BQ101"/>
      <c r="BR101"/>
      <c r="BS101"/>
      <c r="BT101"/>
      <c r="BU101"/>
      <c r="BV101"/>
    </row>
    <row r="102" spans="1:74" ht="14" x14ac:dyDescent="0.3">
      <c r="A102"/>
      <c r="B102"/>
      <c r="C102"/>
      <c r="D102"/>
      <c r="E102"/>
      <c r="F102"/>
      <c r="G102"/>
      <c r="H102"/>
      <c r="I102"/>
      <c r="J102"/>
      <c r="K102"/>
      <c r="L102"/>
      <c r="M102"/>
      <c r="N102"/>
      <c r="O102"/>
      <c r="P102"/>
      <c r="Q102"/>
      <c r="R102"/>
      <c r="S102"/>
      <c r="T102"/>
      <c r="U102"/>
      <c r="V102"/>
      <c r="W102"/>
      <c r="X102"/>
      <c r="Y102"/>
      <c r="Z102"/>
      <c r="AA102"/>
      <c r="AB102"/>
      <c r="AC102"/>
      <c r="AD102"/>
      <c r="AE102"/>
      <c r="AF102"/>
      <c r="AG102"/>
      <c r="AH102"/>
      <c r="AI102"/>
      <c r="AJ102"/>
      <c r="AK102"/>
      <c r="AL102"/>
      <c r="AM102"/>
      <c r="AN102"/>
      <c r="AO102"/>
      <c r="AP102"/>
      <c r="AQ102"/>
      <c r="AR102"/>
      <c r="AS102"/>
      <c r="AT102"/>
      <c r="AU102"/>
      <c r="AV102"/>
      <c r="AW102"/>
      <c r="AX102"/>
      <c r="AY102"/>
      <c r="AZ102"/>
      <c r="BA102"/>
      <c r="BB102"/>
      <c r="BC102"/>
      <c r="BD102"/>
      <c r="BE102"/>
      <c r="BF102"/>
      <c r="BG102"/>
      <c r="BH102"/>
      <c r="BI102"/>
      <c r="BJ102"/>
      <c r="BK102"/>
      <c r="BL102"/>
      <c r="BM102"/>
      <c r="BN102"/>
      <c r="BO102"/>
      <c r="BP102"/>
      <c r="BQ102"/>
      <c r="BR102"/>
      <c r="BS102"/>
      <c r="BT102"/>
      <c r="BU102"/>
      <c r="BV102"/>
    </row>
    <row r="103" spans="1:74" ht="14" x14ac:dyDescent="0.3">
      <c r="A103"/>
      <c r="B103"/>
      <c r="C103"/>
      <c r="D103"/>
      <c r="E103"/>
      <c r="F103"/>
      <c r="G103"/>
      <c r="H103"/>
      <c r="I103"/>
      <c r="J103"/>
      <c r="K103"/>
      <c r="L103"/>
      <c r="M103"/>
      <c r="N103"/>
      <c r="O103"/>
      <c r="P103"/>
      <c r="Q103"/>
      <c r="R103"/>
      <c r="S103"/>
      <c r="T103"/>
      <c r="U103"/>
      <c r="V103"/>
      <c r="W103"/>
      <c r="X103"/>
      <c r="Y103"/>
      <c r="Z103"/>
      <c r="AA103"/>
      <c r="AB103"/>
      <c r="AC103"/>
      <c r="AD103"/>
      <c r="AE103"/>
      <c r="AF103"/>
      <c r="AG103"/>
      <c r="AH103"/>
      <c r="AI103"/>
      <c r="AJ103"/>
      <c r="AK103"/>
      <c r="AL103"/>
      <c r="AM103"/>
      <c r="AN103"/>
      <c r="AO103"/>
      <c r="AP103"/>
      <c r="AQ103"/>
      <c r="AR103"/>
      <c r="AS103"/>
      <c r="AT103"/>
      <c r="AU103"/>
      <c r="AV103"/>
      <c r="AW103"/>
      <c r="AX103"/>
      <c r="AY103"/>
      <c r="AZ103"/>
      <c r="BA103"/>
      <c r="BB103"/>
      <c r="BC103"/>
      <c r="BD103"/>
      <c r="BE103"/>
      <c r="BF103"/>
      <c r="BG103"/>
      <c r="BH103"/>
      <c r="BI103"/>
      <c r="BJ103"/>
      <c r="BK103"/>
      <c r="BL103"/>
      <c r="BM103"/>
      <c r="BN103"/>
      <c r="BO103"/>
      <c r="BP103"/>
      <c r="BQ103"/>
      <c r="BR103"/>
      <c r="BS103"/>
      <c r="BT103"/>
      <c r="BU103"/>
      <c r="BV103"/>
    </row>
    <row r="104" spans="1:74" ht="14" x14ac:dyDescent="0.3">
      <c r="A104"/>
      <c r="B104"/>
      <c r="C104"/>
      <c r="D104"/>
      <c r="E104"/>
      <c r="F104"/>
      <c r="G104"/>
      <c r="H104"/>
      <c r="I104"/>
      <c r="J104"/>
      <c r="K104"/>
      <c r="L104"/>
      <c r="M104"/>
      <c r="N104"/>
      <c r="O104"/>
      <c r="P104"/>
      <c r="Q104"/>
      <c r="R104"/>
      <c r="S104"/>
      <c r="T104"/>
      <c r="U104"/>
      <c r="V104"/>
      <c r="W104"/>
      <c r="X104"/>
      <c r="Y104"/>
      <c r="Z104"/>
      <c r="AA104"/>
      <c r="AB104"/>
      <c r="AC104"/>
      <c r="AD104"/>
      <c r="AE104"/>
      <c r="AF104"/>
      <c r="AG104"/>
      <c r="AH104"/>
      <c r="AI104"/>
      <c r="AJ104"/>
      <c r="AK104"/>
      <c r="AL104"/>
      <c r="AM104"/>
      <c r="AN104"/>
      <c r="AO104"/>
      <c r="AP104"/>
      <c r="AQ104"/>
      <c r="AR104"/>
      <c r="AS104"/>
      <c r="AT104"/>
      <c r="AU104"/>
      <c r="AV104"/>
      <c r="AW104"/>
      <c r="AX104"/>
      <c r="AY104"/>
      <c r="AZ104"/>
      <c r="BA104"/>
      <c r="BB104"/>
      <c r="BC104"/>
      <c r="BD104"/>
      <c r="BE104"/>
      <c r="BF104"/>
      <c r="BG104"/>
      <c r="BH104"/>
      <c r="BI104"/>
      <c r="BJ104"/>
      <c r="BK104"/>
      <c r="BL104"/>
      <c r="BM104"/>
      <c r="BN104"/>
      <c r="BO104"/>
      <c r="BP104"/>
      <c r="BQ104"/>
      <c r="BR104"/>
      <c r="BS104"/>
      <c r="BT104"/>
      <c r="BU104"/>
      <c r="BV104"/>
    </row>
    <row r="105" spans="1:74" ht="14" x14ac:dyDescent="0.3">
      <c r="A105"/>
      <c r="B105"/>
      <c r="C105"/>
      <c r="D105"/>
      <c r="E105"/>
      <c r="F105"/>
      <c r="G105"/>
      <c r="H105"/>
      <c r="I105"/>
      <c r="J105"/>
      <c r="K105"/>
      <c r="L105"/>
      <c r="M105"/>
      <c r="N105"/>
      <c r="O105"/>
      <c r="P105"/>
      <c r="Q105"/>
      <c r="R105"/>
      <c r="S105"/>
      <c r="T105"/>
      <c r="U105"/>
      <c r="V105"/>
      <c r="W105"/>
      <c r="X105"/>
      <c r="Y105"/>
      <c r="Z105"/>
      <c r="AA105"/>
      <c r="AB105"/>
      <c r="AC105"/>
      <c r="AD105"/>
      <c r="AE105"/>
      <c r="AF105"/>
      <c r="AG105"/>
      <c r="AH105"/>
      <c r="AI105"/>
      <c r="AJ105"/>
      <c r="AK105"/>
      <c r="AL105"/>
      <c r="AM105"/>
      <c r="AN105"/>
      <c r="AO105"/>
      <c r="AP105"/>
      <c r="AQ105"/>
      <c r="AR105"/>
      <c r="AS105"/>
      <c r="AT105"/>
      <c r="AU105"/>
      <c r="AV105"/>
      <c r="AW105"/>
      <c r="AX105"/>
      <c r="AY105"/>
      <c r="AZ105"/>
      <c r="BA105"/>
      <c r="BB105"/>
      <c r="BC105"/>
      <c r="BD105"/>
      <c r="BE105"/>
      <c r="BF105"/>
      <c r="BG105"/>
      <c r="BH105"/>
      <c r="BI105"/>
      <c r="BJ105"/>
      <c r="BK105"/>
      <c r="BL105"/>
      <c r="BM105"/>
      <c r="BN105"/>
      <c r="BO105"/>
      <c r="BP105"/>
      <c r="BQ105"/>
      <c r="BR105"/>
      <c r="BS105"/>
      <c r="BT105"/>
      <c r="BU105"/>
      <c r="BV105"/>
    </row>
    <row r="106" spans="1:74" ht="14" x14ac:dyDescent="0.3">
      <c r="BC106" s="5"/>
    </row>
    <row r="107" spans="1:74" ht="14" x14ac:dyDescent="0.3">
      <c r="BC107" s="5"/>
    </row>
    <row r="108" spans="1:74" ht="14" x14ac:dyDescent="0.3">
      <c r="BC108" s="5"/>
    </row>
    <row r="109" spans="1:74" ht="14" x14ac:dyDescent="0.3">
      <c r="BC109" s="5"/>
    </row>
    <row r="110" spans="1:74" ht="14" x14ac:dyDescent="0.3">
      <c r="BC110" s="5"/>
    </row>
    <row r="111" spans="1:74" ht="14" x14ac:dyDescent="0.3">
      <c r="BC111" s="5"/>
    </row>
    <row r="112" spans="1:74" ht="14" x14ac:dyDescent="0.3">
      <c r="BC112" s="5"/>
    </row>
    <row r="113" spans="1:74" ht="14" x14ac:dyDescent="0.3">
      <c r="BC113" s="5"/>
    </row>
    <row r="114" spans="1:74" ht="14" x14ac:dyDescent="0.3">
      <c r="B114" s="5"/>
      <c r="C114" s="5"/>
      <c r="D114" s="5"/>
      <c r="E114" s="5"/>
      <c r="F114" s="5"/>
      <c r="G114" s="5"/>
      <c r="H114" s="5"/>
      <c r="I114" s="5"/>
      <c r="J114" s="5"/>
      <c r="K114" s="5"/>
      <c r="L114" s="5"/>
      <c r="M114" s="5"/>
      <c r="N114" s="5"/>
      <c r="O114" s="5"/>
      <c r="P114" s="5"/>
      <c r="Q114" s="5"/>
      <c r="R114" s="5"/>
      <c r="S114" s="5"/>
      <c r="T114" s="5"/>
      <c r="U114" s="5"/>
      <c r="V114" s="5"/>
      <c r="W114" s="5"/>
      <c r="X114" s="5"/>
      <c r="Y114" s="5"/>
      <c r="Z114" s="5"/>
      <c r="AA114" s="5"/>
      <c r="AB114" s="5"/>
      <c r="AC114" s="5"/>
      <c r="AD114" s="5"/>
      <c r="AE114" s="5"/>
      <c r="AF114" s="5"/>
      <c r="AG114" s="5"/>
      <c r="AH114" s="5"/>
      <c r="AI114" s="5"/>
      <c r="AJ114" s="5"/>
      <c r="AK114" s="5"/>
      <c r="AL114" s="5"/>
      <c r="AM114" s="5"/>
      <c r="AN114" s="5"/>
      <c r="AO114" s="5"/>
      <c r="AP114" s="5"/>
      <c r="AQ114" s="5"/>
      <c r="AR114" s="5"/>
      <c r="AS114" s="5"/>
      <c r="AT114" s="5"/>
      <c r="AU114" s="5"/>
      <c r="AV114" s="5"/>
      <c r="AW114" s="5"/>
      <c r="AX114" s="5"/>
      <c r="AY114" s="5"/>
      <c r="AZ114" s="5"/>
      <c r="BA114" s="5"/>
      <c r="BB114" s="5"/>
      <c r="BC114" s="5"/>
    </row>
    <row r="115" spans="1:74" ht="14" x14ac:dyDescent="0.3">
      <c r="B115" s="5"/>
      <c r="C115" s="5"/>
      <c r="D115" s="5"/>
      <c r="E115" s="5"/>
      <c r="F115" s="5"/>
      <c r="G115" s="5"/>
      <c r="H115" s="5"/>
      <c r="I115" s="5"/>
      <c r="J115" s="5"/>
      <c r="K115" s="5"/>
      <c r="L115" s="5"/>
      <c r="M115" s="5"/>
      <c r="N115" s="5"/>
      <c r="O115" s="5"/>
      <c r="P115" s="5"/>
      <c r="Q115" s="5"/>
      <c r="R115" s="5"/>
      <c r="S115" s="5"/>
      <c r="T115" s="5"/>
      <c r="U115" s="5"/>
      <c r="V115" s="5"/>
      <c r="W115" s="5"/>
      <c r="X115" s="5"/>
      <c r="Y115" s="5"/>
      <c r="Z115" s="5"/>
      <c r="AA115" s="5"/>
      <c r="AB115" s="5"/>
      <c r="AC115" s="5"/>
      <c r="AD115" s="5"/>
      <c r="AE115" s="5"/>
      <c r="AF115" s="5"/>
      <c r="AG115" s="5"/>
      <c r="AH115" s="5"/>
      <c r="AI115" s="5"/>
      <c r="AJ115" s="5"/>
      <c r="AK115" s="5"/>
      <c r="AL115" s="5"/>
      <c r="AM115" s="5"/>
      <c r="AN115" s="5"/>
      <c r="AO115" s="5"/>
      <c r="AP115" s="5"/>
      <c r="AQ115" s="5"/>
      <c r="AR115" s="5"/>
      <c r="AS115" s="5"/>
      <c r="AT115" s="5"/>
      <c r="AU115" s="5"/>
      <c r="AV115" s="5"/>
      <c r="AW115" s="5"/>
      <c r="AX115" s="5"/>
      <c r="AY115" s="5"/>
      <c r="AZ115" s="5"/>
      <c r="BA115" s="5"/>
      <c r="BB115" s="5"/>
      <c r="BC115" s="5"/>
    </row>
    <row r="116" spans="1:74" ht="14" x14ac:dyDescent="0.3">
      <c r="B116" s="5"/>
      <c r="C116" s="5"/>
      <c r="D116" s="5"/>
      <c r="E116" s="5"/>
      <c r="F116" s="5"/>
      <c r="G116" s="5"/>
      <c r="H116" s="5"/>
      <c r="I116" s="5"/>
      <c r="J116" s="5"/>
      <c r="K116" s="5"/>
      <c r="L116" s="5"/>
      <c r="M116" s="5"/>
      <c r="N116" s="5"/>
      <c r="O116" s="5"/>
      <c r="P116" s="5"/>
      <c r="Q116" s="5"/>
      <c r="R116" s="5"/>
      <c r="S116" s="5"/>
      <c r="T116" s="5"/>
      <c r="U116" s="5"/>
      <c r="V116" s="5"/>
      <c r="W116" s="5"/>
      <c r="X116" s="5"/>
      <c r="Y116" s="5"/>
      <c r="Z116" s="5"/>
      <c r="AA116" s="5"/>
      <c r="AB116" s="5"/>
      <c r="AC116" s="5"/>
      <c r="AD116" s="5"/>
      <c r="AE116" s="5"/>
      <c r="AF116" s="5"/>
      <c r="AG116" s="5"/>
      <c r="AH116" s="5"/>
      <c r="AI116" s="5"/>
      <c r="AJ116" s="5"/>
      <c r="AK116" s="5"/>
      <c r="AL116" s="5"/>
      <c r="AM116" s="5"/>
      <c r="AN116" s="5"/>
      <c r="AO116" s="5"/>
      <c r="AP116" s="5"/>
      <c r="AQ116" s="5"/>
      <c r="AR116" s="5"/>
      <c r="AS116" s="5"/>
      <c r="AT116" s="5"/>
      <c r="AU116" s="5"/>
      <c r="AV116" s="5"/>
      <c r="AW116" s="5"/>
      <c r="AX116" s="5"/>
      <c r="AY116" s="5"/>
      <c r="AZ116" s="5"/>
      <c r="BA116" s="5"/>
      <c r="BB116" s="5"/>
      <c r="BC116" s="5"/>
    </row>
    <row r="117" spans="1:74" ht="14" x14ac:dyDescent="0.3">
      <c r="B117" s="5"/>
      <c r="C117" s="5"/>
      <c r="D117" s="5"/>
      <c r="E117" s="5"/>
      <c r="F117" s="5"/>
      <c r="G117" s="5"/>
      <c r="H117" s="5"/>
      <c r="I117" s="5"/>
      <c r="J117" s="5"/>
      <c r="K117" s="5"/>
      <c r="L117" s="5"/>
      <c r="M117" s="5"/>
      <c r="N117" s="5"/>
      <c r="O117" s="5"/>
      <c r="P117" s="5"/>
      <c r="Q117" s="5"/>
      <c r="R117" s="5"/>
      <c r="S117" s="5"/>
      <c r="T117" s="5"/>
      <c r="U117" s="5"/>
      <c r="V117" s="5"/>
      <c r="W117" s="5"/>
      <c r="X117" s="5"/>
      <c r="Y117" s="5"/>
      <c r="Z117" s="5"/>
      <c r="AA117" s="5"/>
      <c r="AB117" s="5"/>
      <c r="AC117" s="5"/>
      <c r="AD117" s="5"/>
      <c r="AE117" s="5"/>
      <c r="AF117" s="5"/>
      <c r="AG117" s="5"/>
      <c r="AH117" s="5"/>
      <c r="AI117" s="5"/>
      <c r="AJ117" s="5"/>
      <c r="AK117" s="5"/>
      <c r="AL117" s="5"/>
      <c r="AM117" s="5"/>
      <c r="AN117" s="5"/>
      <c r="AO117" s="5"/>
      <c r="AP117" s="5"/>
      <c r="AQ117" s="5"/>
      <c r="AR117" s="5"/>
      <c r="AS117" s="5"/>
      <c r="AT117" s="5"/>
      <c r="AU117" s="5"/>
      <c r="AV117" s="5"/>
      <c r="AW117" s="5"/>
      <c r="AX117" s="5"/>
      <c r="AY117" s="5"/>
      <c r="AZ117" s="5"/>
      <c r="BA117" s="5"/>
      <c r="BB117" s="5"/>
      <c r="BC117" s="5"/>
    </row>
    <row r="118" spans="1:74" ht="14" x14ac:dyDescent="0.3">
      <c r="B118" s="5"/>
      <c r="C118" s="5"/>
      <c r="D118" s="5"/>
      <c r="E118" s="5"/>
      <c r="F118" s="5"/>
      <c r="G118" s="5"/>
      <c r="H118" s="5"/>
      <c r="I118" s="5"/>
      <c r="J118" s="5"/>
      <c r="K118" s="5"/>
      <c r="L118" s="5"/>
      <c r="M118" s="5"/>
      <c r="N118" s="5"/>
      <c r="O118" s="5"/>
      <c r="P118" s="5"/>
      <c r="Q118" s="5"/>
      <c r="R118" s="5"/>
      <c r="S118" s="5"/>
      <c r="T118" s="5"/>
      <c r="U118" s="5"/>
      <c r="V118" s="5"/>
      <c r="W118" s="5"/>
      <c r="X118" s="5"/>
      <c r="Y118" s="5"/>
      <c r="Z118" s="5"/>
      <c r="AA118" s="5"/>
      <c r="AB118" s="5"/>
      <c r="AC118" s="5"/>
      <c r="AD118" s="5"/>
      <c r="AE118" s="5"/>
      <c r="AF118" s="5"/>
      <c r="AG118" s="5"/>
      <c r="AH118" s="5"/>
      <c r="AI118" s="5"/>
      <c r="AJ118" s="5"/>
      <c r="AK118" s="5"/>
      <c r="AL118" s="5"/>
      <c r="AM118" s="5"/>
      <c r="AN118" s="5"/>
      <c r="AO118" s="5"/>
      <c r="AP118" s="5"/>
      <c r="AQ118" s="5"/>
      <c r="AR118" s="5"/>
      <c r="AS118" s="5"/>
      <c r="AT118" s="5"/>
      <c r="AU118" s="5"/>
      <c r="AV118" s="5"/>
      <c r="AW118" s="5"/>
      <c r="AX118" s="5"/>
      <c r="AY118" s="5"/>
      <c r="AZ118" s="5"/>
      <c r="BA118" s="5"/>
      <c r="BB118" s="5"/>
      <c r="BC118" s="5"/>
    </row>
    <row r="119" spans="1:74" ht="14" x14ac:dyDescent="0.3">
      <c r="A119" s="6" t="s">
        <v>52</v>
      </c>
      <c r="B119" s="7">
        <f>IFERROR(INDEX(B$3:B$117,MATCH($A$119,$A$3:$A$117,0),1),0)</f>
        <v>32673.42</v>
      </c>
      <c r="C119" s="7">
        <f t="shared" ref="C119:BM119" si="0">IFERROR(INDEX(C$3:C$117,MATCH($A$119,$A$3:$A$117,0),1),0)</f>
        <v>59035.08</v>
      </c>
      <c r="D119" s="7">
        <f t="shared" si="0"/>
        <v>71839.259999999995</v>
      </c>
      <c r="E119" s="7">
        <f t="shared" si="0"/>
        <v>59243.43</v>
      </c>
      <c r="F119" s="7">
        <f t="shared" si="0"/>
        <v>45291.73</v>
      </c>
      <c r="G119" s="7">
        <f t="shared" si="0"/>
        <v>35704.32</v>
      </c>
      <c r="H119" s="7">
        <f t="shared" si="0"/>
        <v>44809.82</v>
      </c>
      <c r="I119" s="7">
        <f t="shared" si="0"/>
        <v>57789.21</v>
      </c>
      <c r="J119" s="7">
        <f t="shared" si="0"/>
        <v>26235.55</v>
      </c>
      <c r="K119" s="7">
        <f t="shared" si="0"/>
        <v>33573.47</v>
      </c>
      <c r="L119" s="7">
        <f t="shared" si="0"/>
        <v>40905.660000000003</v>
      </c>
      <c r="M119" s="7">
        <f t="shared" si="0"/>
        <v>52345.09</v>
      </c>
      <c r="N119" s="7">
        <f t="shared" si="0"/>
        <v>77753.490000000005</v>
      </c>
      <c r="O119" s="7">
        <f t="shared" si="0"/>
        <v>104425.29</v>
      </c>
      <c r="P119" s="7">
        <f t="shared" si="0"/>
        <v>118682.01</v>
      </c>
      <c r="Q119" s="7">
        <f t="shared" si="0"/>
        <v>112742.34</v>
      </c>
      <c r="R119" s="7">
        <f t="shared" si="0"/>
        <v>94011.05</v>
      </c>
      <c r="S119" s="7">
        <f t="shared" si="0"/>
        <v>38341.24</v>
      </c>
      <c r="T119" s="7">
        <f t="shared" si="0"/>
        <v>16495.59</v>
      </c>
      <c r="U119" s="7">
        <f t="shared" si="0"/>
        <v>0</v>
      </c>
      <c r="V119" s="7">
        <f t="shared" si="0"/>
        <v>0</v>
      </c>
      <c r="W119" s="7">
        <f t="shared" si="0"/>
        <v>0</v>
      </c>
      <c r="X119" s="7">
        <f t="shared" si="0"/>
        <v>0</v>
      </c>
      <c r="Y119" s="7">
        <f t="shared" si="0"/>
        <v>0</v>
      </c>
      <c r="Z119" s="7">
        <f t="shared" si="0"/>
        <v>10000</v>
      </c>
      <c r="AA119" s="7">
        <f t="shared" si="0"/>
        <v>10000</v>
      </c>
      <c r="AB119" s="7">
        <f t="shared" si="0"/>
        <v>0</v>
      </c>
      <c r="AC119" s="7">
        <f t="shared" si="0"/>
        <v>0</v>
      </c>
      <c r="AD119" s="7">
        <f t="shared" si="0"/>
        <v>0</v>
      </c>
      <c r="AE119" s="7">
        <f t="shared" si="0"/>
        <v>0</v>
      </c>
      <c r="AF119" s="7">
        <f t="shared" si="0"/>
        <v>0</v>
      </c>
      <c r="AG119" s="7">
        <f t="shared" si="0"/>
        <v>0</v>
      </c>
      <c r="AH119" s="7">
        <f t="shared" si="0"/>
        <v>0</v>
      </c>
      <c r="AI119" s="7">
        <f t="shared" si="0"/>
        <v>0</v>
      </c>
      <c r="AJ119" s="7">
        <f t="shared" si="0"/>
        <v>0</v>
      </c>
      <c r="AK119" s="7">
        <f t="shared" si="0"/>
        <v>0</v>
      </c>
      <c r="AL119" s="7">
        <f t="shared" si="0"/>
        <v>0</v>
      </c>
      <c r="AM119" s="7">
        <f t="shared" si="0"/>
        <v>0</v>
      </c>
      <c r="AN119" s="7">
        <f t="shared" si="0"/>
        <v>0</v>
      </c>
      <c r="AO119" s="7">
        <f t="shared" si="0"/>
        <v>0</v>
      </c>
      <c r="AP119" s="7">
        <f t="shared" si="0"/>
        <v>0</v>
      </c>
      <c r="AQ119" s="7">
        <f t="shared" si="0"/>
        <v>0</v>
      </c>
      <c r="AR119" s="7">
        <f t="shared" si="0"/>
        <v>0</v>
      </c>
      <c r="AS119" s="7">
        <f t="shared" si="0"/>
        <v>0</v>
      </c>
      <c r="AT119" s="7">
        <f t="shared" si="0"/>
        <v>0</v>
      </c>
      <c r="AU119" s="7">
        <f t="shared" si="0"/>
        <v>0</v>
      </c>
      <c r="AV119" s="7">
        <f t="shared" si="0"/>
        <v>0</v>
      </c>
      <c r="AW119" s="7">
        <f t="shared" si="0"/>
        <v>0</v>
      </c>
      <c r="AX119" s="7">
        <f t="shared" si="0"/>
        <v>0</v>
      </c>
      <c r="AY119" s="7">
        <f t="shared" si="0"/>
        <v>0</v>
      </c>
      <c r="AZ119" s="7">
        <f t="shared" si="0"/>
        <v>0</v>
      </c>
      <c r="BA119" s="7">
        <f t="shared" si="0"/>
        <v>0</v>
      </c>
      <c r="BB119" s="7">
        <f t="shared" si="0"/>
        <v>0</v>
      </c>
      <c r="BC119" s="7">
        <f t="shared" si="0"/>
        <v>0</v>
      </c>
      <c r="BD119" s="7">
        <f t="shared" si="0"/>
        <v>0</v>
      </c>
      <c r="BE119" s="7">
        <f t="shared" si="0"/>
        <v>0</v>
      </c>
      <c r="BF119" s="7">
        <f t="shared" si="0"/>
        <v>0</v>
      </c>
      <c r="BG119" s="7">
        <f t="shared" si="0"/>
        <v>0</v>
      </c>
      <c r="BH119" s="7">
        <f t="shared" si="0"/>
        <v>0</v>
      </c>
      <c r="BI119" s="7">
        <f t="shared" si="0"/>
        <v>0</v>
      </c>
      <c r="BJ119" s="7">
        <f t="shared" si="0"/>
        <v>0</v>
      </c>
      <c r="BK119" s="7">
        <f t="shared" si="0"/>
        <v>0</v>
      </c>
      <c r="BL119" s="7">
        <f t="shared" si="0"/>
        <v>0</v>
      </c>
      <c r="BM119" s="7">
        <f t="shared" si="0"/>
        <v>0</v>
      </c>
    </row>
    <row r="120" spans="1:74" ht="14" x14ac:dyDescent="0.3">
      <c r="A120" s="6" t="s">
        <v>55</v>
      </c>
      <c r="B120" s="7">
        <f>IFERROR(INDEX(B$3:B$117,MATCH($A$120,$A$3:$A$117,0),1),0)</f>
        <v>0</v>
      </c>
      <c r="C120" s="7">
        <f t="shared" ref="C120:BM120" si="1">IFERROR(INDEX(C$3:C$117,MATCH($A$120,$A$3:$A$117,0),1),0)</f>
        <v>0</v>
      </c>
      <c r="D120" s="7">
        <f t="shared" si="1"/>
        <v>0</v>
      </c>
      <c r="E120" s="7">
        <f t="shared" si="1"/>
        <v>0</v>
      </c>
      <c r="F120" s="7">
        <f t="shared" si="1"/>
        <v>0</v>
      </c>
      <c r="G120" s="7">
        <f t="shared" si="1"/>
        <v>0</v>
      </c>
      <c r="H120" s="7">
        <f t="shared" si="1"/>
        <v>0</v>
      </c>
      <c r="I120" s="7">
        <f t="shared" si="1"/>
        <v>0</v>
      </c>
      <c r="J120" s="7">
        <f t="shared" si="1"/>
        <v>0</v>
      </c>
      <c r="K120" s="7">
        <f t="shared" si="1"/>
        <v>0</v>
      </c>
      <c r="L120" s="7">
        <f t="shared" si="1"/>
        <v>0</v>
      </c>
      <c r="M120" s="7">
        <f t="shared" si="1"/>
        <v>0</v>
      </c>
      <c r="N120" s="7">
        <f t="shared" si="1"/>
        <v>0</v>
      </c>
      <c r="O120" s="7">
        <f t="shared" si="1"/>
        <v>1113.95</v>
      </c>
      <c r="P120" s="7">
        <f t="shared" si="1"/>
        <v>1035.3699999999999</v>
      </c>
      <c r="Q120" s="7">
        <f t="shared" si="1"/>
        <v>0</v>
      </c>
      <c r="R120" s="7">
        <f t="shared" si="1"/>
        <v>0</v>
      </c>
      <c r="S120" s="7">
        <f t="shared" si="1"/>
        <v>0</v>
      </c>
      <c r="T120" s="7">
        <f t="shared" si="1"/>
        <v>500</v>
      </c>
      <c r="U120" s="7">
        <f t="shared" si="1"/>
        <v>0</v>
      </c>
      <c r="V120" s="7">
        <f t="shared" si="1"/>
        <v>0</v>
      </c>
      <c r="W120" s="7">
        <f t="shared" si="1"/>
        <v>0</v>
      </c>
      <c r="X120" s="7">
        <f t="shared" si="1"/>
        <v>0</v>
      </c>
      <c r="Y120" s="7">
        <f t="shared" si="1"/>
        <v>0</v>
      </c>
      <c r="Z120" s="7">
        <f t="shared" si="1"/>
        <v>0</v>
      </c>
      <c r="AA120" s="7">
        <f t="shared" si="1"/>
        <v>0</v>
      </c>
      <c r="AB120" s="7">
        <f t="shared" si="1"/>
        <v>0</v>
      </c>
      <c r="AC120" s="7">
        <f t="shared" si="1"/>
        <v>0</v>
      </c>
      <c r="AD120" s="7">
        <f t="shared" si="1"/>
        <v>0</v>
      </c>
      <c r="AE120" s="7">
        <f t="shared" si="1"/>
        <v>0</v>
      </c>
      <c r="AF120" s="7">
        <f t="shared" si="1"/>
        <v>0</v>
      </c>
      <c r="AG120" s="7">
        <f t="shared" si="1"/>
        <v>0</v>
      </c>
      <c r="AH120" s="7">
        <f t="shared" si="1"/>
        <v>0</v>
      </c>
      <c r="AI120" s="7">
        <f t="shared" si="1"/>
        <v>0</v>
      </c>
      <c r="AJ120" s="7">
        <f t="shared" si="1"/>
        <v>0</v>
      </c>
      <c r="AK120" s="7">
        <f t="shared" si="1"/>
        <v>0</v>
      </c>
      <c r="AL120" s="7">
        <f t="shared" si="1"/>
        <v>0</v>
      </c>
      <c r="AM120" s="7">
        <f t="shared" si="1"/>
        <v>0</v>
      </c>
      <c r="AN120" s="7">
        <f t="shared" si="1"/>
        <v>0</v>
      </c>
      <c r="AO120" s="7">
        <f t="shared" si="1"/>
        <v>0</v>
      </c>
      <c r="AP120" s="7">
        <f t="shared" si="1"/>
        <v>0</v>
      </c>
      <c r="AQ120" s="7">
        <f t="shared" si="1"/>
        <v>0</v>
      </c>
      <c r="AR120" s="7">
        <f t="shared" si="1"/>
        <v>0</v>
      </c>
      <c r="AS120" s="7">
        <f t="shared" si="1"/>
        <v>0</v>
      </c>
      <c r="AT120" s="7">
        <f t="shared" si="1"/>
        <v>0</v>
      </c>
      <c r="AU120" s="7">
        <f t="shared" si="1"/>
        <v>0</v>
      </c>
      <c r="AV120" s="7">
        <f t="shared" si="1"/>
        <v>0</v>
      </c>
      <c r="AW120" s="7">
        <f t="shared" si="1"/>
        <v>0</v>
      </c>
      <c r="AX120" s="7">
        <f t="shared" si="1"/>
        <v>0</v>
      </c>
      <c r="AY120" s="7">
        <f t="shared" si="1"/>
        <v>0</v>
      </c>
      <c r="AZ120" s="7">
        <f t="shared" si="1"/>
        <v>0</v>
      </c>
      <c r="BA120" s="7">
        <f t="shared" si="1"/>
        <v>0</v>
      </c>
      <c r="BB120" s="7">
        <f t="shared" si="1"/>
        <v>0</v>
      </c>
      <c r="BC120" s="7">
        <f t="shared" si="1"/>
        <v>0</v>
      </c>
      <c r="BD120" s="7">
        <f t="shared" si="1"/>
        <v>0</v>
      </c>
      <c r="BE120" s="7">
        <f t="shared" si="1"/>
        <v>0</v>
      </c>
      <c r="BF120" s="7">
        <f t="shared" si="1"/>
        <v>0</v>
      </c>
      <c r="BG120" s="7">
        <f t="shared" si="1"/>
        <v>0</v>
      </c>
      <c r="BH120" s="7">
        <f t="shared" si="1"/>
        <v>0</v>
      </c>
      <c r="BI120" s="7">
        <f t="shared" si="1"/>
        <v>0</v>
      </c>
      <c r="BJ120" s="7">
        <f t="shared" si="1"/>
        <v>0</v>
      </c>
      <c r="BK120" s="7">
        <f t="shared" si="1"/>
        <v>0</v>
      </c>
      <c r="BL120" s="7">
        <f t="shared" si="1"/>
        <v>0</v>
      </c>
      <c r="BM120" s="7">
        <f t="shared" si="1"/>
        <v>0</v>
      </c>
    </row>
    <row r="121" spans="1:74" ht="14" x14ac:dyDescent="0.3">
      <c r="A121" s="6" t="s">
        <v>57</v>
      </c>
      <c r="B121" s="7">
        <f>IFERROR(INDEX(B$3:B$117,MATCH($A$121,$A$3:$A$117,0),1),0)</f>
        <v>59133</v>
      </c>
      <c r="C121" s="7">
        <f t="shared" ref="C121:BM121" si="2">IFERROR(INDEX(C$3:C$117,MATCH($A$121,$A$3:$A$117,0),1),0)</f>
        <v>52522.080000000002</v>
      </c>
      <c r="D121" s="7">
        <f t="shared" si="2"/>
        <v>30569.31</v>
      </c>
      <c r="E121" s="7">
        <f t="shared" si="2"/>
        <v>45723.64</v>
      </c>
      <c r="F121" s="7">
        <f t="shared" si="2"/>
        <v>94337.96</v>
      </c>
      <c r="G121" s="7">
        <f t="shared" si="2"/>
        <v>81364.09</v>
      </c>
      <c r="H121" s="7">
        <f t="shared" si="2"/>
        <v>59935.92</v>
      </c>
      <c r="I121" s="7">
        <f t="shared" si="2"/>
        <v>66029.41</v>
      </c>
      <c r="J121" s="7">
        <f t="shared" si="2"/>
        <v>61945.83</v>
      </c>
      <c r="K121" s="7">
        <f t="shared" si="2"/>
        <v>61220.160000000003</v>
      </c>
      <c r="L121" s="7">
        <f t="shared" si="2"/>
        <v>41834.25</v>
      </c>
      <c r="M121" s="7">
        <f t="shared" si="2"/>
        <v>41122.050000000003</v>
      </c>
      <c r="N121" s="7">
        <f t="shared" si="2"/>
        <v>62921.36</v>
      </c>
      <c r="O121" s="7">
        <f t="shared" si="2"/>
        <v>154609.62</v>
      </c>
      <c r="P121" s="7">
        <f t="shared" si="2"/>
        <v>72100</v>
      </c>
      <c r="Q121" s="7">
        <f t="shared" si="2"/>
        <v>63400</v>
      </c>
      <c r="R121" s="7">
        <f t="shared" si="2"/>
        <v>69900</v>
      </c>
      <c r="S121" s="7">
        <f t="shared" si="2"/>
        <v>40200</v>
      </c>
      <c r="T121" s="7">
        <f t="shared" si="2"/>
        <v>40200</v>
      </c>
      <c r="U121" s="7">
        <f t="shared" si="2"/>
        <v>0</v>
      </c>
      <c r="V121" s="7">
        <f t="shared" si="2"/>
        <v>0</v>
      </c>
      <c r="W121" s="7">
        <f t="shared" si="2"/>
        <v>0</v>
      </c>
      <c r="X121" s="7">
        <f t="shared" si="2"/>
        <v>0</v>
      </c>
      <c r="Y121" s="7">
        <f t="shared" si="2"/>
        <v>0</v>
      </c>
      <c r="Z121" s="7">
        <f t="shared" si="2"/>
        <v>5537.96</v>
      </c>
      <c r="AA121" s="7">
        <f t="shared" si="2"/>
        <v>13802.58</v>
      </c>
      <c r="AB121" s="7">
        <f t="shared" si="2"/>
        <v>0</v>
      </c>
      <c r="AC121" s="7">
        <f t="shared" si="2"/>
        <v>0</v>
      </c>
      <c r="AD121" s="7">
        <f t="shared" si="2"/>
        <v>0</v>
      </c>
      <c r="AE121" s="7">
        <f t="shared" si="2"/>
        <v>0</v>
      </c>
      <c r="AF121" s="7">
        <f t="shared" si="2"/>
        <v>0</v>
      </c>
      <c r="AG121" s="7">
        <f t="shared" si="2"/>
        <v>0</v>
      </c>
      <c r="AH121" s="7">
        <f t="shared" si="2"/>
        <v>0</v>
      </c>
      <c r="AI121" s="7">
        <f t="shared" si="2"/>
        <v>0</v>
      </c>
      <c r="AJ121" s="7">
        <f t="shared" si="2"/>
        <v>0</v>
      </c>
      <c r="AK121" s="7">
        <f t="shared" si="2"/>
        <v>0</v>
      </c>
      <c r="AL121" s="7">
        <f t="shared" si="2"/>
        <v>0</v>
      </c>
      <c r="AM121" s="7">
        <f t="shared" si="2"/>
        <v>0</v>
      </c>
      <c r="AN121" s="7">
        <f t="shared" si="2"/>
        <v>0</v>
      </c>
      <c r="AO121" s="7">
        <f t="shared" si="2"/>
        <v>0</v>
      </c>
      <c r="AP121" s="7">
        <f t="shared" si="2"/>
        <v>0</v>
      </c>
      <c r="AQ121" s="7">
        <f t="shared" si="2"/>
        <v>0</v>
      </c>
      <c r="AR121" s="7">
        <f t="shared" si="2"/>
        <v>0</v>
      </c>
      <c r="AS121" s="7">
        <f t="shared" si="2"/>
        <v>0</v>
      </c>
      <c r="AT121" s="7">
        <f t="shared" si="2"/>
        <v>0</v>
      </c>
      <c r="AU121" s="7">
        <f t="shared" si="2"/>
        <v>0</v>
      </c>
      <c r="AV121" s="7">
        <f t="shared" si="2"/>
        <v>0</v>
      </c>
      <c r="AW121" s="7">
        <f t="shared" si="2"/>
        <v>0</v>
      </c>
      <c r="AX121" s="7">
        <f t="shared" si="2"/>
        <v>0</v>
      </c>
      <c r="AY121" s="7">
        <f t="shared" si="2"/>
        <v>0</v>
      </c>
      <c r="AZ121" s="7">
        <f t="shared" si="2"/>
        <v>0</v>
      </c>
      <c r="BA121" s="7">
        <f t="shared" si="2"/>
        <v>0</v>
      </c>
      <c r="BB121" s="7">
        <f t="shared" si="2"/>
        <v>0</v>
      </c>
      <c r="BC121" s="7">
        <f t="shared" si="2"/>
        <v>0</v>
      </c>
      <c r="BD121" s="7">
        <f t="shared" si="2"/>
        <v>0</v>
      </c>
      <c r="BE121" s="7">
        <f t="shared" si="2"/>
        <v>0</v>
      </c>
      <c r="BF121" s="7">
        <f t="shared" si="2"/>
        <v>0</v>
      </c>
      <c r="BG121" s="7">
        <f t="shared" si="2"/>
        <v>0</v>
      </c>
      <c r="BH121" s="7">
        <f t="shared" si="2"/>
        <v>0</v>
      </c>
      <c r="BI121" s="7">
        <f t="shared" si="2"/>
        <v>0</v>
      </c>
      <c r="BJ121" s="7">
        <f t="shared" si="2"/>
        <v>0</v>
      </c>
      <c r="BK121" s="7">
        <f t="shared" si="2"/>
        <v>0</v>
      </c>
      <c r="BL121" s="7">
        <f t="shared" si="2"/>
        <v>0</v>
      </c>
      <c r="BM121" s="7">
        <f t="shared" si="2"/>
        <v>0</v>
      </c>
    </row>
    <row r="122" spans="1:74" ht="14" x14ac:dyDescent="0.3">
      <c r="A122" s="6" t="s">
        <v>64</v>
      </c>
      <c r="B122" s="7">
        <f>IFERROR(INDEX(B$3:B$117,MATCH($A$122,$A3:$A$117,0),1),0)</f>
        <v>282800.78999999998</v>
      </c>
      <c r="C122" s="7">
        <f>IFERROR(INDEX(C$3:C$117,MATCH($A$122,$A3:$A$117,0),1),0)</f>
        <v>313672.34000000003</v>
      </c>
      <c r="D122" s="7">
        <f>IFERROR(INDEX(D$3:D$117,MATCH($A$122,$A3:$A$117,0),1),0)</f>
        <v>351131.98</v>
      </c>
      <c r="E122" s="7">
        <f>IFERROR(INDEX(E$3:E$117,MATCH($A$122,$A3:$A$117,0),1),0)</f>
        <v>346995.14</v>
      </c>
      <c r="F122" s="7">
        <f>IFERROR(INDEX(F$3:F$117,MATCH($A$122,$A3:$A$117,0),1),0)</f>
        <v>329709.77</v>
      </c>
      <c r="G122" s="7">
        <f>IFERROR(INDEX(G$3:G$117,MATCH($A$122,$A3:$A$117,0),1),0)</f>
        <v>378683.63</v>
      </c>
      <c r="H122" s="7">
        <f>IFERROR(INDEX(H$3:H$117,MATCH($A$122,$A3:$A$117,0),1),0)</f>
        <v>400111.81</v>
      </c>
      <c r="I122" s="7">
        <f>IFERROR(INDEX(I$3:I$117,MATCH($A$122,$A3:$A$117,0),1),0)</f>
        <v>394018.32</v>
      </c>
      <c r="J122" s="7">
        <f>IFERROR(INDEX(J$3:J$117,MATCH($A$122,$A3:$A$117,0),1),0)</f>
        <v>401451.9</v>
      </c>
      <c r="K122" s="7">
        <f>IFERROR(INDEX(K$3:K$117,MATCH($A$122,$A3:$A$117,0),1),0)</f>
        <v>402177.57</v>
      </c>
      <c r="L122" s="7">
        <f>IFERROR(INDEX(L$3:L$117,MATCH($A$122,$A3:$A$117,0),1),0)</f>
        <v>421563.48</v>
      </c>
      <c r="M122" s="7">
        <f>IFERROR(INDEX(M$3:M$117,MATCH($A$122,$A3:$A$117,0),1),0)</f>
        <v>422275.68</v>
      </c>
      <c r="N122" s="7">
        <f>IFERROR(INDEX(N$3:N$117,MATCH($A$122,$A3:$A$117,0),1),0)</f>
        <v>344279.86</v>
      </c>
      <c r="O122" s="7">
        <f>IFERROR(INDEX(O$3:O$117,MATCH($A$122,$A3:$A$117,0),1),0)</f>
        <v>269033.09000000003</v>
      </c>
      <c r="P122" s="7">
        <f>IFERROR(INDEX(P$3:P$117,MATCH($A$122,$A3:$A$117,0),1),0)</f>
        <v>356000</v>
      </c>
      <c r="Q122" s="7">
        <f>IFERROR(INDEX(Q$3:Q$117,MATCH($A$122,$A3:$A$117,0),1),0)</f>
        <v>356844.85</v>
      </c>
      <c r="R122" s="7">
        <f>IFERROR(INDEX(R$3:R$117,MATCH($A$122,$A3:$A$117,0),1),0)</f>
        <v>332794.84999999998</v>
      </c>
      <c r="S122" s="7">
        <f>IFERROR(INDEX(S$3:S$117,MATCH($A$122,$A3:$A$117,0),1),0)</f>
        <v>342454.85</v>
      </c>
      <c r="T122" s="7">
        <f>IFERROR(INDEX(T$3:T$117,MATCH($A$122,$A3:$A$117,0),1),0)</f>
        <v>337500</v>
      </c>
      <c r="U122" s="7">
        <f>IFERROR(INDEX(U$3:U$117,MATCH($A$122,$A3:$A$117,0),1),0)</f>
        <v>123000</v>
      </c>
      <c r="V122" s="7">
        <f>IFERROR(INDEX(V$3:V$117,MATCH($A$122,$A3:$A$117,0),1),0)</f>
        <v>103000</v>
      </c>
      <c r="W122" s="7">
        <f>IFERROR(INDEX(W$3:W$117,MATCH($A$122,$A3:$A$117,0),1),0)</f>
        <v>100000</v>
      </c>
      <c r="X122" s="7">
        <f>IFERROR(INDEX(X$3:X$117,MATCH($A$122,$A3:$A$117,0),1),0)</f>
        <v>0</v>
      </c>
      <c r="Y122" s="7">
        <f>IFERROR(INDEX(Y$3:Y$117,MATCH($A$122,$A3:$A$117,0),1),0)</f>
        <v>0</v>
      </c>
      <c r="Z122" s="7">
        <f>IFERROR(INDEX(Z$3:Z$117,MATCH($A$122,$A3:$A$117,0),1),0)</f>
        <v>11421.33</v>
      </c>
      <c r="AA122" s="7">
        <f>IFERROR(INDEX(AA$3:AA$117,MATCH($A$122,$A3:$A$117,0),1),0)</f>
        <v>46134.79</v>
      </c>
      <c r="AB122" s="7">
        <f>IFERROR(INDEX(AB$3:AB$117,MATCH($A$122,$A3:$A$117,0),1),0)</f>
        <v>0</v>
      </c>
      <c r="AC122" s="7">
        <f>IFERROR(INDEX(AC$3:AC$117,MATCH($A$122,$A3:$A$117,0),1),0)</f>
        <v>0</v>
      </c>
      <c r="AD122" s="7">
        <f>IFERROR(INDEX(AD$3:AD$117,MATCH($A$122,$A3:$A$117,0),1),0)</f>
        <v>0</v>
      </c>
      <c r="AE122" s="7">
        <f>IFERROR(INDEX(AE$3:AE$117,MATCH($A$122,$A3:$A$117,0),1),0)</f>
        <v>0</v>
      </c>
      <c r="AF122" s="7">
        <f>IFERROR(INDEX(AF$3:AF$117,MATCH($A$122,$A3:$A$117,0),1),0)</f>
        <v>0</v>
      </c>
      <c r="AG122" s="7">
        <f>IFERROR(INDEX(AG$3:AG$117,MATCH($A$122,$A3:$A$117,0),1),0)</f>
        <v>0</v>
      </c>
      <c r="AH122" s="7">
        <f>IFERROR(INDEX(AH$3:AH$117,MATCH($A$122,$A3:$A$117,0),1),0)</f>
        <v>0</v>
      </c>
      <c r="AI122" s="7">
        <f>IFERROR(INDEX(AI$3:AI$117,MATCH($A$122,$A3:$A$117,0),1),0)</f>
        <v>0</v>
      </c>
      <c r="AJ122" s="7">
        <f>IFERROR(INDEX(AJ$3:AJ$117,MATCH($A$122,$A3:$A$117,0),1),0)</f>
        <v>0</v>
      </c>
      <c r="AK122" s="7">
        <f>IFERROR(INDEX(AK$3:AK$117,MATCH($A$122,$A3:$A$117,0),1),0)</f>
        <v>0</v>
      </c>
      <c r="AL122" s="7">
        <f>IFERROR(INDEX(AL$3:AL$117,MATCH($A$122,$A3:$A$117,0),1),0)</f>
        <v>0</v>
      </c>
      <c r="AM122" s="7">
        <f>IFERROR(INDEX(AM$3:AM$117,MATCH($A$122,$A3:$A$117,0),1),0)</f>
        <v>0</v>
      </c>
      <c r="AN122" s="7">
        <f>IFERROR(INDEX(AN$3:AN$117,MATCH($A$122,$A3:$A$117,0),1),0)</f>
        <v>0</v>
      </c>
      <c r="AO122" s="7">
        <f>IFERROR(INDEX(AO$3:AO$117,MATCH($A$122,$A3:$A$117,0),1),0)</f>
        <v>0</v>
      </c>
      <c r="AP122" s="7">
        <f>IFERROR(INDEX(AP$3:AP$117,MATCH($A$122,$A3:$A$117,0),1),0)</f>
        <v>0</v>
      </c>
      <c r="AQ122" s="7">
        <f>IFERROR(INDEX(AQ$3:AQ$117,MATCH($A$122,$A3:$A$117,0),1),0)</f>
        <v>0</v>
      </c>
      <c r="AR122" s="7">
        <f>IFERROR(INDEX(AR$3:AR$117,MATCH($A$122,$A3:$A$117,0),1),0)</f>
        <v>0</v>
      </c>
      <c r="AS122" s="7">
        <f>IFERROR(INDEX(AS$3:AS$117,MATCH($A$122,$A3:$A$117,0),1),0)</f>
        <v>0</v>
      </c>
      <c r="AT122" s="7">
        <f>IFERROR(INDEX(AT$3:AT$117,MATCH($A$122,$A3:$A$117,0),1),0)</f>
        <v>0</v>
      </c>
      <c r="AU122" s="7">
        <f>IFERROR(INDEX(AU$3:AU$117,MATCH($A$122,$A3:$A$117,0),1),0)</f>
        <v>0</v>
      </c>
      <c r="AV122" s="7">
        <f>IFERROR(INDEX(AV$3:AV$117,MATCH($A$122,$A3:$A$117,0),1),0)</f>
        <v>0</v>
      </c>
      <c r="AW122" s="7">
        <f>IFERROR(INDEX(AW$3:AW$117,MATCH($A$122,$A3:$A$117,0),1),0)</f>
        <v>0</v>
      </c>
      <c r="AX122" s="7">
        <f>IFERROR(INDEX(AX$3:AX$117,MATCH($A$122,$A3:$A$117,0),1),0)</f>
        <v>0</v>
      </c>
      <c r="AY122" s="7">
        <f>IFERROR(INDEX(AY$3:AY$117,MATCH($A$122,$A3:$A$117,0),1),0)</f>
        <v>0</v>
      </c>
      <c r="AZ122" s="7">
        <f>IFERROR(INDEX(AZ$3:AZ$117,MATCH($A$122,$A3:$A$117,0),1),0)</f>
        <v>0</v>
      </c>
      <c r="BA122" s="7">
        <f>IFERROR(INDEX(BA$3:BA$117,MATCH($A$122,$A3:$A$117,0),1),0)</f>
        <v>0</v>
      </c>
      <c r="BB122" s="7">
        <f>IFERROR(INDEX(BB$3:BB$117,MATCH($A$122,$A3:$A$117,0),1),0)</f>
        <v>0</v>
      </c>
      <c r="BC122" s="7">
        <f>IFERROR(INDEX(BC$3:BC$117,MATCH($A$122,$A3:$A$117,0),1),0)</f>
        <v>0</v>
      </c>
      <c r="BD122" s="7">
        <f>IFERROR(INDEX(BD$3:BD$117,MATCH($A$122,$A3:$A$117,0),1),0)</f>
        <v>0</v>
      </c>
      <c r="BE122" s="7">
        <f>IFERROR(INDEX(BE$3:BE$117,MATCH($A$122,$A3:$A$117,0),1),0)</f>
        <v>0</v>
      </c>
      <c r="BF122" s="7">
        <f>IFERROR(INDEX(BF$3:BF$117,MATCH($A$122,$A3:$A$117,0),1),0)</f>
        <v>0</v>
      </c>
      <c r="BG122" s="7">
        <f>IFERROR(INDEX(BG$3:BG$117,MATCH($A$122,$A3:$A$117,0),1),0)</f>
        <v>0</v>
      </c>
      <c r="BH122" s="7">
        <f>IFERROR(INDEX(BH$3:BH$117,MATCH($A$122,$A3:$A$117,0),1),0)</f>
        <v>0</v>
      </c>
      <c r="BI122" s="7">
        <f>IFERROR(INDEX(BI$3:BI$117,MATCH($A$122,$A3:$A$117,0),1),0)</f>
        <v>0</v>
      </c>
      <c r="BJ122" s="7">
        <f>IFERROR(INDEX(BJ$3:BJ$117,MATCH($A$122,$A3:$A$117,0),1),0)</f>
        <v>0</v>
      </c>
      <c r="BK122" s="7">
        <f>IFERROR(INDEX(BK$3:BK$117,MATCH($A$122,$A3:$A$117,0),1),0)</f>
        <v>0</v>
      </c>
      <c r="BL122" s="7">
        <f>IFERROR(INDEX(BL$3:BL$117,MATCH($A$122,$A3:$A$117,0),1),0)</f>
        <v>0</v>
      </c>
      <c r="BM122" s="7">
        <f>IFERROR(INDEX(BM$3:BM$117,MATCH($A$122,$A3:$A$117,0),1),0)</f>
        <v>0</v>
      </c>
    </row>
    <row r="123" spans="1:74" s="5" customFormat="1" ht="14" x14ac:dyDescent="0.3">
      <c r="A123" s="8" t="s">
        <v>119</v>
      </c>
      <c r="B123" s="5">
        <f>B119+B120+B121</f>
        <v>91806.42</v>
      </c>
      <c r="C123" s="5">
        <f t="shared" ref="C123:BD123" si="3">C119+C120+C121</f>
        <v>111557.16</v>
      </c>
      <c r="D123" s="5">
        <f t="shared" si="3"/>
        <v>102408.56999999999</v>
      </c>
      <c r="E123" s="5">
        <f t="shared" si="3"/>
        <v>104967.07</v>
      </c>
      <c r="F123" s="5">
        <f t="shared" si="3"/>
        <v>139629.69</v>
      </c>
      <c r="G123" s="5">
        <f t="shared" si="3"/>
        <v>117068.41</v>
      </c>
      <c r="H123" s="5">
        <f t="shared" si="3"/>
        <v>104745.73999999999</v>
      </c>
      <c r="I123" s="5">
        <f t="shared" si="3"/>
        <v>123818.62</v>
      </c>
      <c r="J123" s="5">
        <f t="shared" si="3"/>
        <v>88181.38</v>
      </c>
      <c r="K123" s="5">
        <f t="shared" si="3"/>
        <v>94793.63</v>
      </c>
      <c r="L123" s="5">
        <f t="shared" si="3"/>
        <v>82739.91</v>
      </c>
      <c r="M123" s="5">
        <f t="shared" si="3"/>
        <v>93467.14</v>
      </c>
      <c r="N123" s="5">
        <f t="shared" si="3"/>
        <v>140674.85</v>
      </c>
      <c r="O123" s="5">
        <f t="shared" si="3"/>
        <v>260148.86</v>
      </c>
      <c r="P123" s="5">
        <f t="shared" si="3"/>
        <v>191817.38</v>
      </c>
      <c r="Q123" s="5">
        <f t="shared" si="3"/>
        <v>176142.34</v>
      </c>
      <c r="R123" s="5">
        <f t="shared" si="3"/>
        <v>163911.04999999999</v>
      </c>
      <c r="S123" s="5">
        <f t="shared" si="3"/>
        <v>78541.239999999991</v>
      </c>
      <c r="T123" s="5">
        <f t="shared" si="3"/>
        <v>57195.59</v>
      </c>
      <c r="U123" s="5">
        <f t="shared" si="3"/>
        <v>0</v>
      </c>
      <c r="V123" s="5">
        <f t="shared" si="3"/>
        <v>0</v>
      </c>
      <c r="W123" s="5">
        <f t="shared" si="3"/>
        <v>0</v>
      </c>
      <c r="X123" s="5">
        <f t="shared" si="3"/>
        <v>0</v>
      </c>
      <c r="Y123" s="5">
        <f t="shared" si="3"/>
        <v>0</v>
      </c>
      <c r="Z123" s="5">
        <f t="shared" si="3"/>
        <v>15537.96</v>
      </c>
      <c r="AA123" s="5">
        <f t="shared" si="3"/>
        <v>23802.58</v>
      </c>
      <c r="AB123" s="5">
        <f t="shared" si="3"/>
        <v>0</v>
      </c>
      <c r="AC123" s="5">
        <f t="shared" si="3"/>
        <v>0</v>
      </c>
      <c r="AD123" s="5">
        <f t="shared" si="3"/>
        <v>0</v>
      </c>
      <c r="AE123" s="5">
        <f t="shared" si="3"/>
        <v>0</v>
      </c>
      <c r="AF123" s="5">
        <f t="shared" si="3"/>
        <v>0</v>
      </c>
      <c r="AG123" s="5">
        <f t="shared" si="3"/>
        <v>0</v>
      </c>
      <c r="AH123" s="5">
        <f t="shared" si="3"/>
        <v>0</v>
      </c>
      <c r="AI123" s="5">
        <f t="shared" si="3"/>
        <v>0</v>
      </c>
      <c r="AJ123" s="5">
        <f t="shared" si="3"/>
        <v>0</v>
      </c>
      <c r="AK123" s="5">
        <f t="shared" si="3"/>
        <v>0</v>
      </c>
      <c r="AL123" s="5">
        <f t="shared" si="3"/>
        <v>0</v>
      </c>
      <c r="AM123" s="5">
        <f t="shared" si="3"/>
        <v>0</v>
      </c>
      <c r="AN123" s="5">
        <f t="shared" si="3"/>
        <v>0</v>
      </c>
      <c r="AO123" s="5">
        <f t="shared" si="3"/>
        <v>0</v>
      </c>
      <c r="AP123" s="5">
        <f t="shared" si="3"/>
        <v>0</v>
      </c>
      <c r="AQ123" s="5">
        <f t="shared" si="3"/>
        <v>0</v>
      </c>
      <c r="AR123" s="5">
        <f t="shared" si="3"/>
        <v>0</v>
      </c>
      <c r="AS123" s="5">
        <f t="shared" si="3"/>
        <v>0</v>
      </c>
      <c r="AT123" s="5">
        <f t="shared" si="3"/>
        <v>0</v>
      </c>
      <c r="AU123" s="5">
        <f t="shared" si="3"/>
        <v>0</v>
      </c>
      <c r="AV123" s="5">
        <f t="shared" si="3"/>
        <v>0</v>
      </c>
      <c r="AW123" s="5">
        <f t="shared" si="3"/>
        <v>0</v>
      </c>
      <c r="AX123" s="5">
        <f t="shared" si="3"/>
        <v>0</v>
      </c>
      <c r="AY123" s="5">
        <f t="shared" si="3"/>
        <v>0</v>
      </c>
      <c r="AZ123" s="5">
        <f t="shared" si="3"/>
        <v>0</v>
      </c>
      <c r="BA123" s="5">
        <f t="shared" si="3"/>
        <v>0</v>
      </c>
      <c r="BB123" s="5">
        <f t="shared" si="3"/>
        <v>0</v>
      </c>
      <c r="BC123" s="5">
        <f t="shared" si="3"/>
        <v>0</v>
      </c>
      <c r="BD123" s="5">
        <f t="shared" si="3"/>
        <v>0</v>
      </c>
      <c r="BE123" s="5">
        <f t="shared" ref="BE123:BM123" si="4">+BE42+BE46+BE49</f>
        <v>0</v>
      </c>
      <c r="BF123" s="5">
        <f t="shared" si="4"/>
        <v>0</v>
      </c>
      <c r="BG123" s="5">
        <f t="shared" si="4"/>
        <v>0</v>
      </c>
      <c r="BH123" s="5">
        <f t="shared" si="4"/>
        <v>0</v>
      </c>
      <c r="BI123" s="5">
        <f t="shared" si="4"/>
        <v>0</v>
      </c>
      <c r="BJ123" s="5">
        <f t="shared" si="4"/>
        <v>0</v>
      </c>
      <c r="BK123" s="5">
        <f t="shared" si="4"/>
        <v>0</v>
      </c>
      <c r="BL123" s="5">
        <f t="shared" si="4"/>
        <v>0</v>
      </c>
      <c r="BM123" s="5">
        <f t="shared" si="4"/>
        <v>0</v>
      </c>
    </row>
    <row r="124" spans="1:74" s="5" customFormat="1" ht="14" x14ac:dyDescent="0.3">
      <c r="A124" s="8" t="s">
        <v>120</v>
      </c>
      <c r="B124" s="5">
        <f>B122</f>
        <v>282800.78999999998</v>
      </c>
      <c r="C124" s="5">
        <f t="shared" ref="C124:BM124" si="5">C122</f>
        <v>313672.34000000003</v>
      </c>
      <c r="D124" s="5">
        <f t="shared" si="5"/>
        <v>351131.98</v>
      </c>
      <c r="E124" s="5">
        <f t="shared" si="5"/>
        <v>346995.14</v>
      </c>
      <c r="F124" s="5">
        <f t="shared" si="5"/>
        <v>329709.77</v>
      </c>
      <c r="G124" s="5">
        <f t="shared" si="5"/>
        <v>378683.63</v>
      </c>
      <c r="H124" s="5">
        <f t="shared" si="5"/>
        <v>400111.81</v>
      </c>
      <c r="I124" s="5">
        <f t="shared" si="5"/>
        <v>394018.32</v>
      </c>
      <c r="J124" s="5">
        <f t="shared" si="5"/>
        <v>401451.9</v>
      </c>
      <c r="K124" s="5">
        <f t="shared" si="5"/>
        <v>402177.57</v>
      </c>
      <c r="L124" s="5">
        <f t="shared" si="5"/>
        <v>421563.48</v>
      </c>
      <c r="M124" s="5">
        <f t="shared" si="5"/>
        <v>422275.68</v>
      </c>
      <c r="N124" s="5">
        <f t="shared" si="5"/>
        <v>344279.86</v>
      </c>
      <c r="O124" s="5">
        <f t="shared" si="5"/>
        <v>269033.09000000003</v>
      </c>
      <c r="P124" s="5">
        <f t="shared" si="5"/>
        <v>356000</v>
      </c>
      <c r="Q124" s="5">
        <f t="shared" si="5"/>
        <v>356844.85</v>
      </c>
      <c r="R124" s="5">
        <f t="shared" si="5"/>
        <v>332794.84999999998</v>
      </c>
      <c r="S124" s="5">
        <f t="shared" si="5"/>
        <v>342454.85</v>
      </c>
      <c r="T124" s="5">
        <f t="shared" si="5"/>
        <v>337500</v>
      </c>
      <c r="U124" s="5">
        <f t="shared" si="5"/>
        <v>123000</v>
      </c>
      <c r="V124" s="5">
        <f t="shared" si="5"/>
        <v>103000</v>
      </c>
      <c r="W124" s="5">
        <f t="shared" si="5"/>
        <v>100000</v>
      </c>
      <c r="X124" s="5">
        <f t="shared" si="5"/>
        <v>0</v>
      </c>
      <c r="Y124" s="5">
        <f t="shared" si="5"/>
        <v>0</v>
      </c>
      <c r="Z124" s="5">
        <f t="shared" si="5"/>
        <v>11421.33</v>
      </c>
      <c r="AA124" s="5">
        <f t="shared" si="5"/>
        <v>46134.79</v>
      </c>
      <c r="AB124" s="5">
        <f t="shared" si="5"/>
        <v>0</v>
      </c>
      <c r="AC124" s="5">
        <f t="shared" si="5"/>
        <v>0</v>
      </c>
      <c r="AD124" s="5">
        <f t="shared" si="5"/>
        <v>0</v>
      </c>
      <c r="AE124" s="5">
        <f t="shared" si="5"/>
        <v>0</v>
      </c>
      <c r="AF124" s="5">
        <f t="shared" si="5"/>
        <v>0</v>
      </c>
      <c r="AG124" s="5">
        <f t="shared" si="5"/>
        <v>0</v>
      </c>
      <c r="AH124" s="5">
        <f t="shared" si="5"/>
        <v>0</v>
      </c>
      <c r="AI124" s="5">
        <f t="shared" si="5"/>
        <v>0</v>
      </c>
      <c r="AJ124" s="5">
        <f t="shared" si="5"/>
        <v>0</v>
      </c>
      <c r="AK124" s="5">
        <f t="shared" si="5"/>
        <v>0</v>
      </c>
      <c r="AL124" s="5">
        <f t="shared" si="5"/>
        <v>0</v>
      </c>
      <c r="AM124" s="5">
        <f t="shared" si="5"/>
        <v>0</v>
      </c>
      <c r="AN124" s="5">
        <f t="shared" si="5"/>
        <v>0</v>
      </c>
      <c r="AO124" s="5">
        <f t="shared" si="5"/>
        <v>0</v>
      </c>
      <c r="AP124" s="5">
        <f t="shared" si="5"/>
        <v>0</v>
      </c>
      <c r="AQ124" s="5">
        <f t="shared" si="5"/>
        <v>0</v>
      </c>
      <c r="AR124" s="5">
        <f t="shared" si="5"/>
        <v>0</v>
      </c>
      <c r="AS124" s="5">
        <f t="shared" si="5"/>
        <v>0</v>
      </c>
      <c r="AT124" s="5">
        <f t="shared" si="5"/>
        <v>0</v>
      </c>
      <c r="AU124" s="5">
        <f t="shared" si="5"/>
        <v>0</v>
      </c>
      <c r="AV124" s="5">
        <f t="shared" si="5"/>
        <v>0</v>
      </c>
      <c r="AW124" s="5">
        <f t="shared" si="5"/>
        <v>0</v>
      </c>
      <c r="AX124" s="5">
        <f t="shared" si="5"/>
        <v>0</v>
      </c>
      <c r="AY124" s="5">
        <f t="shared" si="5"/>
        <v>0</v>
      </c>
      <c r="AZ124" s="5">
        <f t="shared" si="5"/>
        <v>0</v>
      </c>
      <c r="BA124" s="5">
        <f t="shared" si="5"/>
        <v>0</v>
      </c>
      <c r="BB124" s="5">
        <f t="shared" si="5"/>
        <v>0</v>
      </c>
      <c r="BC124" s="5">
        <f t="shared" si="5"/>
        <v>0</v>
      </c>
      <c r="BD124" s="5">
        <f t="shared" si="5"/>
        <v>0</v>
      </c>
      <c r="BE124" s="5">
        <f t="shared" si="5"/>
        <v>0</v>
      </c>
      <c r="BF124" s="5">
        <f t="shared" si="5"/>
        <v>0</v>
      </c>
      <c r="BG124" s="5">
        <f t="shared" si="5"/>
        <v>0</v>
      </c>
      <c r="BH124" s="5">
        <f t="shared" si="5"/>
        <v>0</v>
      </c>
      <c r="BI124" s="5">
        <f t="shared" si="5"/>
        <v>0</v>
      </c>
      <c r="BJ124" s="5">
        <f t="shared" si="5"/>
        <v>0</v>
      </c>
      <c r="BK124" s="5">
        <f t="shared" si="5"/>
        <v>0</v>
      </c>
      <c r="BL124" s="5">
        <f t="shared" si="5"/>
        <v>0</v>
      </c>
      <c r="BM124" s="5">
        <f t="shared" si="5"/>
        <v>0</v>
      </c>
    </row>
    <row r="125" spans="1:74" s="9" customFormat="1" x14ac:dyDescent="0.25">
      <c r="A125" s="8" t="s">
        <v>121</v>
      </c>
      <c r="B125" s="9">
        <f>SUM(B123:B124)</f>
        <v>374607.20999999996</v>
      </c>
      <c r="C125" s="9">
        <f t="shared" ref="C125:BM125" si="6">SUM(C123:C124)</f>
        <v>425229.5</v>
      </c>
      <c r="D125" s="9">
        <f t="shared" si="6"/>
        <v>453540.55</v>
      </c>
      <c r="E125" s="9">
        <f t="shared" si="6"/>
        <v>451962.21</v>
      </c>
      <c r="F125" s="9">
        <f t="shared" si="6"/>
        <v>469339.46</v>
      </c>
      <c r="G125" s="9">
        <f t="shared" si="6"/>
        <v>495752.04000000004</v>
      </c>
      <c r="H125" s="9">
        <f t="shared" si="6"/>
        <v>504857.55</v>
      </c>
      <c r="I125" s="9">
        <f t="shared" si="6"/>
        <v>517836.94</v>
      </c>
      <c r="J125" s="9">
        <f t="shared" si="6"/>
        <v>489633.28000000003</v>
      </c>
      <c r="K125" s="9">
        <f t="shared" si="6"/>
        <v>496971.2</v>
      </c>
      <c r="L125" s="9">
        <f t="shared" si="6"/>
        <v>504303.39</v>
      </c>
      <c r="M125" s="9">
        <f t="shared" si="6"/>
        <v>515742.82</v>
      </c>
      <c r="N125" s="9">
        <f t="shared" si="6"/>
        <v>484954.70999999996</v>
      </c>
      <c r="O125" s="9">
        <f t="shared" si="6"/>
        <v>529181.94999999995</v>
      </c>
      <c r="P125" s="9">
        <f t="shared" si="6"/>
        <v>547817.38</v>
      </c>
      <c r="Q125" s="9">
        <f t="shared" si="6"/>
        <v>532987.18999999994</v>
      </c>
      <c r="R125" s="9">
        <f t="shared" si="6"/>
        <v>496705.89999999997</v>
      </c>
      <c r="S125" s="9">
        <f t="shared" si="6"/>
        <v>420996.08999999997</v>
      </c>
      <c r="T125" s="9">
        <f t="shared" si="6"/>
        <v>394695.58999999997</v>
      </c>
      <c r="U125" s="9">
        <f t="shared" si="6"/>
        <v>123000</v>
      </c>
      <c r="V125" s="9">
        <f t="shared" si="6"/>
        <v>103000</v>
      </c>
      <c r="W125" s="9">
        <f t="shared" si="6"/>
        <v>100000</v>
      </c>
      <c r="X125" s="9">
        <f t="shared" si="6"/>
        <v>0</v>
      </c>
      <c r="Y125" s="9">
        <f t="shared" si="6"/>
        <v>0</v>
      </c>
      <c r="Z125" s="9">
        <f t="shared" si="6"/>
        <v>26959.29</v>
      </c>
      <c r="AA125" s="9">
        <f t="shared" si="6"/>
        <v>69937.37</v>
      </c>
      <c r="AB125" s="9">
        <f t="shared" si="6"/>
        <v>0</v>
      </c>
      <c r="AC125" s="9">
        <f t="shared" si="6"/>
        <v>0</v>
      </c>
      <c r="AD125" s="9">
        <f t="shared" si="6"/>
        <v>0</v>
      </c>
      <c r="AE125" s="9">
        <f t="shared" si="6"/>
        <v>0</v>
      </c>
      <c r="AF125" s="9">
        <f t="shared" si="6"/>
        <v>0</v>
      </c>
      <c r="AG125" s="9">
        <f t="shared" si="6"/>
        <v>0</v>
      </c>
      <c r="AH125" s="9">
        <f t="shared" si="6"/>
        <v>0</v>
      </c>
      <c r="AI125" s="9">
        <f t="shared" si="6"/>
        <v>0</v>
      </c>
      <c r="AJ125" s="9">
        <f t="shared" si="6"/>
        <v>0</v>
      </c>
      <c r="AK125" s="9">
        <f t="shared" si="6"/>
        <v>0</v>
      </c>
      <c r="AL125" s="9">
        <f t="shared" si="6"/>
        <v>0</v>
      </c>
      <c r="AM125" s="9">
        <f t="shared" si="6"/>
        <v>0</v>
      </c>
      <c r="AN125" s="9">
        <f t="shared" si="6"/>
        <v>0</v>
      </c>
      <c r="AO125" s="9">
        <f t="shared" si="6"/>
        <v>0</v>
      </c>
      <c r="AP125" s="9">
        <f t="shared" si="6"/>
        <v>0</v>
      </c>
      <c r="AQ125" s="9">
        <f t="shared" si="6"/>
        <v>0</v>
      </c>
      <c r="AR125" s="9">
        <f t="shared" si="6"/>
        <v>0</v>
      </c>
      <c r="AS125" s="9">
        <f t="shared" si="6"/>
        <v>0</v>
      </c>
      <c r="AT125" s="9">
        <f t="shared" si="6"/>
        <v>0</v>
      </c>
      <c r="AU125" s="9">
        <f t="shared" si="6"/>
        <v>0</v>
      </c>
      <c r="AV125" s="9">
        <f t="shared" si="6"/>
        <v>0</v>
      </c>
      <c r="AW125" s="9">
        <f t="shared" si="6"/>
        <v>0</v>
      </c>
      <c r="AX125" s="9">
        <f t="shared" si="6"/>
        <v>0</v>
      </c>
      <c r="AY125" s="9">
        <f t="shared" si="6"/>
        <v>0</v>
      </c>
      <c r="AZ125" s="9">
        <f t="shared" si="6"/>
        <v>0</v>
      </c>
      <c r="BA125" s="9">
        <f t="shared" si="6"/>
        <v>0</v>
      </c>
      <c r="BB125" s="9">
        <f t="shared" si="6"/>
        <v>0</v>
      </c>
      <c r="BC125" s="9">
        <f t="shared" si="6"/>
        <v>0</v>
      </c>
      <c r="BD125" s="9">
        <f t="shared" si="6"/>
        <v>0</v>
      </c>
      <c r="BE125" s="9">
        <f t="shared" si="6"/>
        <v>0</v>
      </c>
      <c r="BF125" s="9">
        <f t="shared" si="6"/>
        <v>0</v>
      </c>
      <c r="BG125" s="9">
        <f t="shared" si="6"/>
        <v>0</v>
      </c>
      <c r="BH125" s="9">
        <f t="shared" si="6"/>
        <v>0</v>
      </c>
      <c r="BI125" s="9">
        <f t="shared" si="6"/>
        <v>0</v>
      </c>
      <c r="BJ125" s="9">
        <f t="shared" si="6"/>
        <v>0</v>
      </c>
      <c r="BK125" s="9">
        <f t="shared" si="6"/>
        <v>0</v>
      </c>
      <c r="BL125" s="9">
        <f t="shared" si="6"/>
        <v>0</v>
      </c>
      <c r="BM125" s="9">
        <f t="shared" si="6"/>
        <v>0</v>
      </c>
    </row>
    <row r="126" spans="1:74" ht="14" x14ac:dyDescent="0.3">
      <c r="B126" s="5"/>
      <c r="C126" s="5"/>
      <c r="D126" s="5"/>
      <c r="E126" s="5"/>
      <c r="F126" s="5"/>
      <c r="G126" s="5"/>
      <c r="H126" s="5"/>
      <c r="I126" s="5"/>
      <c r="J126" s="5"/>
      <c r="K126" s="5"/>
      <c r="L126" s="5"/>
      <c r="M126" s="5"/>
      <c r="N126" s="5"/>
      <c r="O126" s="5"/>
      <c r="P126" s="5"/>
      <c r="Q126" s="5"/>
      <c r="R126" s="5"/>
      <c r="S126" s="5"/>
      <c r="T126" s="5"/>
      <c r="U126" s="5"/>
      <c r="V126" s="5"/>
      <c r="W126" s="5"/>
      <c r="X126" s="5"/>
      <c r="Y126" s="5"/>
      <c r="Z126" s="5"/>
      <c r="AA126" s="5"/>
      <c r="AB126" s="5"/>
      <c r="AC126" s="5"/>
      <c r="AD126" s="5"/>
      <c r="AE126" s="5"/>
      <c r="AF126" s="5"/>
      <c r="AG126" s="5"/>
      <c r="AH126" s="5"/>
      <c r="AI126" s="5"/>
      <c r="AJ126" s="5"/>
      <c r="AK126" s="5"/>
      <c r="AL126" s="5"/>
      <c r="AM126" s="5"/>
      <c r="AN126" s="5"/>
      <c r="AO126" s="5"/>
      <c r="AP126" s="5"/>
      <c r="AQ126" s="5"/>
      <c r="AR126" s="5"/>
      <c r="AS126" s="5"/>
      <c r="AT126" s="5"/>
      <c r="AU126" s="5"/>
      <c r="AV126" s="5"/>
      <c r="AW126" s="5"/>
      <c r="AX126" s="5"/>
      <c r="AY126" s="5"/>
      <c r="AZ126" s="5"/>
      <c r="BA126" s="5"/>
      <c r="BB126" s="5"/>
      <c r="BC126" s="5"/>
    </row>
    <row r="127" spans="1:74" x14ac:dyDescent="0.25">
      <c r="A127" s="10" t="s">
        <v>122</v>
      </c>
    </row>
    <row r="128" spans="1:74" s="3" customFormat="1" ht="14" x14ac:dyDescent="0.3">
      <c r="A128" t="s">
        <v>1</v>
      </c>
      <c r="B128" t="s">
        <v>2</v>
      </c>
      <c r="C128" t="s">
        <v>123</v>
      </c>
      <c r="D128" t="s">
        <v>4</v>
      </c>
      <c r="E128" t="s">
        <v>5</v>
      </c>
      <c r="F128" t="s">
        <v>6</v>
      </c>
      <c r="G128" t="s">
        <v>124</v>
      </c>
      <c r="H128" t="s">
        <v>8</v>
      </c>
      <c r="I128" t="s">
        <v>9</v>
      </c>
      <c r="J128" t="s">
        <v>10</v>
      </c>
      <c r="K128" t="s">
        <v>125</v>
      </c>
      <c r="L128" t="s">
        <v>12</v>
      </c>
      <c r="M128" t="s">
        <v>13</v>
      </c>
      <c r="N128" t="s">
        <v>14</v>
      </c>
      <c r="O128" t="s">
        <v>126</v>
      </c>
      <c r="P128" t="s">
        <v>16</v>
      </c>
      <c r="Q128" t="s">
        <v>17</v>
      </c>
      <c r="R128" t="s">
        <v>18</v>
      </c>
      <c r="S128" t="s">
        <v>127</v>
      </c>
      <c r="T128" t="s">
        <v>20</v>
      </c>
      <c r="U128" t="s">
        <v>21</v>
      </c>
      <c r="V128" t="s">
        <v>22</v>
      </c>
      <c r="W128" t="s">
        <v>128</v>
      </c>
      <c r="X128" t="s">
        <v>24</v>
      </c>
      <c r="Y128" t="s">
        <v>25</v>
      </c>
      <c r="Z128" t="s">
        <v>26</v>
      </c>
      <c r="AA128" t="s">
        <v>129</v>
      </c>
      <c r="AB128"/>
      <c r="AC128"/>
      <c r="AD128"/>
      <c r="AE128"/>
      <c r="AF128"/>
      <c r="AG128"/>
      <c r="AH128"/>
      <c r="AI128"/>
      <c r="AJ128"/>
      <c r="AK128"/>
      <c r="AL128"/>
      <c r="AM128"/>
      <c r="AN128"/>
      <c r="AO128"/>
      <c r="AP128"/>
      <c r="AQ128"/>
      <c r="AR128"/>
      <c r="AS128"/>
      <c r="AT128"/>
      <c r="AU128"/>
      <c r="AV128"/>
      <c r="AW128"/>
      <c r="AX128"/>
      <c r="AY128"/>
      <c r="AZ128"/>
      <c r="BA128"/>
      <c r="BB128"/>
      <c r="BC128"/>
      <c r="BD128"/>
      <c r="BE128"/>
      <c r="BF128"/>
      <c r="BG128"/>
      <c r="BH128"/>
      <c r="BI128"/>
      <c r="BJ128"/>
      <c r="BK128"/>
      <c r="BL128"/>
      <c r="BM128"/>
      <c r="BN128"/>
      <c r="BO128"/>
      <c r="BP128"/>
      <c r="BQ128"/>
      <c r="BR128"/>
      <c r="BS128"/>
      <c r="BT128"/>
      <c r="BU128"/>
      <c r="BV128"/>
    </row>
    <row r="129" spans="1:74" ht="14" x14ac:dyDescent="0.3">
      <c r="A129" t="s">
        <v>130</v>
      </c>
      <c r="B129"/>
      <c r="C129"/>
      <c r="D129"/>
      <c r="E129"/>
      <c r="F129"/>
      <c r="G129"/>
      <c r="H129"/>
      <c r="I129"/>
      <c r="J129"/>
      <c r="K129"/>
      <c r="L129"/>
      <c r="M129"/>
      <c r="N129"/>
      <c r="O129"/>
      <c r="P129"/>
      <c r="Q129"/>
      <c r="R129"/>
      <c r="S129"/>
      <c r="T129"/>
      <c r="U129"/>
      <c r="V129"/>
      <c r="W129"/>
      <c r="X129"/>
      <c r="Y129"/>
      <c r="Z129"/>
      <c r="AA129"/>
      <c r="AB129"/>
      <c r="AC129"/>
      <c r="AD129"/>
      <c r="AE129"/>
      <c r="AF129"/>
      <c r="AG129"/>
      <c r="AH129"/>
      <c r="AI129"/>
      <c r="AJ129"/>
      <c r="AK129"/>
      <c r="AL129"/>
      <c r="AM129"/>
      <c r="AN129"/>
      <c r="AO129"/>
      <c r="AP129"/>
      <c r="AQ129"/>
      <c r="AR129"/>
      <c r="AS129"/>
      <c r="AT129"/>
      <c r="AU129"/>
      <c r="AV129"/>
      <c r="AW129"/>
      <c r="AX129"/>
      <c r="AY129"/>
      <c r="AZ129"/>
      <c r="BA129"/>
      <c r="BB129"/>
      <c r="BC129"/>
      <c r="BD129"/>
      <c r="BE129"/>
      <c r="BF129"/>
      <c r="BG129"/>
      <c r="BH129"/>
      <c r="BI129"/>
      <c r="BJ129"/>
      <c r="BK129"/>
      <c r="BL129"/>
      <c r="BM129"/>
      <c r="BN129"/>
      <c r="BO129"/>
      <c r="BP129"/>
      <c r="BQ129"/>
      <c r="BR129"/>
      <c r="BS129"/>
      <c r="BT129"/>
      <c r="BU129"/>
      <c r="BV129"/>
    </row>
    <row r="130" spans="1:74" ht="14" x14ac:dyDescent="0.3">
      <c r="A130" t="s">
        <v>131</v>
      </c>
      <c r="B130"/>
      <c r="C130"/>
      <c r="D130"/>
      <c r="E130"/>
      <c r="F130"/>
      <c r="G130"/>
      <c r="H130"/>
      <c r="I130"/>
      <c r="J130"/>
      <c r="K130"/>
      <c r="L130"/>
      <c r="M130"/>
      <c r="N130"/>
      <c r="O130"/>
      <c r="P130"/>
      <c r="Q130"/>
      <c r="R130"/>
      <c r="S130"/>
      <c r="T130"/>
      <c r="U130"/>
      <c r="V130"/>
      <c r="W130"/>
      <c r="X130"/>
      <c r="Y130"/>
      <c r="Z130"/>
      <c r="AA130"/>
      <c r="AB130"/>
      <c r="AC130"/>
      <c r="AD130"/>
      <c r="AE130"/>
      <c r="AF130"/>
      <c r="AG130"/>
      <c r="AH130"/>
      <c r="AI130"/>
      <c r="AJ130"/>
      <c r="AK130"/>
      <c r="AL130"/>
      <c r="AM130"/>
      <c r="AN130"/>
      <c r="AO130"/>
      <c r="AP130"/>
      <c r="AQ130"/>
      <c r="AR130"/>
      <c r="AS130"/>
      <c r="AT130"/>
      <c r="AU130"/>
      <c r="AV130"/>
      <c r="AW130"/>
      <c r="AX130"/>
      <c r="AY130"/>
      <c r="AZ130"/>
      <c r="BA130"/>
      <c r="BB130"/>
      <c r="BC130"/>
      <c r="BD130"/>
      <c r="BE130"/>
      <c r="BF130"/>
      <c r="BG130"/>
      <c r="BH130"/>
      <c r="BI130"/>
      <c r="BJ130"/>
      <c r="BK130"/>
      <c r="BL130"/>
      <c r="BM130"/>
      <c r="BN130"/>
      <c r="BO130"/>
      <c r="BP130"/>
      <c r="BQ130"/>
      <c r="BR130"/>
      <c r="BS130"/>
      <c r="BT130"/>
      <c r="BU130"/>
      <c r="BV130"/>
    </row>
    <row r="131" spans="1:74" ht="14" x14ac:dyDescent="0.3">
      <c r="A131" t="s">
        <v>132</v>
      </c>
      <c r="B131">
        <v>241701.76000000001</v>
      </c>
      <c r="C131">
        <v>248941.46</v>
      </c>
      <c r="D131">
        <v>211605.34</v>
      </c>
      <c r="E131">
        <v>187809.13</v>
      </c>
      <c r="F131">
        <v>166250.35</v>
      </c>
      <c r="G131">
        <v>141521.17000000001</v>
      </c>
      <c r="H131">
        <v>123643.83</v>
      </c>
      <c r="I131">
        <v>120468.59</v>
      </c>
      <c r="J131">
        <v>142875.79</v>
      </c>
      <c r="K131">
        <v>150575.31</v>
      </c>
      <c r="L131">
        <v>179959.16</v>
      </c>
      <c r="M131">
        <v>89562.29</v>
      </c>
      <c r="N131">
        <v>152316.38</v>
      </c>
      <c r="O131">
        <v>180939.57</v>
      </c>
      <c r="P131">
        <v>193735.69</v>
      </c>
      <c r="Q131">
        <v>201434.1</v>
      </c>
      <c r="R131">
        <v>196696.27</v>
      </c>
      <c r="S131">
        <v>210860.16</v>
      </c>
      <c r="T131">
        <v>182758.24</v>
      </c>
      <c r="U131">
        <v>127209.67</v>
      </c>
      <c r="V131">
        <v>122362.35</v>
      </c>
      <c r="W131">
        <v>125300.52</v>
      </c>
      <c r="X131">
        <v>116149.91</v>
      </c>
      <c r="Y131">
        <v>100339.55</v>
      </c>
      <c r="Z131">
        <v>117836.06</v>
      </c>
      <c r="AA131">
        <v>110333.96</v>
      </c>
      <c r="AB131"/>
      <c r="AC131"/>
      <c r="AD131"/>
      <c r="AE131"/>
      <c r="AF131"/>
      <c r="AG131"/>
      <c r="AH131"/>
      <c r="AI131"/>
      <c r="AJ131"/>
      <c r="AK131"/>
      <c r="AL131"/>
      <c r="AM131"/>
      <c r="AN131"/>
      <c r="AO131"/>
      <c r="AP131"/>
      <c r="AQ131"/>
      <c r="AR131"/>
      <c r="AS131"/>
      <c r="AT131"/>
      <c r="AU131"/>
      <c r="AV131"/>
      <c r="AW131"/>
      <c r="AX131"/>
      <c r="AY131"/>
      <c r="AZ131"/>
      <c r="BA131"/>
      <c r="BB131"/>
      <c r="BC131"/>
      <c r="BD131"/>
      <c r="BE131"/>
      <c r="BF131"/>
      <c r="BG131"/>
      <c r="BH131"/>
      <c r="BI131"/>
      <c r="BJ131"/>
      <c r="BK131"/>
      <c r="BL131"/>
      <c r="BM131"/>
      <c r="BN131"/>
      <c r="BO131"/>
      <c r="BP131"/>
      <c r="BQ131"/>
      <c r="BR131"/>
      <c r="BS131"/>
      <c r="BT131"/>
      <c r="BU131"/>
      <c r="BV131"/>
    </row>
    <row r="132" spans="1:74" ht="14" x14ac:dyDescent="0.3">
      <c r="A132" t="s">
        <v>133</v>
      </c>
      <c r="B132">
        <v>241701.76000000001</v>
      </c>
      <c r="C132">
        <v>248941.46</v>
      </c>
      <c r="D132">
        <v>211605.34</v>
      </c>
      <c r="E132">
        <v>187809.13</v>
      </c>
      <c r="F132">
        <v>166250.35</v>
      </c>
      <c r="G132">
        <v>141521.17000000001</v>
      </c>
      <c r="H132">
        <v>123643.83</v>
      </c>
      <c r="I132">
        <v>120468.59</v>
      </c>
      <c r="J132">
        <v>142875.79</v>
      </c>
      <c r="K132">
        <v>150575.31</v>
      </c>
      <c r="L132">
        <v>179959.16</v>
      </c>
      <c r="M132">
        <v>89562.29</v>
      </c>
      <c r="N132">
        <v>152316.38</v>
      </c>
      <c r="O132">
        <v>180939.57</v>
      </c>
      <c r="P132">
        <v>193735.69</v>
      </c>
      <c r="Q132">
        <v>201434.1</v>
      </c>
      <c r="R132">
        <v>196696.27</v>
      </c>
      <c r="S132">
        <v>210860.16</v>
      </c>
      <c r="T132">
        <v>182758.24</v>
      </c>
      <c r="U132">
        <v>0</v>
      </c>
      <c r="V132">
        <v>0</v>
      </c>
      <c r="W132">
        <v>0</v>
      </c>
      <c r="X132">
        <v>0</v>
      </c>
      <c r="Y132">
        <v>0</v>
      </c>
      <c r="Z132">
        <v>0</v>
      </c>
      <c r="AA132">
        <v>0</v>
      </c>
      <c r="AB132"/>
      <c r="AC132"/>
      <c r="AD132"/>
      <c r="AE132"/>
      <c r="AF132"/>
      <c r="AG132"/>
      <c r="AH132"/>
      <c r="AI132"/>
      <c r="AJ132"/>
      <c r="AK132"/>
      <c r="AL132"/>
      <c r="AM132"/>
      <c r="AN132"/>
      <c r="AO132"/>
      <c r="AP132"/>
      <c r="AQ132"/>
      <c r="AR132"/>
      <c r="AS132"/>
      <c r="AT132"/>
      <c r="AU132"/>
      <c r="AV132"/>
      <c r="AW132"/>
      <c r="AX132"/>
      <c r="AY132"/>
      <c r="AZ132"/>
      <c r="BA132"/>
      <c r="BB132"/>
      <c r="BC132"/>
      <c r="BD132"/>
      <c r="BE132"/>
      <c r="BF132"/>
      <c r="BG132"/>
      <c r="BH132"/>
      <c r="BI132"/>
      <c r="BJ132"/>
      <c r="BK132"/>
      <c r="BL132"/>
      <c r="BM132"/>
      <c r="BN132"/>
      <c r="BO132"/>
      <c r="BP132"/>
      <c r="BQ132"/>
      <c r="BR132"/>
      <c r="BS132"/>
      <c r="BT132"/>
      <c r="BU132"/>
      <c r="BV132"/>
    </row>
    <row r="133" spans="1:74" ht="14" x14ac:dyDescent="0.3">
      <c r="A133" t="s">
        <v>134</v>
      </c>
      <c r="B133">
        <v>0</v>
      </c>
      <c r="C133">
        <v>0</v>
      </c>
      <c r="D133">
        <v>0</v>
      </c>
      <c r="E133">
        <v>0</v>
      </c>
      <c r="F133">
        <v>0</v>
      </c>
      <c r="G133">
        <v>0</v>
      </c>
      <c r="H133">
        <v>0</v>
      </c>
      <c r="I133">
        <v>0</v>
      </c>
      <c r="J133">
        <v>0</v>
      </c>
      <c r="K133">
        <v>0</v>
      </c>
      <c r="L133">
        <v>0</v>
      </c>
      <c r="M133">
        <v>0</v>
      </c>
      <c r="N133">
        <v>0</v>
      </c>
      <c r="O133">
        <v>0</v>
      </c>
      <c r="P133">
        <v>0</v>
      </c>
      <c r="Q133">
        <v>0</v>
      </c>
      <c r="R133">
        <v>0</v>
      </c>
      <c r="S133">
        <v>0</v>
      </c>
      <c r="T133">
        <v>0</v>
      </c>
      <c r="U133">
        <v>662.96</v>
      </c>
      <c r="V133">
        <v>217.74</v>
      </c>
      <c r="W133">
        <v>387.17</v>
      </c>
      <c r="X133">
        <v>413.41</v>
      </c>
      <c r="Y133">
        <v>339.75</v>
      </c>
      <c r="Z133">
        <v>446.34</v>
      </c>
      <c r="AA133">
        <v>660.08</v>
      </c>
      <c r="AB133"/>
      <c r="AC133"/>
      <c r="AD133"/>
      <c r="AE133"/>
      <c r="AF133"/>
      <c r="AG133"/>
      <c r="AH133"/>
      <c r="AI133"/>
      <c r="AJ133"/>
      <c r="AK133"/>
      <c r="AL133"/>
      <c r="AM133"/>
      <c r="AN133"/>
      <c r="AO133"/>
      <c r="AP133"/>
      <c r="AQ133"/>
      <c r="AR133"/>
      <c r="AS133"/>
      <c r="AT133"/>
      <c r="AU133"/>
      <c r="AV133"/>
      <c r="AW133"/>
      <c r="AX133"/>
      <c r="AY133"/>
      <c r="AZ133"/>
      <c r="BA133"/>
      <c r="BB133"/>
      <c r="BC133"/>
      <c r="BD133"/>
      <c r="BE133"/>
      <c r="BF133"/>
      <c r="BG133"/>
      <c r="BH133"/>
      <c r="BI133"/>
      <c r="BJ133"/>
      <c r="BK133"/>
      <c r="BL133"/>
      <c r="BM133"/>
      <c r="BN133"/>
      <c r="BO133"/>
      <c r="BP133"/>
      <c r="BQ133"/>
      <c r="BR133"/>
      <c r="BS133"/>
      <c r="BT133"/>
      <c r="BU133"/>
      <c r="BV133"/>
    </row>
    <row r="134" spans="1:74" ht="14" x14ac:dyDescent="0.3">
      <c r="A134" t="s">
        <v>135</v>
      </c>
      <c r="B134">
        <v>0</v>
      </c>
      <c r="C134">
        <v>0</v>
      </c>
      <c r="D134">
        <v>0</v>
      </c>
      <c r="E134">
        <v>0</v>
      </c>
      <c r="F134">
        <v>0</v>
      </c>
      <c r="G134">
        <v>0</v>
      </c>
      <c r="H134">
        <v>0</v>
      </c>
      <c r="I134">
        <v>0</v>
      </c>
      <c r="J134">
        <v>0</v>
      </c>
      <c r="K134">
        <v>0</v>
      </c>
      <c r="L134">
        <v>0</v>
      </c>
      <c r="M134">
        <v>0</v>
      </c>
      <c r="N134">
        <v>0</v>
      </c>
      <c r="O134">
        <v>0</v>
      </c>
      <c r="P134">
        <v>0</v>
      </c>
      <c r="Q134">
        <v>0</v>
      </c>
      <c r="R134">
        <v>0</v>
      </c>
      <c r="S134">
        <v>0</v>
      </c>
      <c r="T134">
        <v>0</v>
      </c>
      <c r="U134">
        <v>126546.71</v>
      </c>
      <c r="V134">
        <v>122144.61</v>
      </c>
      <c r="W134">
        <v>124913.35</v>
      </c>
      <c r="X134">
        <v>115736.5</v>
      </c>
      <c r="Y134">
        <v>99999.8</v>
      </c>
      <c r="Z134">
        <v>117389.72</v>
      </c>
      <c r="AA134">
        <v>109673.88</v>
      </c>
      <c r="AB134"/>
      <c r="AC134"/>
      <c r="AD134"/>
      <c r="AE134"/>
      <c r="AF134"/>
      <c r="AG134"/>
      <c r="AH134"/>
      <c r="AI134"/>
      <c r="AJ134"/>
      <c r="AK134"/>
      <c r="AL134"/>
      <c r="AM134"/>
      <c r="AN134"/>
      <c r="AO134"/>
      <c r="AP134"/>
      <c r="AQ134"/>
      <c r="AR134"/>
      <c r="AS134"/>
      <c r="AT134"/>
      <c r="AU134"/>
      <c r="AV134"/>
      <c r="AW134"/>
      <c r="AX134"/>
      <c r="AY134"/>
      <c r="AZ134"/>
      <c r="BA134"/>
      <c r="BB134"/>
      <c r="BC134"/>
      <c r="BD134"/>
      <c r="BE134"/>
      <c r="BF134"/>
      <c r="BG134"/>
      <c r="BH134"/>
      <c r="BI134"/>
      <c r="BJ134"/>
      <c r="BK134"/>
      <c r="BL134"/>
      <c r="BM134"/>
      <c r="BN134"/>
      <c r="BO134"/>
      <c r="BP134"/>
      <c r="BQ134"/>
      <c r="BR134"/>
      <c r="BS134"/>
      <c r="BT134"/>
      <c r="BU134"/>
      <c r="BV134"/>
    </row>
    <row r="135" spans="1:74" ht="14" x14ac:dyDescent="0.3">
      <c r="A135" t="s">
        <v>136</v>
      </c>
      <c r="B135">
        <v>3237.44</v>
      </c>
      <c r="C135">
        <v>7759.84</v>
      </c>
      <c r="D135">
        <v>3478.15</v>
      </c>
      <c r="E135">
        <v>713.33</v>
      </c>
      <c r="F135">
        <v>2781.8</v>
      </c>
      <c r="G135">
        <v>2801.86</v>
      </c>
      <c r="H135">
        <v>735.42</v>
      </c>
      <c r="I135">
        <v>1074.49</v>
      </c>
      <c r="J135">
        <v>1271.0999999999999</v>
      </c>
      <c r="K135">
        <v>-2039.28</v>
      </c>
      <c r="L135">
        <v>3957.39</v>
      </c>
      <c r="M135">
        <v>2477</v>
      </c>
      <c r="N135">
        <v>1494.06</v>
      </c>
      <c r="O135">
        <v>961.09</v>
      </c>
      <c r="P135">
        <v>1473.91</v>
      </c>
      <c r="Q135">
        <v>3699.6</v>
      </c>
      <c r="R135">
        <v>2535.34</v>
      </c>
      <c r="S135">
        <v>1971.6</v>
      </c>
      <c r="T135">
        <v>1205.74</v>
      </c>
      <c r="U135">
        <v>2625.62</v>
      </c>
      <c r="V135">
        <v>3214.27</v>
      </c>
      <c r="W135">
        <v>1413.76</v>
      </c>
      <c r="X135">
        <v>1631.3</v>
      </c>
      <c r="Y135">
        <v>3661.39</v>
      </c>
      <c r="Z135">
        <v>1858.68</v>
      </c>
      <c r="AA135">
        <v>1295.53</v>
      </c>
      <c r="AB135"/>
      <c r="AC135"/>
      <c r="AD135"/>
      <c r="AE135"/>
      <c r="AF135"/>
      <c r="AG135"/>
      <c r="AH135"/>
      <c r="AI135"/>
      <c r="AJ135"/>
      <c r="AK135"/>
      <c r="AL135"/>
      <c r="AM135"/>
      <c r="AN135"/>
      <c r="AO135"/>
      <c r="AP135"/>
      <c r="AQ135"/>
      <c r="AR135"/>
      <c r="AS135"/>
      <c r="AT135"/>
      <c r="AU135"/>
      <c r="AV135"/>
      <c r="AW135"/>
      <c r="AX135"/>
      <c r="AY135"/>
      <c r="AZ135"/>
      <c r="BA135"/>
      <c r="BB135"/>
      <c r="BC135"/>
      <c r="BD135"/>
      <c r="BE135"/>
      <c r="BF135"/>
      <c r="BG135"/>
      <c r="BH135"/>
      <c r="BI135"/>
      <c r="BJ135"/>
      <c r="BK135"/>
      <c r="BL135"/>
      <c r="BM135"/>
      <c r="BN135"/>
      <c r="BO135"/>
      <c r="BP135"/>
      <c r="BQ135"/>
      <c r="BR135"/>
      <c r="BS135"/>
      <c r="BT135"/>
      <c r="BU135"/>
      <c r="BV135"/>
    </row>
    <row r="136" spans="1:74" ht="14" x14ac:dyDescent="0.3">
      <c r="A136" t="s">
        <v>137</v>
      </c>
      <c r="B136">
        <v>244939.2</v>
      </c>
      <c r="C136">
        <v>256701.3</v>
      </c>
      <c r="D136">
        <v>215083.49</v>
      </c>
      <c r="E136">
        <v>188522.46</v>
      </c>
      <c r="F136">
        <v>169032.14</v>
      </c>
      <c r="G136">
        <v>144323.03</v>
      </c>
      <c r="H136">
        <v>124379.25</v>
      </c>
      <c r="I136">
        <v>121543.08</v>
      </c>
      <c r="J136">
        <v>144146.89000000001</v>
      </c>
      <c r="K136">
        <v>148536.03</v>
      </c>
      <c r="L136">
        <v>183916.55</v>
      </c>
      <c r="M136">
        <v>92039.29</v>
      </c>
      <c r="N136">
        <v>153810.44</v>
      </c>
      <c r="O136">
        <v>181900.66</v>
      </c>
      <c r="P136">
        <v>195209.60000000001</v>
      </c>
      <c r="Q136">
        <v>205133.7</v>
      </c>
      <c r="R136">
        <v>199231.61</v>
      </c>
      <c r="S136">
        <v>212831.76</v>
      </c>
      <c r="T136">
        <v>183963.97</v>
      </c>
      <c r="U136">
        <v>129835.29</v>
      </c>
      <c r="V136">
        <v>125576.62</v>
      </c>
      <c r="W136">
        <v>126714.28</v>
      </c>
      <c r="X136">
        <v>117781.22</v>
      </c>
      <c r="Y136">
        <v>104000.94</v>
      </c>
      <c r="Z136">
        <v>119694.74</v>
      </c>
      <c r="AA136">
        <v>111629.49</v>
      </c>
      <c r="AB136"/>
      <c r="AC136"/>
      <c r="AD136"/>
      <c r="AE136"/>
      <c r="AF136"/>
      <c r="AG136"/>
      <c r="AH136"/>
      <c r="AI136"/>
      <c r="AJ136"/>
      <c r="AK136"/>
      <c r="AL136"/>
      <c r="AM136"/>
      <c r="AN136"/>
      <c r="AO136"/>
      <c r="AP136"/>
      <c r="AQ136"/>
      <c r="AR136"/>
      <c r="AS136"/>
      <c r="AT136"/>
      <c r="AU136"/>
      <c r="AV136"/>
      <c r="AW136"/>
      <c r="AX136"/>
      <c r="AY136"/>
      <c r="AZ136"/>
      <c r="BA136"/>
      <c r="BB136"/>
      <c r="BC136"/>
      <c r="BD136"/>
      <c r="BE136"/>
      <c r="BF136"/>
      <c r="BG136"/>
      <c r="BH136"/>
      <c r="BI136"/>
      <c r="BJ136"/>
      <c r="BK136"/>
      <c r="BL136"/>
      <c r="BM136"/>
      <c r="BN136"/>
      <c r="BO136"/>
      <c r="BP136"/>
      <c r="BQ136"/>
      <c r="BR136"/>
      <c r="BS136"/>
      <c r="BT136"/>
      <c r="BU136"/>
      <c r="BV136"/>
    </row>
    <row r="137" spans="1:74" ht="14" x14ac:dyDescent="0.3">
      <c r="A137" t="s">
        <v>138</v>
      </c>
      <c r="B137"/>
      <c r="C137"/>
      <c r="D137"/>
      <c r="E137"/>
      <c r="F137"/>
      <c r="G137"/>
      <c r="H137"/>
      <c r="I137"/>
      <c r="J137"/>
      <c r="K137"/>
      <c r="L137"/>
      <c r="M137"/>
      <c r="N137"/>
      <c r="O137"/>
      <c r="P137"/>
      <c r="Q137"/>
      <c r="R137"/>
      <c r="S137"/>
      <c r="T137"/>
      <c r="U137"/>
      <c r="V137"/>
      <c r="W137"/>
      <c r="X137"/>
      <c r="Y137"/>
      <c r="Z137"/>
      <c r="AA137"/>
      <c r="AB137"/>
      <c r="AC137"/>
      <c r="AD137"/>
      <c r="AE137"/>
      <c r="AF137"/>
      <c r="AG137"/>
      <c r="AH137"/>
      <c r="AI137"/>
      <c r="AJ137"/>
      <c r="AK137"/>
      <c r="AL137"/>
      <c r="AM137"/>
      <c r="AN137"/>
      <c r="AO137"/>
      <c r="AP137"/>
      <c r="AQ137"/>
      <c r="AR137"/>
      <c r="AS137"/>
      <c r="AT137"/>
      <c r="AU137"/>
      <c r="AV137"/>
      <c r="AW137"/>
      <c r="AX137"/>
      <c r="AY137"/>
      <c r="AZ137"/>
      <c r="BA137"/>
      <c r="BB137"/>
      <c r="BC137"/>
      <c r="BD137"/>
      <c r="BE137"/>
      <c r="BF137"/>
      <c r="BG137"/>
      <c r="BH137"/>
      <c r="BI137"/>
      <c r="BJ137"/>
      <c r="BK137"/>
      <c r="BL137"/>
      <c r="BM137"/>
      <c r="BN137"/>
      <c r="BO137"/>
      <c r="BP137"/>
      <c r="BQ137"/>
      <c r="BR137"/>
      <c r="BS137"/>
      <c r="BT137"/>
      <c r="BU137"/>
      <c r="BV137"/>
    </row>
    <row r="138" spans="1:74" ht="14" x14ac:dyDescent="0.3">
      <c r="A138" t="s">
        <v>139</v>
      </c>
      <c r="B138">
        <v>152980.75</v>
      </c>
      <c r="C138">
        <v>167006.15</v>
      </c>
      <c r="D138">
        <v>142100.04999999999</v>
      </c>
      <c r="E138">
        <v>125808.17</v>
      </c>
      <c r="F138">
        <v>112918.6</v>
      </c>
      <c r="G138">
        <v>105879.73</v>
      </c>
      <c r="H138">
        <v>91176.4</v>
      </c>
      <c r="I138">
        <v>93278.99</v>
      </c>
      <c r="J138">
        <v>101679.97</v>
      </c>
      <c r="K138">
        <v>108623.48</v>
      </c>
      <c r="L138">
        <v>121792.93</v>
      </c>
      <c r="M138">
        <v>66354.64</v>
      </c>
      <c r="N138">
        <v>108115.61</v>
      </c>
      <c r="O138">
        <v>130927.64</v>
      </c>
      <c r="P138">
        <v>137185.10999999999</v>
      </c>
      <c r="Q138">
        <v>143578.35</v>
      </c>
      <c r="R138">
        <v>141811.57999999999</v>
      </c>
      <c r="S138">
        <v>153654.32</v>
      </c>
      <c r="T138">
        <v>123137.68</v>
      </c>
      <c r="U138">
        <v>81928.02</v>
      </c>
      <c r="V138">
        <v>79934.27</v>
      </c>
      <c r="W138">
        <v>79573.070000000007</v>
      </c>
      <c r="X138">
        <v>73869.990000000005</v>
      </c>
      <c r="Y138">
        <v>64234.98</v>
      </c>
      <c r="Z138">
        <v>73509.210000000006</v>
      </c>
      <c r="AA138">
        <v>69619.320000000007</v>
      </c>
      <c r="AB138"/>
      <c r="AC138"/>
      <c r="AD138"/>
      <c r="AE138"/>
      <c r="AF138"/>
      <c r="AG138"/>
      <c r="AH138"/>
      <c r="AI138"/>
      <c r="AJ138"/>
      <c r="AK138"/>
      <c r="AL138"/>
      <c r="AM138"/>
      <c r="AN138"/>
      <c r="AO138"/>
      <c r="AP138"/>
      <c r="AQ138"/>
      <c r="AR138"/>
      <c r="AS138"/>
      <c r="AT138"/>
      <c r="AU138"/>
      <c r="AV138"/>
      <c r="AW138"/>
      <c r="AX138"/>
      <c r="AY138"/>
      <c r="AZ138"/>
      <c r="BA138"/>
      <c r="BB138"/>
      <c r="BC138"/>
      <c r="BD138"/>
      <c r="BE138"/>
      <c r="BF138"/>
      <c r="BG138"/>
      <c r="BH138"/>
      <c r="BI138"/>
      <c r="BJ138"/>
      <c r="BK138"/>
      <c r="BL138"/>
      <c r="BM138"/>
      <c r="BN138"/>
      <c r="BO138"/>
      <c r="BP138"/>
      <c r="BQ138"/>
      <c r="BR138"/>
      <c r="BS138"/>
      <c r="BT138"/>
      <c r="BU138"/>
      <c r="BV138"/>
    </row>
    <row r="139" spans="1:74" ht="14" x14ac:dyDescent="0.3">
      <c r="A139" t="s">
        <v>140</v>
      </c>
      <c r="B139">
        <v>54590.39</v>
      </c>
      <c r="C139">
        <v>61998.19</v>
      </c>
      <c r="D139">
        <v>49549.05</v>
      </c>
      <c r="E139">
        <v>44150.1</v>
      </c>
      <c r="F139">
        <v>41940.33</v>
      </c>
      <c r="G139">
        <v>43026.92</v>
      </c>
      <c r="H139">
        <v>32975.39</v>
      </c>
      <c r="I139">
        <v>35310.410000000003</v>
      </c>
      <c r="J139">
        <v>40819.769999999997</v>
      </c>
      <c r="K139">
        <v>41431.230000000003</v>
      </c>
      <c r="L139">
        <v>39986.910000000003</v>
      </c>
      <c r="M139">
        <v>32047.96</v>
      </c>
      <c r="N139">
        <v>53444.81</v>
      </c>
      <c r="O139">
        <v>65386.75</v>
      </c>
      <c r="P139">
        <v>55415.13</v>
      </c>
      <c r="Q139">
        <v>52716.43</v>
      </c>
      <c r="R139">
        <v>50334</v>
      </c>
      <c r="S139">
        <v>52867.76</v>
      </c>
      <c r="T139">
        <v>45168.9</v>
      </c>
      <c r="U139">
        <v>33846.65</v>
      </c>
      <c r="V139">
        <v>31509.57</v>
      </c>
      <c r="W139">
        <v>33135.4</v>
      </c>
      <c r="X139">
        <v>30681.05</v>
      </c>
      <c r="Y139">
        <v>27355.71</v>
      </c>
      <c r="Z139">
        <v>29645.61</v>
      </c>
      <c r="AA139">
        <v>27526.49</v>
      </c>
      <c r="AB139"/>
      <c r="AC139"/>
      <c r="AD139"/>
      <c r="AE139"/>
      <c r="AF139"/>
      <c r="AG139"/>
      <c r="AH139"/>
      <c r="AI139"/>
      <c r="AJ139"/>
      <c r="AK139"/>
      <c r="AL139"/>
      <c r="AM139"/>
      <c r="AN139"/>
      <c r="AO139"/>
      <c r="AP139"/>
      <c r="AQ139"/>
      <c r="AR139"/>
      <c r="AS139"/>
      <c r="AT139"/>
      <c r="AU139"/>
      <c r="AV139"/>
      <c r="AW139"/>
      <c r="AX139"/>
      <c r="AY139"/>
      <c r="AZ139"/>
      <c r="BA139"/>
      <c r="BB139"/>
      <c r="BC139"/>
      <c r="BD139"/>
      <c r="BE139"/>
      <c r="BF139"/>
      <c r="BG139"/>
      <c r="BH139"/>
      <c r="BI139"/>
      <c r="BJ139"/>
      <c r="BK139"/>
      <c r="BL139"/>
      <c r="BM139"/>
      <c r="BN139"/>
      <c r="BO139"/>
      <c r="BP139"/>
      <c r="BQ139"/>
      <c r="BR139"/>
      <c r="BS139"/>
      <c r="BT139"/>
      <c r="BU139"/>
      <c r="BV139"/>
    </row>
    <row r="140" spans="1:74" ht="14" x14ac:dyDescent="0.3">
      <c r="A140" t="s">
        <v>141</v>
      </c>
      <c r="B140">
        <v>17523.62</v>
      </c>
      <c r="C140">
        <v>20934.759999999998</v>
      </c>
      <c r="D140">
        <v>17861.79</v>
      </c>
      <c r="E140">
        <v>14566.13</v>
      </c>
      <c r="F140">
        <v>14083.9</v>
      </c>
      <c r="G140">
        <v>12621.05</v>
      </c>
      <c r="H140">
        <v>9605.2999999999993</v>
      </c>
      <c r="I140">
        <v>10545.18</v>
      </c>
      <c r="J140">
        <v>13273.68</v>
      </c>
      <c r="K140">
        <v>14018.46</v>
      </c>
      <c r="L140">
        <v>13487.52</v>
      </c>
      <c r="M140">
        <v>7283.26</v>
      </c>
      <c r="N140">
        <v>18373.5</v>
      </c>
      <c r="O140">
        <v>21517.09</v>
      </c>
      <c r="P140">
        <v>20513.75</v>
      </c>
      <c r="Q140">
        <v>20988.95</v>
      </c>
      <c r="R140">
        <v>17401.59</v>
      </c>
      <c r="S140">
        <v>19914.57</v>
      </c>
      <c r="T140">
        <v>13791.05</v>
      </c>
      <c r="U140">
        <v>8435.66</v>
      </c>
      <c r="V140">
        <v>8103.83</v>
      </c>
      <c r="W140">
        <v>8414.1299999999992</v>
      </c>
      <c r="X140">
        <v>8169.89</v>
      </c>
      <c r="Y140">
        <v>7407.69</v>
      </c>
      <c r="Z140">
        <v>7876.47</v>
      </c>
      <c r="AA140">
        <v>6571.05</v>
      </c>
      <c r="AB140"/>
      <c r="AC140"/>
      <c r="AD140"/>
      <c r="AE140"/>
      <c r="AF140"/>
      <c r="AG140"/>
      <c r="AH140"/>
      <c r="AI140"/>
      <c r="AJ140"/>
      <c r="AK140"/>
      <c r="AL140"/>
      <c r="AM140"/>
      <c r="AN140"/>
      <c r="AO140"/>
      <c r="AP140"/>
      <c r="AQ140"/>
      <c r="AR140"/>
      <c r="AS140"/>
      <c r="AT140"/>
      <c r="AU140"/>
      <c r="AV140"/>
      <c r="AW140"/>
      <c r="AX140"/>
      <c r="AY140"/>
      <c r="AZ140"/>
      <c r="BA140"/>
      <c r="BB140"/>
      <c r="BC140"/>
      <c r="BD140"/>
      <c r="BE140"/>
      <c r="BF140"/>
      <c r="BG140"/>
      <c r="BH140"/>
      <c r="BI140"/>
      <c r="BJ140"/>
      <c r="BK140"/>
      <c r="BL140"/>
      <c r="BM140"/>
      <c r="BN140"/>
      <c r="BO140"/>
      <c r="BP140"/>
      <c r="BQ140"/>
      <c r="BR140"/>
      <c r="BS140"/>
      <c r="BT140"/>
      <c r="BU140"/>
      <c r="BV140"/>
    </row>
    <row r="141" spans="1:74" ht="14" x14ac:dyDescent="0.3">
      <c r="A141" t="s">
        <v>142</v>
      </c>
      <c r="B141">
        <v>37066.769999999997</v>
      </c>
      <c r="C141">
        <v>41063.42</v>
      </c>
      <c r="D141">
        <v>31687.26</v>
      </c>
      <c r="E141">
        <v>29583.97</v>
      </c>
      <c r="F141">
        <v>27856.43</v>
      </c>
      <c r="G141">
        <v>30405.88</v>
      </c>
      <c r="H141">
        <v>23370.09</v>
      </c>
      <c r="I141">
        <v>24765.23</v>
      </c>
      <c r="J141">
        <v>27546.09</v>
      </c>
      <c r="K141">
        <v>27412.77</v>
      </c>
      <c r="L141">
        <v>26499.39</v>
      </c>
      <c r="M141">
        <v>24764.7</v>
      </c>
      <c r="N141">
        <v>35071.31</v>
      </c>
      <c r="O141">
        <v>43869.67</v>
      </c>
      <c r="P141">
        <v>34901.379999999997</v>
      </c>
      <c r="Q141">
        <v>31727.48</v>
      </c>
      <c r="R141">
        <v>32932.410000000003</v>
      </c>
      <c r="S141">
        <v>32953.19</v>
      </c>
      <c r="T141">
        <v>31377.85</v>
      </c>
      <c r="U141">
        <v>25410.99</v>
      </c>
      <c r="V141">
        <v>23405.74</v>
      </c>
      <c r="W141">
        <v>24721.27</v>
      </c>
      <c r="X141">
        <v>22511.16</v>
      </c>
      <c r="Y141">
        <v>19948.02</v>
      </c>
      <c r="Z141">
        <v>21769.14</v>
      </c>
      <c r="AA141">
        <v>20955.45</v>
      </c>
      <c r="AB141"/>
      <c r="AC141"/>
      <c r="AD141"/>
      <c r="AE141"/>
      <c r="AF141"/>
      <c r="AG141"/>
      <c r="AH141"/>
      <c r="AI141"/>
      <c r="AJ141"/>
      <c r="AK141"/>
      <c r="AL141"/>
      <c r="AM141"/>
      <c r="AN141"/>
      <c r="AO141"/>
      <c r="AP141"/>
      <c r="AQ141"/>
      <c r="AR141"/>
      <c r="AS141"/>
      <c r="AT141"/>
      <c r="AU141"/>
      <c r="AV141"/>
      <c r="AW141"/>
      <c r="AX141"/>
      <c r="AY141"/>
      <c r="AZ141"/>
      <c r="BA141"/>
      <c r="BB141"/>
      <c r="BC141"/>
      <c r="BD141"/>
      <c r="BE141"/>
      <c r="BF141"/>
      <c r="BG141"/>
      <c r="BH141"/>
      <c r="BI141"/>
      <c r="BJ141"/>
      <c r="BK141"/>
      <c r="BL141"/>
      <c r="BM141"/>
      <c r="BN141"/>
      <c r="BO141"/>
      <c r="BP141"/>
      <c r="BQ141"/>
      <c r="BR141"/>
      <c r="BS141"/>
      <c r="BT141"/>
      <c r="BU141"/>
      <c r="BV141"/>
    </row>
    <row r="142" spans="1:74" ht="14" x14ac:dyDescent="0.3">
      <c r="A142" t="s">
        <v>143</v>
      </c>
      <c r="B142">
        <v>207571.14</v>
      </c>
      <c r="C142">
        <v>229004.33</v>
      </c>
      <c r="D142">
        <v>191649.1</v>
      </c>
      <c r="E142">
        <v>169958.27</v>
      </c>
      <c r="F142">
        <v>154858.93</v>
      </c>
      <c r="G142">
        <v>148906.65</v>
      </c>
      <c r="H142">
        <v>124151.79</v>
      </c>
      <c r="I142">
        <v>128589.39</v>
      </c>
      <c r="J142">
        <v>142499.74</v>
      </c>
      <c r="K142">
        <v>150054.71</v>
      </c>
      <c r="L142">
        <v>161779.84</v>
      </c>
      <c r="M142">
        <v>98402.6</v>
      </c>
      <c r="N142">
        <v>161560.43</v>
      </c>
      <c r="O142">
        <v>196314.39</v>
      </c>
      <c r="P142">
        <v>192600.24</v>
      </c>
      <c r="Q142">
        <v>196294.78</v>
      </c>
      <c r="R142">
        <v>192145.58</v>
      </c>
      <c r="S142">
        <v>206522.09</v>
      </c>
      <c r="T142">
        <v>168306.58</v>
      </c>
      <c r="U142">
        <v>115774.66</v>
      </c>
      <c r="V142">
        <v>111443.84</v>
      </c>
      <c r="W142">
        <v>112708.47</v>
      </c>
      <c r="X142">
        <v>104551.03999999999</v>
      </c>
      <c r="Y142">
        <v>91590.69</v>
      </c>
      <c r="Z142">
        <v>103154.82</v>
      </c>
      <c r="AA142">
        <v>97145.81</v>
      </c>
      <c r="AB142"/>
      <c r="AC142"/>
      <c r="AD142"/>
      <c r="AE142"/>
      <c r="AF142"/>
      <c r="AG142"/>
      <c r="AH142"/>
      <c r="AI142"/>
      <c r="AJ142"/>
      <c r="AK142"/>
      <c r="AL142"/>
      <c r="AM142"/>
      <c r="AN142"/>
      <c r="AO142"/>
      <c r="AP142"/>
      <c r="AQ142"/>
      <c r="AR142"/>
      <c r="AS142"/>
      <c r="AT142"/>
      <c r="AU142"/>
      <c r="AV142"/>
      <c r="AW142"/>
      <c r="AX142"/>
      <c r="AY142"/>
      <c r="AZ142"/>
      <c r="BA142"/>
      <c r="BB142"/>
      <c r="BC142"/>
      <c r="BD142"/>
      <c r="BE142"/>
      <c r="BF142"/>
      <c r="BG142"/>
      <c r="BH142"/>
      <c r="BI142"/>
      <c r="BJ142"/>
      <c r="BK142"/>
      <c r="BL142"/>
      <c r="BM142"/>
      <c r="BN142"/>
      <c r="BO142"/>
      <c r="BP142"/>
      <c r="BQ142"/>
      <c r="BR142"/>
      <c r="BS142"/>
      <c r="BT142"/>
      <c r="BU142"/>
      <c r="BV142"/>
    </row>
    <row r="143" spans="1:74" ht="14" x14ac:dyDescent="0.3">
      <c r="A143" t="s">
        <v>144</v>
      </c>
      <c r="B143">
        <v>37368.06</v>
      </c>
      <c r="C143">
        <v>27696.97</v>
      </c>
      <c r="D143">
        <v>23434.39</v>
      </c>
      <c r="E143">
        <v>18564.189999999999</v>
      </c>
      <c r="F143">
        <v>14173.21</v>
      </c>
      <c r="G143">
        <v>-4583.62</v>
      </c>
      <c r="H143">
        <v>227.46</v>
      </c>
      <c r="I143">
        <v>-7046.31</v>
      </c>
      <c r="J143">
        <v>1647.15</v>
      </c>
      <c r="K143">
        <v>-1518.68</v>
      </c>
      <c r="L143">
        <v>22136.71</v>
      </c>
      <c r="M143">
        <v>-6363.31</v>
      </c>
      <c r="N143">
        <v>-7749.98</v>
      </c>
      <c r="O143">
        <v>-14413.74</v>
      </c>
      <c r="P143">
        <v>2609.36</v>
      </c>
      <c r="Q143">
        <v>8838.91</v>
      </c>
      <c r="R143">
        <v>7086.03</v>
      </c>
      <c r="S143">
        <v>6309.68</v>
      </c>
      <c r="T143">
        <v>15657.4</v>
      </c>
      <c r="U143">
        <v>14060.63</v>
      </c>
      <c r="V143">
        <v>14132.78</v>
      </c>
      <c r="W143">
        <v>14005.82</v>
      </c>
      <c r="X143">
        <v>13230.17</v>
      </c>
      <c r="Y143">
        <v>12410.25</v>
      </c>
      <c r="Z143">
        <v>16539.919999999998</v>
      </c>
      <c r="AA143">
        <v>14483.67</v>
      </c>
      <c r="AB143"/>
      <c r="AC143"/>
      <c r="AD143"/>
      <c r="AE143"/>
      <c r="AF143"/>
      <c r="AG143"/>
      <c r="AH143"/>
      <c r="AI143"/>
      <c r="AJ143"/>
      <c r="AK143"/>
      <c r="AL143"/>
      <c r="AM143"/>
      <c r="AN143"/>
      <c r="AO143"/>
      <c r="AP143"/>
      <c r="AQ143"/>
      <c r="AR143"/>
      <c r="AS143"/>
      <c r="AT143"/>
      <c r="AU143"/>
      <c r="AV143"/>
      <c r="AW143"/>
      <c r="AX143"/>
      <c r="AY143"/>
      <c r="AZ143"/>
      <c r="BA143"/>
      <c r="BB143"/>
      <c r="BC143"/>
      <c r="BD143"/>
      <c r="BE143"/>
      <c r="BF143"/>
      <c r="BG143"/>
      <c r="BH143"/>
      <c r="BI143"/>
      <c r="BJ143"/>
      <c r="BK143"/>
      <c r="BL143"/>
      <c r="BM143"/>
      <c r="BN143"/>
      <c r="BO143"/>
      <c r="BP143"/>
      <c r="BQ143"/>
      <c r="BR143"/>
      <c r="BS143"/>
      <c r="BT143"/>
      <c r="BU143"/>
      <c r="BV143"/>
    </row>
    <row r="144" spans="1:74" ht="14" x14ac:dyDescent="0.3">
      <c r="A144" t="s">
        <v>145</v>
      </c>
      <c r="B144">
        <v>4269.03</v>
      </c>
      <c r="C144">
        <v>4063.93</v>
      </c>
      <c r="D144">
        <v>3697.59</v>
      </c>
      <c r="E144">
        <v>3331.45</v>
      </c>
      <c r="F144">
        <v>4155.26</v>
      </c>
      <c r="G144">
        <v>4121.93</v>
      </c>
      <c r="H144">
        <v>3937.89</v>
      </c>
      <c r="I144">
        <v>3907.34</v>
      </c>
      <c r="J144">
        <v>3859.65</v>
      </c>
      <c r="K144">
        <v>3894.95</v>
      </c>
      <c r="L144">
        <v>3976.99</v>
      </c>
      <c r="M144">
        <v>4307.1099999999997</v>
      </c>
      <c r="N144">
        <v>5392.71</v>
      </c>
      <c r="O144">
        <v>5546.66</v>
      </c>
      <c r="P144">
        <v>5486.2</v>
      </c>
      <c r="Q144">
        <v>2740.02</v>
      </c>
      <c r="R144">
        <v>2495.27</v>
      </c>
      <c r="S144">
        <v>4352.1400000000003</v>
      </c>
      <c r="T144">
        <v>2374.63</v>
      </c>
      <c r="U144">
        <v>975.53</v>
      </c>
      <c r="V144">
        <v>315.63</v>
      </c>
      <c r="W144">
        <v>12.75</v>
      </c>
      <c r="X144">
        <v>16.89</v>
      </c>
      <c r="Y144">
        <v>71.5</v>
      </c>
      <c r="Z144">
        <v>903.02</v>
      </c>
      <c r="AA144">
        <v>1183.25</v>
      </c>
      <c r="AB144"/>
      <c r="AC144"/>
      <c r="AD144"/>
      <c r="AE144"/>
      <c r="AF144"/>
      <c r="AG144"/>
      <c r="AH144"/>
      <c r="AI144"/>
      <c r="AJ144"/>
      <c r="AK144"/>
      <c r="AL144"/>
      <c r="AM144"/>
      <c r="AN144"/>
      <c r="AO144"/>
      <c r="AP144"/>
      <c r="AQ144"/>
      <c r="AR144"/>
      <c r="AS144"/>
      <c r="AT144"/>
      <c r="AU144"/>
      <c r="AV144"/>
      <c r="AW144"/>
      <c r="AX144"/>
      <c r="AY144"/>
      <c r="AZ144"/>
      <c r="BA144"/>
      <c r="BB144"/>
      <c r="BC144"/>
      <c r="BD144"/>
      <c r="BE144"/>
      <c r="BF144"/>
      <c r="BG144"/>
      <c r="BH144"/>
      <c r="BI144"/>
      <c r="BJ144"/>
      <c r="BK144"/>
      <c r="BL144"/>
      <c r="BM144"/>
      <c r="BN144"/>
      <c r="BO144"/>
      <c r="BP144"/>
      <c r="BQ144"/>
      <c r="BR144"/>
      <c r="BS144"/>
      <c r="BT144"/>
      <c r="BU144"/>
      <c r="BV144"/>
    </row>
    <row r="145" spans="1:74" ht="14" x14ac:dyDescent="0.3">
      <c r="A145" t="s">
        <v>146</v>
      </c>
      <c r="B145">
        <v>5864.8</v>
      </c>
      <c r="C145">
        <v>6051.83</v>
      </c>
      <c r="D145">
        <v>3083</v>
      </c>
      <c r="E145">
        <v>-85.87</v>
      </c>
      <c r="F145">
        <v>2067.98</v>
      </c>
      <c r="G145">
        <v>-1660.77</v>
      </c>
      <c r="H145">
        <v>432.92</v>
      </c>
      <c r="I145">
        <v>242.43</v>
      </c>
      <c r="J145">
        <v>-362.25</v>
      </c>
      <c r="K145">
        <v>-867.81</v>
      </c>
      <c r="L145">
        <v>1461.34</v>
      </c>
      <c r="M145">
        <v>-2470.96</v>
      </c>
      <c r="N145">
        <v>-1385.76</v>
      </c>
      <c r="O145">
        <v>74.69</v>
      </c>
      <c r="P145">
        <v>809.24</v>
      </c>
      <c r="Q145">
        <v>1798.17</v>
      </c>
      <c r="R145">
        <v>755.54</v>
      </c>
      <c r="S145">
        <v>-90.41</v>
      </c>
      <c r="T145">
        <v>3140.94</v>
      </c>
      <c r="U145">
        <v>2845.94</v>
      </c>
      <c r="V145">
        <v>2787.13</v>
      </c>
      <c r="W145">
        <v>2861.4</v>
      </c>
      <c r="X145">
        <v>782.71</v>
      </c>
      <c r="Y145">
        <v>2281.86</v>
      </c>
      <c r="Z145">
        <v>3143.49</v>
      </c>
      <c r="AA145">
        <v>2669.77</v>
      </c>
      <c r="AB145"/>
      <c r="AC145"/>
      <c r="AD145"/>
      <c r="AE145"/>
      <c r="AF145"/>
      <c r="AG145"/>
      <c r="AH145"/>
      <c r="AI145"/>
      <c r="AJ145"/>
      <c r="AK145"/>
      <c r="AL145"/>
      <c r="AM145"/>
      <c r="AN145"/>
      <c r="AO145"/>
      <c r="AP145"/>
      <c r="AQ145"/>
      <c r="AR145"/>
      <c r="AS145"/>
      <c r="AT145"/>
      <c r="AU145"/>
      <c r="AV145"/>
      <c r="AW145"/>
      <c r="AX145"/>
      <c r="AY145"/>
      <c r="AZ145"/>
      <c r="BA145"/>
      <c r="BB145"/>
      <c r="BC145"/>
      <c r="BD145"/>
      <c r="BE145"/>
      <c r="BF145"/>
      <c r="BG145"/>
      <c r="BH145"/>
      <c r="BI145"/>
      <c r="BJ145"/>
      <c r="BK145"/>
      <c r="BL145"/>
      <c r="BM145"/>
      <c r="BN145"/>
      <c r="BO145"/>
      <c r="BP145"/>
      <c r="BQ145"/>
      <c r="BR145"/>
      <c r="BS145"/>
      <c r="BT145"/>
      <c r="BU145"/>
      <c r="BV145"/>
    </row>
    <row r="146" spans="1:74" ht="14" x14ac:dyDescent="0.3">
      <c r="A146" t="s">
        <v>147</v>
      </c>
      <c r="B146">
        <v>27234.23</v>
      </c>
      <c r="C146">
        <v>17581.2</v>
      </c>
      <c r="D146">
        <v>16653.79</v>
      </c>
      <c r="E146">
        <v>15318.61</v>
      </c>
      <c r="F146">
        <v>7949.97</v>
      </c>
      <c r="G146">
        <v>-7044.78</v>
      </c>
      <c r="H146">
        <v>-4143.3500000000004</v>
      </c>
      <c r="I146">
        <v>-11196.09</v>
      </c>
      <c r="J146">
        <v>-1850.26</v>
      </c>
      <c r="K146">
        <v>-4545.82</v>
      </c>
      <c r="L146">
        <v>16698.38</v>
      </c>
      <c r="M146">
        <v>-8199.4599999999991</v>
      </c>
      <c r="N146">
        <v>-11756.93</v>
      </c>
      <c r="O146">
        <v>-20035.080000000002</v>
      </c>
      <c r="P146">
        <v>-3686.08</v>
      </c>
      <c r="Q146">
        <v>4300.72</v>
      </c>
      <c r="R146">
        <v>3835.22</v>
      </c>
      <c r="S146">
        <v>2047.95</v>
      </c>
      <c r="T146">
        <v>10141.83</v>
      </c>
      <c r="U146">
        <v>10239.16</v>
      </c>
      <c r="V146">
        <v>11030.02</v>
      </c>
      <c r="W146">
        <v>11131.67</v>
      </c>
      <c r="X146">
        <v>12430.57</v>
      </c>
      <c r="Y146">
        <v>10056.89</v>
      </c>
      <c r="Z146">
        <v>12493.41</v>
      </c>
      <c r="AA146">
        <v>10630.66</v>
      </c>
      <c r="AB146"/>
      <c r="AC146"/>
      <c r="AD146"/>
      <c r="AE146"/>
      <c r="AF146"/>
      <c r="AG146"/>
      <c r="AH146"/>
      <c r="AI146"/>
      <c r="AJ146"/>
      <c r="AK146"/>
      <c r="AL146"/>
      <c r="AM146"/>
      <c r="AN146"/>
      <c r="AO146"/>
      <c r="AP146"/>
      <c r="AQ146"/>
      <c r="AR146"/>
      <c r="AS146"/>
      <c r="AT146"/>
      <c r="AU146"/>
      <c r="AV146"/>
      <c r="AW146"/>
      <c r="AX146"/>
      <c r="AY146"/>
      <c r="AZ146"/>
      <c r="BA146"/>
      <c r="BB146"/>
      <c r="BC146"/>
      <c r="BD146"/>
      <c r="BE146"/>
      <c r="BF146"/>
      <c r="BG146"/>
      <c r="BH146"/>
      <c r="BI146"/>
      <c r="BJ146"/>
      <c r="BK146"/>
      <c r="BL146"/>
      <c r="BM146"/>
      <c r="BN146"/>
      <c r="BO146"/>
      <c r="BP146"/>
      <c r="BQ146"/>
      <c r="BR146"/>
      <c r="BS146"/>
      <c r="BT146"/>
      <c r="BU146"/>
      <c r="BV146"/>
    </row>
    <row r="147" spans="1:74" ht="14" x14ac:dyDescent="0.3">
      <c r="A147" t="s">
        <v>148</v>
      </c>
      <c r="B147">
        <v>27234.23</v>
      </c>
      <c r="C147">
        <v>17581.2</v>
      </c>
      <c r="D147">
        <v>16653.79</v>
      </c>
      <c r="E147">
        <v>15318.61</v>
      </c>
      <c r="F147">
        <v>7949.97</v>
      </c>
      <c r="G147">
        <v>-7044.78</v>
      </c>
      <c r="H147">
        <v>-4143.3500000000004</v>
      </c>
      <c r="I147">
        <v>-11196.09</v>
      </c>
      <c r="J147">
        <v>-1850.26</v>
      </c>
      <c r="K147">
        <v>-4545.82</v>
      </c>
      <c r="L147">
        <v>16698.38</v>
      </c>
      <c r="M147">
        <v>-8199.4599999999991</v>
      </c>
      <c r="N147">
        <v>-11756.93</v>
      </c>
      <c r="O147">
        <v>-20035.080000000002</v>
      </c>
      <c r="P147">
        <v>-3686.08</v>
      </c>
      <c r="Q147">
        <v>4300.72</v>
      </c>
      <c r="R147">
        <v>3835.22</v>
      </c>
      <c r="S147">
        <v>2047.95</v>
      </c>
      <c r="T147">
        <v>10141.82</v>
      </c>
      <c r="U147">
        <v>10239.16</v>
      </c>
      <c r="V147">
        <v>11030.01</v>
      </c>
      <c r="W147">
        <v>11131.66</v>
      </c>
      <c r="X147">
        <v>12430.57</v>
      </c>
      <c r="Y147">
        <v>10056.879999999999</v>
      </c>
      <c r="Z147">
        <v>12493.41</v>
      </c>
      <c r="AA147">
        <v>10630.66</v>
      </c>
      <c r="AB147"/>
      <c r="AC147"/>
      <c r="AD147"/>
      <c r="AE147"/>
      <c r="AF147"/>
      <c r="AG147"/>
      <c r="AH147"/>
      <c r="AI147"/>
      <c r="AJ147"/>
      <c r="AK147"/>
      <c r="AL147"/>
      <c r="AM147"/>
      <c r="AN147"/>
      <c r="AO147"/>
      <c r="AP147"/>
      <c r="AQ147"/>
      <c r="AR147"/>
      <c r="AS147"/>
      <c r="AT147"/>
      <c r="AU147"/>
      <c r="AV147"/>
      <c r="AW147"/>
      <c r="AX147"/>
      <c r="AY147"/>
      <c r="AZ147"/>
      <c r="BA147"/>
      <c r="BB147"/>
      <c r="BC147"/>
      <c r="BD147"/>
      <c r="BE147"/>
      <c r="BF147"/>
      <c r="BG147"/>
      <c r="BH147"/>
      <c r="BI147"/>
      <c r="BJ147"/>
      <c r="BK147"/>
      <c r="BL147"/>
      <c r="BM147"/>
      <c r="BN147"/>
      <c r="BO147"/>
      <c r="BP147"/>
      <c r="BQ147"/>
      <c r="BR147"/>
      <c r="BS147"/>
      <c r="BT147"/>
      <c r="BU147"/>
      <c r="BV147"/>
    </row>
    <row r="148" spans="1:74" ht="14" x14ac:dyDescent="0.3">
      <c r="A148" t="s">
        <v>149</v>
      </c>
      <c r="B148"/>
      <c r="C148"/>
      <c r="D148"/>
      <c r="E148"/>
      <c r="F148"/>
      <c r="G148"/>
      <c r="H148"/>
      <c r="I148"/>
      <c r="J148"/>
      <c r="K148"/>
      <c r="L148"/>
      <c r="M148"/>
      <c r="N148"/>
      <c r="O148"/>
      <c r="P148"/>
      <c r="Q148"/>
      <c r="R148"/>
      <c r="S148"/>
      <c r="T148"/>
      <c r="U148"/>
      <c r="V148"/>
      <c r="W148"/>
      <c r="X148"/>
      <c r="Y148"/>
      <c r="Z148"/>
      <c r="AA148"/>
      <c r="AB148"/>
      <c r="AC148"/>
      <c r="AD148"/>
      <c r="AE148"/>
      <c r="AF148"/>
      <c r="AG148"/>
      <c r="AH148"/>
      <c r="AI148"/>
      <c r="AJ148"/>
      <c r="AK148"/>
      <c r="AL148"/>
      <c r="AM148"/>
      <c r="AN148"/>
      <c r="AO148"/>
      <c r="AP148"/>
      <c r="AQ148"/>
      <c r="AR148"/>
      <c r="AS148"/>
      <c r="AT148"/>
      <c r="AU148"/>
      <c r="AV148"/>
      <c r="AW148"/>
      <c r="AX148"/>
      <c r="AY148"/>
      <c r="AZ148"/>
      <c r="BA148"/>
      <c r="BB148"/>
      <c r="BC148"/>
      <c r="BD148"/>
      <c r="BE148"/>
      <c r="BF148"/>
      <c r="BG148"/>
      <c r="BH148"/>
      <c r="BI148"/>
      <c r="BJ148"/>
      <c r="BK148"/>
      <c r="BL148"/>
      <c r="BM148"/>
      <c r="BN148"/>
      <c r="BO148"/>
      <c r="BP148"/>
      <c r="BQ148"/>
      <c r="BR148"/>
      <c r="BS148"/>
      <c r="BT148"/>
      <c r="BU148"/>
      <c r="BV148"/>
    </row>
    <row r="149" spans="1:74" ht="14" x14ac:dyDescent="0.3">
      <c r="A149" t="s">
        <v>150</v>
      </c>
      <c r="B149">
        <v>27234.23</v>
      </c>
      <c r="C149">
        <v>17581.2</v>
      </c>
      <c r="D149">
        <v>16653.79</v>
      </c>
      <c r="E149">
        <v>15318.61</v>
      </c>
      <c r="F149">
        <v>7949.97</v>
      </c>
      <c r="G149">
        <v>-7044.78</v>
      </c>
      <c r="H149">
        <v>-4143.3500000000004</v>
      </c>
      <c r="I149">
        <v>-11196.09</v>
      </c>
      <c r="J149">
        <v>-1850.26</v>
      </c>
      <c r="K149">
        <v>-4545.82</v>
      </c>
      <c r="L149">
        <v>16698.38</v>
      </c>
      <c r="M149">
        <v>-8199.4599999999991</v>
      </c>
      <c r="N149">
        <v>-11756.93</v>
      </c>
      <c r="O149">
        <v>-20035.080000000002</v>
      </c>
      <c r="P149">
        <v>-3686.08</v>
      </c>
      <c r="Q149">
        <v>4300.72</v>
      </c>
      <c r="R149">
        <v>3835.22</v>
      </c>
      <c r="S149">
        <v>2047.95</v>
      </c>
      <c r="T149">
        <v>10141.82</v>
      </c>
      <c r="U149">
        <v>10239.16</v>
      </c>
      <c r="V149">
        <v>11030.01</v>
      </c>
      <c r="W149">
        <v>11131.66</v>
      </c>
      <c r="X149">
        <v>12430.57</v>
      </c>
      <c r="Y149">
        <v>10056.879999999999</v>
      </c>
      <c r="Z149">
        <v>12493.41</v>
      </c>
      <c r="AA149">
        <v>10630.66</v>
      </c>
      <c r="AB149"/>
      <c r="AC149"/>
      <c r="AD149"/>
      <c r="AE149"/>
      <c r="AF149"/>
      <c r="AG149"/>
      <c r="AH149"/>
      <c r="AI149"/>
      <c r="AJ149"/>
      <c r="AK149"/>
      <c r="AL149"/>
      <c r="AM149"/>
      <c r="AN149"/>
      <c r="AO149"/>
      <c r="AP149"/>
      <c r="AQ149"/>
      <c r="AR149"/>
      <c r="AS149"/>
      <c r="AT149"/>
      <c r="AU149"/>
      <c r="AV149"/>
      <c r="AW149"/>
      <c r="AX149"/>
      <c r="AY149"/>
      <c r="AZ149"/>
      <c r="BA149"/>
      <c r="BB149"/>
      <c r="BC149"/>
      <c r="BD149"/>
      <c r="BE149"/>
      <c r="BF149"/>
      <c r="BG149"/>
      <c r="BH149"/>
      <c r="BI149"/>
      <c r="BJ149"/>
      <c r="BK149"/>
      <c r="BL149"/>
      <c r="BM149"/>
      <c r="BN149"/>
      <c r="BO149"/>
      <c r="BP149"/>
      <c r="BQ149"/>
      <c r="BR149"/>
      <c r="BS149"/>
      <c r="BT149"/>
      <c r="BU149"/>
      <c r="BV149"/>
    </row>
    <row r="150" spans="1:74" ht="14" x14ac:dyDescent="0.3">
      <c r="A150" t="s">
        <v>151</v>
      </c>
      <c r="B150"/>
      <c r="C150"/>
      <c r="D150"/>
      <c r="E150"/>
      <c r="F150"/>
      <c r="G150"/>
      <c r="H150"/>
      <c r="I150"/>
      <c r="J150"/>
      <c r="K150"/>
      <c r="L150"/>
      <c r="M150"/>
      <c r="N150"/>
      <c r="O150"/>
      <c r="P150"/>
      <c r="Q150"/>
      <c r="R150"/>
      <c r="S150"/>
      <c r="T150"/>
      <c r="U150"/>
      <c r="V150"/>
      <c r="W150"/>
      <c r="X150"/>
      <c r="Y150"/>
      <c r="Z150"/>
      <c r="AA150"/>
      <c r="AB150"/>
      <c r="AC150"/>
      <c r="AD150"/>
      <c r="AE150"/>
      <c r="AF150"/>
      <c r="AG150"/>
      <c r="AH150"/>
      <c r="AI150"/>
      <c r="AJ150"/>
      <c r="AK150"/>
      <c r="AL150"/>
      <c r="AM150"/>
      <c r="AN150"/>
      <c r="AO150"/>
      <c r="AP150"/>
      <c r="AQ150"/>
      <c r="AR150"/>
      <c r="AS150"/>
      <c r="AT150"/>
      <c r="AU150"/>
      <c r="AV150"/>
      <c r="AW150"/>
      <c r="AX150"/>
      <c r="AY150"/>
      <c r="AZ150"/>
      <c r="BA150"/>
      <c r="BB150"/>
      <c r="BC150"/>
      <c r="BD150"/>
      <c r="BE150"/>
      <c r="BF150"/>
      <c r="BG150"/>
      <c r="BH150"/>
      <c r="BI150"/>
      <c r="BJ150"/>
      <c r="BK150"/>
      <c r="BL150"/>
      <c r="BM150"/>
      <c r="BN150"/>
      <c r="BO150"/>
      <c r="BP150"/>
      <c r="BQ150"/>
      <c r="BR150"/>
      <c r="BS150"/>
      <c r="BT150"/>
      <c r="BU150"/>
      <c r="BV150"/>
    </row>
    <row r="151" spans="1:74" ht="14" x14ac:dyDescent="0.3">
      <c r="A151" t="s">
        <v>152</v>
      </c>
      <c r="B151">
        <v>0</v>
      </c>
      <c r="C151">
        <v>0</v>
      </c>
      <c r="D151">
        <v>0</v>
      </c>
      <c r="E151">
        <v>0</v>
      </c>
      <c r="F151">
        <v>0</v>
      </c>
      <c r="G151">
        <v>0</v>
      </c>
      <c r="H151">
        <v>0</v>
      </c>
      <c r="I151">
        <v>0</v>
      </c>
      <c r="J151">
        <v>0</v>
      </c>
      <c r="K151">
        <v>-12.99</v>
      </c>
      <c r="L151">
        <v>0</v>
      </c>
      <c r="M151">
        <v>0</v>
      </c>
      <c r="N151">
        <v>0</v>
      </c>
      <c r="O151">
        <v>0</v>
      </c>
      <c r="P151">
        <v>0</v>
      </c>
      <c r="Q151">
        <v>0</v>
      </c>
      <c r="R151">
        <v>0</v>
      </c>
      <c r="S151">
        <v>0</v>
      </c>
      <c r="T151">
        <v>0</v>
      </c>
      <c r="U151">
        <v>0</v>
      </c>
      <c r="V151">
        <v>0</v>
      </c>
      <c r="W151">
        <v>0</v>
      </c>
      <c r="X151">
        <v>0</v>
      </c>
      <c r="Y151">
        <v>0</v>
      </c>
      <c r="Z151">
        <v>0</v>
      </c>
      <c r="AA151">
        <v>0</v>
      </c>
      <c r="AB151"/>
      <c r="AC151"/>
      <c r="AD151"/>
      <c r="AE151"/>
      <c r="AF151"/>
      <c r="AG151"/>
      <c r="AH151"/>
      <c r="AI151"/>
      <c r="AJ151"/>
      <c r="AK151"/>
      <c r="AL151"/>
      <c r="AM151"/>
      <c r="AN151"/>
      <c r="AO151"/>
      <c r="AP151"/>
      <c r="AQ151"/>
      <c r="AR151"/>
      <c r="AS151"/>
      <c r="AT151"/>
      <c r="AU151"/>
      <c r="AV151"/>
      <c r="AW151"/>
      <c r="AX151"/>
      <c r="AY151"/>
      <c r="AZ151"/>
      <c r="BA151"/>
      <c r="BB151"/>
      <c r="BC151"/>
      <c r="BD151"/>
      <c r="BE151"/>
      <c r="BF151"/>
      <c r="BG151"/>
      <c r="BH151"/>
      <c r="BI151"/>
      <c r="BJ151"/>
      <c r="BK151"/>
      <c r="BL151"/>
      <c r="BM151"/>
      <c r="BN151"/>
      <c r="BO151"/>
      <c r="BP151"/>
      <c r="BQ151"/>
      <c r="BR151"/>
      <c r="BS151"/>
      <c r="BT151"/>
      <c r="BU151"/>
      <c r="BV151"/>
    </row>
    <row r="152" spans="1:74" ht="14" x14ac:dyDescent="0.3">
      <c r="A152" t="s">
        <v>153</v>
      </c>
      <c r="B152"/>
      <c r="C152"/>
      <c r="D152"/>
      <c r="E152"/>
      <c r="F152"/>
      <c r="G152"/>
      <c r="H152"/>
      <c r="I152"/>
      <c r="J152"/>
      <c r="K152"/>
      <c r="L152"/>
      <c r="M152"/>
      <c r="N152"/>
      <c r="O152"/>
      <c r="P152"/>
      <c r="Q152"/>
      <c r="R152"/>
      <c r="S152"/>
      <c r="T152"/>
      <c r="U152"/>
      <c r="V152"/>
      <c r="W152"/>
      <c r="X152"/>
      <c r="Y152"/>
      <c r="Z152"/>
      <c r="AA152"/>
      <c r="AB152"/>
      <c r="AC152"/>
      <c r="AD152"/>
      <c r="AE152"/>
      <c r="AF152"/>
      <c r="AG152"/>
      <c r="AH152"/>
      <c r="AI152"/>
      <c r="AJ152"/>
      <c r="AK152"/>
      <c r="AL152"/>
      <c r="AM152"/>
      <c r="AN152"/>
      <c r="AO152"/>
      <c r="AP152"/>
      <c r="AQ152"/>
      <c r="AR152"/>
      <c r="AS152"/>
      <c r="AT152"/>
      <c r="AU152"/>
      <c r="AV152"/>
      <c r="AW152"/>
      <c r="AX152"/>
      <c r="AY152"/>
      <c r="AZ152"/>
      <c r="BA152"/>
      <c r="BB152"/>
      <c r="BC152"/>
      <c r="BD152"/>
      <c r="BE152"/>
      <c r="BF152"/>
      <c r="BG152"/>
      <c r="BH152"/>
      <c r="BI152"/>
      <c r="BJ152"/>
      <c r="BK152"/>
      <c r="BL152"/>
      <c r="BM152"/>
      <c r="BN152"/>
      <c r="BO152"/>
      <c r="BP152"/>
      <c r="BQ152"/>
      <c r="BR152"/>
      <c r="BS152"/>
      <c r="BT152"/>
      <c r="BU152"/>
      <c r="BV152"/>
    </row>
    <row r="153" spans="1:74" ht="14" x14ac:dyDescent="0.3">
      <c r="A153" t="s">
        <v>154</v>
      </c>
      <c r="B153">
        <v>0</v>
      </c>
      <c r="C153">
        <v>0</v>
      </c>
      <c r="D153">
        <v>0</v>
      </c>
      <c r="E153">
        <v>0</v>
      </c>
      <c r="F153">
        <v>0</v>
      </c>
      <c r="G153">
        <v>0</v>
      </c>
      <c r="H153">
        <v>0</v>
      </c>
      <c r="I153">
        <v>0</v>
      </c>
      <c r="J153">
        <v>0</v>
      </c>
      <c r="K153">
        <v>64.959999999999994</v>
      </c>
      <c r="L153">
        <v>0</v>
      </c>
      <c r="M153">
        <v>0</v>
      </c>
      <c r="N153">
        <v>0</v>
      </c>
      <c r="O153">
        <v>-111.42</v>
      </c>
      <c r="P153">
        <v>0</v>
      </c>
      <c r="Q153">
        <v>0</v>
      </c>
      <c r="R153">
        <v>0</v>
      </c>
      <c r="S153">
        <v>0</v>
      </c>
      <c r="T153">
        <v>0</v>
      </c>
      <c r="U153">
        <v>0</v>
      </c>
      <c r="V153">
        <v>0</v>
      </c>
      <c r="W153">
        <v>12.86</v>
      </c>
      <c r="X153">
        <v>0</v>
      </c>
      <c r="Y153">
        <v>0</v>
      </c>
      <c r="Z153">
        <v>0</v>
      </c>
      <c r="AA153">
        <v>0</v>
      </c>
      <c r="AB153"/>
      <c r="AC153"/>
      <c r="AD153"/>
      <c r="AE153"/>
      <c r="AF153"/>
      <c r="AG153"/>
      <c r="AH153"/>
      <c r="AI153"/>
      <c r="AJ153"/>
      <c r="AK153"/>
      <c r="AL153"/>
      <c r="AM153"/>
      <c r="AN153"/>
      <c r="AO153"/>
      <c r="AP153"/>
      <c r="AQ153"/>
      <c r="AR153"/>
      <c r="AS153"/>
      <c r="AT153"/>
      <c r="AU153"/>
      <c r="AV153"/>
      <c r="AW153"/>
      <c r="AX153"/>
      <c r="AY153"/>
      <c r="AZ153"/>
      <c r="BA153"/>
      <c r="BB153"/>
      <c r="BC153"/>
      <c r="BD153"/>
      <c r="BE153"/>
      <c r="BF153"/>
      <c r="BG153"/>
      <c r="BH153"/>
      <c r="BI153"/>
      <c r="BJ153"/>
      <c r="BK153"/>
      <c r="BL153"/>
      <c r="BM153"/>
      <c r="BN153"/>
      <c r="BO153"/>
      <c r="BP153"/>
      <c r="BQ153"/>
      <c r="BR153"/>
      <c r="BS153"/>
      <c r="BT153"/>
      <c r="BU153"/>
      <c r="BV153"/>
    </row>
    <row r="154" spans="1:74" ht="14" x14ac:dyDescent="0.3">
      <c r="A154" t="s">
        <v>155</v>
      </c>
      <c r="B154">
        <v>0</v>
      </c>
      <c r="C154">
        <v>0</v>
      </c>
      <c r="D154">
        <v>0</v>
      </c>
      <c r="E154">
        <v>0</v>
      </c>
      <c r="F154">
        <v>0</v>
      </c>
      <c r="G154">
        <v>0</v>
      </c>
      <c r="H154">
        <v>0</v>
      </c>
      <c r="I154">
        <v>0</v>
      </c>
      <c r="J154">
        <v>0</v>
      </c>
      <c r="K154">
        <v>51.97</v>
      </c>
      <c r="L154">
        <v>0</v>
      </c>
      <c r="M154">
        <v>0</v>
      </c>
      <c r="N154">
        <v>0</v>
      </c>
      <c r="O154">
        <v>-111.42</v>
      </c>
      <c r="P154">
        <v>0</v>
      </c>
      <c r="Q154">
        <v>0</v>
      </c>
      <c r="R154">
        <v>0</v>
      </c>
      <c r="S154">
        <v>0</v>
      </c>
      <c r="T154">
        <v>0</v>
      </c>
      <c r="U154">
        <v>0</v>
      </c>
      <c r="V154">
        <v>0</v>
      </c>
      <c r="W154">
        <v>12.86</v>
      </c>
      <c r="X154">
        <v>0</v>
      </c>
      <c r="Y154">
        <v>0</v>
      </c>
      <c r="Z154">
        <v>0</v>
      </c>
      <c r="AA154">
        <v>0</v>
      </c>
      <c r="AB154"/>
      <c r="AC154"/>
      <c r="AD154"/>
      <c r="AE154"/>
      <c r="AF154"/>
      <c r="AG154"/>
      <c r="AH154"/>
      <c r="AI154"/>
      <c r="AJ154"/>
      <c r="AK154"/>
      <c r="AL154"/>
      <c r="AM154"/>
      <c r="AN154"/>
      <c r="AO154"/>
      <c r="AP154"/>
      <c r="AQ154"/>
      <c r="AR154"/>
      <c r="AS154"/>
      <c r="AT154"/>
      <c r="AU154"/>
      <c r="AV154"/>
      <c r="AW154"/>
      <c r="AX154"/>
      <c r="AY154"/>
      <c r="AZ154"/>
      <c r="BA154"/>
      <c r="BB154"/>
      <c r="BC154"/>
      <c r="BD154"/>
      <c r="BE154"/>
      <c r="BF154"/>
      <c r="BG154"/>
      <c r="BH154"/>
      <c r="BI154"/>
      <c r="BJ154"/>
      <c r="BK154"/>
      <c r="BL154"/>
      <c r="BM154"/>
      <c r="BN154"/>
      <c r="BO154"/>
      <c r="BP154"/>
      <c r="BQ154"/>
      <c r="BR154"/>
      <c r="BS154"/>
      <c r="BT154"/>
      <c r="BU154"/>
      <c r="BV154"/>
    </row>
    <row r="155" spans="1:74" ht="14" x14ac:dyDescent="0.3">
      <c r="A155" t="s">
        <v>156</v>
      </c>
      <c r="B155">
        <v>27234.23</v>
      </c>
      <c r="C155">
        <v>17581.2</v>
      </c>
      <c r="D155">
        <v>16653.79</v>
      </c>
      <c r="E155">
        <v>15318.61</v>
      </c>
      <c r="F155">
        <v>7949.97</v>
      </c>
      <c r="G155">
        <v>-7044.78</v>
      </c>
      <c r="H155">
        <v>-4143.3500000000004</v>
      </c>
      <c r="I155">
        <v>-11196.09</v>
      </c>
      <c r="J155">
        <v>-1850.26</v>
      </c>
      <c r="K155">
        <v>-4337.93</v>
      </c>
      <c r="L155">
        <v>16698.38</v>
      </c>
      <c r="M155">
        <v>-8199.4599999999991</v>
      </c>
      <c r="N155">
        <v>-11756.93</v>
      </c>
      <c r="O155">
        <v>-20480.759999999998</v>
      </c>
      <c r="P155">
        <v>-3686.08</v>
      </c>
      <c r="Q155">
        <v>4300.72</v>
      </c>
      <c r="R155">
        <v>3835.22</v>
      </c>
      <c r="S155">
        <v>2047.95</v>
      </c>
      <c r="T155">
        <v>10141.82</v>
      </c>
      <c r="U155">
        <v>10239.16</v>
      </c>
      <c r="V155">
        <v>11030.01</v>
      </c>
      <c r="W155">
        <v>11183.08</v>
      </c>
      <c r="X155">
        <v>12430.57</v>
      </c>
      <c r="Y155">
        <v>10056.879999999999</v>
      </c>
      <c r="Z155">
        <v>12493.41</v>
      </c>
      <c r="AA155">
        <v>10630.66</v>
      </c>
      <c r="AB155"/>
      <c r="AC155"/>
      <c r="AD155"/>
      <c r="AE155"/>
      <c r="AF155"/>
      <c r="AG155"/>
      <c r="AH155"/>
      <c r="AI155"/>
      <c r="AJ155"/>
      <c r="AK155"/>
      <c r="AL155"/>
      <c r="AM155"/>
      <c r="AN155"/>
      <c r="AO155"/>
      <c r="AP155"/>
      <c r="AQ155"/>
      <c r="AR155"/>
      <c r="AS155"/>
      <c r="AT155"/>
      <c r="AU155"/>
      <c r="AV155"/>
      <c r="AW155"/>
      <c r="AX155"/>
      <c r="AY155"/>
      <c r="AZ155"/>
      <c r="BA155"/>
      <c r="BB155"/>
      <c r="BC155"/>
      <c r="BD155"/>
      <c r="BE155"/>
      <c r="BF155"/>
      <c r="BG155"/>
      <c r="BH155"/>
      <c r="BI155"/>
      <c r="BJ155"/>
      <c r="BK155"/>
      <c r="BL155"/>
      <c r="BM155"/>
      <c r="BN155"/>
      <c r="BO155"/>
      <c r="BP155"/>
      <c r="BQ155"/>
      <c r="BR155"/>
      <c r="BS155"/>
      <c r="BT155"/>
      <c r="BU155"/>
      <c r="BV155"/>
    </row>
    <row r="156" spans="1:74" ht="14" x14ac:dyDescent="0.3">
      <c r="A156" t="s">
        <v>157</v>
      </c>
      <c r="B156"/>
      <c r="C156"/>
      <c r="D156"/>
      <c r="E156"/>
      <c r="F156"/>
      <c r="G156"/>
      <c r="H156"/>
      <c r="I156"/>
      <c r="J156"/>
      <c r="K156"/>
      <c r="L156"/>
      <c r="M156"/>
      <c r="N156"/>
      <c r="O156"/>
      <c r="P156"/>
      <c r="Q156"/>
      <c r="R156"/>
      <c r="S156"/>
      <c r="T156"/>
      <c r="U156"/>
      <c r="V156"/>
      <c r="W156"/>
      <c r="X156"/>
      <c r="Y156"/>
      <c r="Z156"/>
      <c r="AA156"/>
      <c r="AB156"/>
      <c r="AC156"/>
      <c r="AD156"/>
      <c r="AE156"/>
      <c r="AF156"/>
      <c r="AG156"/>
      <c r="AH156"/>
      <c r="AI156"/>
      <c r="AJ156"/>
      <c r="AK156"/>
      <c r="AL156"/>
      <c r="AM156"/>
      <c r="AN156"/>
      <c r="AO156"/>
      <c r="AP156"/>
      <c r="AQ156"/>
      <c r="AR156"/>
      <c r="AS156"/>
      <c r="AT156"/>
      <c r="AU156"/>
      <c r="AV156"/>
      <c r="AW156"/>
      <c r="AX156"/>
      <c r="AY156"/>
      <c r="AZ156"/>
      <c r="BA156"/>
      <c r="BB156"/>
      <c r="BC156"/>
      <c r="BD156"/>
      <c r="BE156"/>
      <c r="BF156"/>
      <c r="BG156"/>
      <c r="BH156"/>
      <c r="BI156"/>
      <c r="BJ156"/>
      <c r="BK156"/>
      <c r="BL156"/>
      <c r="BM156"/>
      <c r="BN156"/>
      <c r="BO156"/>
      <c r="BP156"/>
      <c r="BQ156"/>
      <c r="BR156"/>
      <c r="BS156"/>
      <c r="BT156"/>
      <c r="BU156"/>
      <c r="BV156"/>
    </row>
    <row r="157" spans="1:74" ht="14" x14ac:dyDescent="0.3">
      <c r="A157" t="s">
        <v>158</v>
      </c>
      <c r="B157">
        <v>27233.08</v>
      </c>
      <c r="C157">
        <v>17580.310000000001</v>
      </c>
      <c r="D157">
        <v>16652.990000000002</v>
      </c>
      <c r="E157">
        <v>15317.93</v>
      </c>
      <c r="F157">
        <v>7949.07</v>
      </c>
      <c r="G157">
        <v>-7044.19</v>
      </c>
      <c r="H157">
        <v>-4143.7</v>
      </c>
      <c r="I157">
        <v>-11195.99</v>
      </c>
      <c r="J157">
        <v>-1850.47</v>
      </c>
      <c r="K157">
        <v>-4545.8</v>
      </c>
      <c r="L157">
        <v>16696.43</v>
      </c>
      <c r="M157">
        <v>-8199.58</v>
      </c>
      <c r="N157">
        <v>-11756.97</v>
      </c>
      <c r="O157">
        <v>-20034.7</v>
      </c>
      <c r="P157">
        <v>-3686.73</v>
      </c>
      <c r="Q157">
        <v>4299.76</v>
      </c>
      <c r="R157">
        <v>3834.27</v>
      </c>
      <c r="S157">
        <v>2047.26</v>
      </c>
      <c r="T157">
        <v>10141.15</v>
      </c>
      <c r="U157">
        <v>10237.92</v>
      </c>
      <c r="V157">
        <v>11028.68</v>
      </c>
      <c r="W157">
        <v>11130.49</v>
      </c>
      <c r="X157">
        <v>12429.58</v>
      </c>
      <c r="Y157">
        <v>10055.969999999999</v>
      </c>
      <c r="Z157">
        <v>12492.08</v>
      </c>
      <c r="AA157">
        <v>10629.5</v>
      </c>
      <c r="AB157"/>
      <c r="AC157"/>
      <c r="AD157"/>
      <c r="AE157"/>
      <c r="AF157"/>
      <c r="AG157"/>
      <c r="AH157"/>
      <c r="AI157"/>
      <c r="AJ157"/>
      <c r="AK157"/>
      <c r="AL157"/>
      <c r="AM157"/>
      <c r="AN157"/>
      <c r="AO157"/>
      <c r="AP157"/>
      <c r="AQ157"/>
      <c r="AR157"/>
      <c r="AS157"/>
      <c r="AT157"/>
      <c r="AU157"/>
      <c r="AV157"/>
      <c r="AW157"/>
      <c r="AX157"/>
      <c r="AY157"/>
      <c r="AZ157"/>
      <c r="BA157"/>
      <c r="BB157"/>
      <c r="BC157"/>
      <c r="BD157"/>
      <c r="BE157"/>
      <c r="BF157"/>
      <c r="BG157"/>
      <c r="BH157"/>
      <c r="BI157"/>
      <c r="BJ157"/>
      <c r="BK157"/>
      <c r="BL157"/>
      <c r="BM157"/>
      <c r="BN157"/>
      <c r="BO157"/>
      <c r="BP157"/>
      <c r="BQ157"/>
      <c r="BR157"/>
      <c r="BS157"/>
      <c r="BT157"/>
      <c r="BU157"/>
      <c r="BV157"/>
    </row>
    <row r="158" spans="1:74" ht="14" x14ac:dyDescent="0.3">
      <c r="A158" t="s">
        <v>159</v>
      </c>
      <c r="B158">
        <v>1.1499999999999999</v>
      </c>
      <c r="C158">
        <v>0.89</v>
      </c>
      <c r="D158">
        <v>0.81</v>
      </c>
      <c r="E158">
        <v>0.68</v>
      </c>
      <c r="F158">
        <v>0.89</v>
      </c>
      <c r="G158">
        <v>-0.59</v>
      </c>
      <c r="H158">
        <v>0.35</v>
      </c>
      <c r="I158">
        <v>-0.09</v>
      </c>
      <c r="J158">
        <v>0.22</v>
      </c>
      <c r="K158">
        <v>-0.01</v>
      </c>
      <c r="L158">
        <v>1.95</v>
      </c>
      <c r="M158">
        <v>0.12</v>
      </c>
      <c r="N158">
        <v>0.04</v>
      </c>
      <c r="O158">
        <v>-0.39</v>
      </c>
      <c r="P158">
        <v>0.65</v>
      </c>
      <c r="Q158">
        <v>0.96</v>
      </c>
      <c r="R158">
        <v>0.95</v>
      </c>
      <c r="S158">
        <v>0.68</v>
      </c>
      <c r="T158">
        <v>0.67</v>
      </c>
      <c r="U158">
        <v>1.24</v>
      </c>
      <c r="V158">
        <v>1.34</v>
      </c>
      <c r="W158">
        <v>1.17</v>
      </c>
      <c r="X158">
        <v>0.99</v>
      </c>
      <c r="Y158">
        <v>0.91</v>
      </c>
      <c r="Z158">
        <v>1.33</v>
      </c>
      <c r="AA158">
        <v>1.1599999999999999</v>
      </c>
      <c r="AB158"/>
      <c r="AC158"/>
      <c r="AD158"/>
      <c r="AE158"/>
      <c r="AF158"/>
      <c r="AG158"/>
      <c r="AH158"/>
      <c r="AI158"/>
      <c r="AJ158"/>
      <c r="AK158"/>
      <c r="AL158"/>
      <c r="AM158"/>
      <c r="AN158"/>
      <c r="AO158"/>
      <c r="AP158"/>
      <c r="AQ158"/>
      <c r="AR158"/>
      <c r="AS158"/>
      <c r="AT158"/>
      <c r="AU158"/>
      <c r="AV158"/>
      <c r="AW158"/>
      <c r="AX158"/>
      <c r="AY158"/>
      <c r="AZ158"/>
      <c r="BA158"/>
      <c r="BB158"/>
      <c r="BC158"/>
      <c r="BD158"/>
      <c r="BE158"/>
      <c r="BF158"/>
      <c r="BG158"/>
      <c r="BH158"/>
      <c r="BI158"/>
      <c r="BJ158"/>
      <c r="BK158"/>
      <c r="BL158"/>
      <c r="BM158"/>
      <c r="BN158"/>
      <c r="BO158"/>
      <c r="BP158"/>
      <c r="BQ158"/>
      <c r="BR158"/>
      <c r="BS158"/>
      <c r="BT158"/>
      <c r="BU158"/>
      <c r="BV158"/>
    </row>
    <row r="159" spans="1:74" ht="14" x14ac:dyDescent="0.3">
      <c r="A159" t="s">
        <v>160</v>
      </c>
      <c r="B159"/>
      <c r="C159"/>
      <c r="D159"/>
      <c r="E159"/>
      <c r="F159"/>
      <c r="G159"/>
      <c r="H159"/>
      <c r="I159"/>
      <c r="J159"/>
      <c r="K159"/>
      <c r="L159"/>
      <c r="M159"/>
      <c r="N159"/>
      <c r="O159"/>
      <c r="P159"/>
      <c r="Q159"/>
      <c r="R159"/>
      <c r="S159"/>
      <c r="T159"/>
      <c r="U159"/>
      <c r="V159"/>
      <c r="W159"/>
      <c r="X159"/>
      <c r="Y159"/>
      <c r="Z159"/>
      <c r="AA159"/>
      <c r="AB159"/>
      <c r="AC159"/>
      <c r="AD159"/>
      <c r="AE159"/>
      <c r="AF159"/>
      <c r="AG159"/>
      <c r="AH159"/>
      <c r="AI159"/>
      <c r="AJ159"/>
      <c r="AK159"/>
      <c r="AL159"/>
      <c r="AM159"/>
      <c r="AN159"/>
      <c r="AO159"/>
      <c r="AP159"/>
      <c r="AQ159"/>
      <c r="AR159"/>
      <c r="AS159"/>
      <c r="AT159"/>
      <c r="AU159"/>
      <c r="AV159"/>
      <c r="AW159"/>
      <c r="AX159"/>
      <c r="AY159"/>
      <c r="AZ159"/>
      <c r="BA159"/>
      <c r="BB159"/>
      <c r="BC159"/>
      <c r="BD159"/>
      <c r="BE159"/>
      <c r="BF159"/>
      <c r="BG159"/>
      <c r="BH159"/>
      <c r="BI159"/>
      <c r="BJ159"/>
      <c r="BK159"/>
      <c r="BL159"/>
      <c r="BM159"/>
      <c r="BN159"/>
      <c r="BO159"/>
      <c r="BP159"/>
      <c r="BQ159"/>
      <c r="BR159"/>
      <c r="BS159"/>
      <c r="BT159"/>
      <c r="BU159"/>
      <c r="BV159"/>
    </row>
    <row r="160" spans="1:74" ht="14" x14ac:dyDescent="0.3">
      <c r="A160" t="s">
        <v>161</v>
      </c>
      <c r="B160">
        <v>27233.08</v>
      </c>
      <c r="C160">
        <v>17580.310000000001</v>
      </c>
      <c r="D160">
        <v>16652.990000000002</v>
      </c>
      <c r="E160">
        <v>15317.93</v>
      </c>
      <c r="F160">
        <v>7949.07</v>
      </c>
      <c r="G160">
        <v>-7044.19</v>
      </c>
      <c r="H160">
        <v>-4143.7</v>
      </c>
      <c r="I160">
        <v>-11195.99</v>
      </c>
      <c r="J160">
        <v>-1850.47</v>
      </c>
      <c r="K160">
        <v>-4337.9399999999996</v>
      </c>
      <c r="L160">
        <v>16696.43</v>
      </c>
      <c r="M160">
        <v>-8199.58</v>
      </c>
      <c r="N160">
        <v>-11756.97</v>
      </c>
      <c r="O160">
        <v>-20480.34</v>
      </c>
      <c r="P160">
        <v>-3686.73</v>
      </c>
      <c r="Q160">
        <v>4299.76</v>
      </c>
      <c r="R160">
        <v>3834.27</v>
      </c>
      <c r="S160">
        <v>2047.26</v>
      </c>
      <c r="T160">
        <v>10141.15</v>
      </c>
      <c r="U160">
        <v>10237.92</v>
      </c>
      <c r="V160">
        <v>11028.68</v>
      </c>
      <c r="W160">
        <v>11181.9</v>
      </c>
      <c r="X160">
        <v>12429.58</v>
      </c>
      <c r="Y160">
        <v>10055.969999999999</v>
      </c>
      <c r="Z160">
        <v>12492.08</v>
      </c>
      <c r="AA160">
        <v>10629.5</v>
      </c>
      <c r="AB160"/>
      <c r="AC160"/>
      <c r="AD160"/>
      <c r="AE160"/>
      <c r="AF160"/>
      <c r="AG160"/>
      <c r="AH160"/>
      <c r="AI160"/>
      <c r="AJ160"/>
      <c r="AK160"/>
      <c r="AL160"/>
      <c r="AM160"/>
      <c r="AN160"/>
      <c r="AO160"/>
      <c r="AP160"/>
      <c r="AQ160"/>
      <c r="AR160"/>
      <c r="AS160"/>
      <c r="AT160"/>
      <c r="AU160"/>
      <c r="AV160"/>
      <c r="AW160"/>
      <c r="AX160"/>
      <c r="AY160"/>
      <c r="AZ160"/>
      <c r="BA160"/>
      <c r="BB160"/>
      <c r="BC160"/>
      <c r="BD160"/>
      <c r="BE160"/>
      <c r="BF160"/>
      <c r="BG160"/>
      <c r="BH160"/>
      <c r="BI160"/>
      <c r="BJ160"/>
      <c r="BK160"/>
      <c r="BL160"/>
      <c r="BM160"/>
      <c r="BN160"/>
      <c r="BO160"/>
      <c r="BP160"/>
      <c r="BQ160"/>
      <c r="BR160"/>
      <c r="BS160"/>
      <c r="BT160"/>
      <c r="BU160"/>
      <c r="BV160"/>
    </row>
    <row r="161" spans="1:74" ht="14" x14ac:dyDescent="0.3">
      <c r="A161" t="s">
        <v>162</v>
      </c>
      <c r="B161">
        <v>1.1499999999999999</v>
      </c>
      <c r="C161">
        <v>0.89</v>
      </c>
      <c r="D161">
        <v>0.81</v>
      </c>
      <c r="E161">
        <v>0.68</v>
      </c>
      <c r="F161">
        <v>0.89</v>
      </c>
      <c r="G161">
        <v>-0.59</v>
      </c>
      <c r="H161">
        <v>0.35</v>
      </c>
      <c r="I161">
        <v>-0.09</v>
      </c>
      <c r="J161">
        <v>0.22</v>
      </c>
      <c r="K161">
        <v>0.01</v>
      </c>
      <c r="L161">
        <v>1.95</v>
      </c>
      <c r="M161">
        <v>0.12</v>
      </c>
      <c r="N161">
        <v>0.04</v>
      </c>
      <c r="O161">
        <v>-0.43</v>
      </c>
      <c r="P161">
        <v>0.65</v>
      </c>
      <c r="Q161">
        <v>0.96</v>
      </c>
      <c r="R161">
        <v>0.95</v>
      </c>
      <c r="S161">
        <v>0.68</v>
      </c>
      <c r="T161">
        <v>0.67</v>
      </c>
      <c r="U161">
        <v>1.24</v>
      </c>
      <c r="V161">
        <v>1.34</v>
      </c>
      <c r="W161">
        <v>1.17</v>
      </c>
      <c r="X161">
        <v>0.99</v>
      </c>
      <c r="Y161">
        <v>0.91</v>
      </c>
      <c r="Z161">
        <v>1.33</v>
      </c>
      <c r="AA161">
        <v>1.1599999999999999</v>
      </c>
      <c r="AB161"/>
      <c r="AC161"/>
      <c r="AD161"/>
      <c r="AE161"/>
      <c r="AF161"/>
      <c r="AG161"/>
      <c r="AH161"/>
      <c r="AI161"/>
      <c r="AJ161"/>
      <c r="AK161"/>
      <c r="AL161"/>
      <c r="AM161"/>
      <c r="AN161"/>
      <c r="AO161"/>
      <c r="AP161"/>
      <c r="AQ161"/>
      <c r="AR161"/>
      <c r="AS161"/>
      <c r="AT161"/>
      <c r="AU161"/>
      <c r="AV161"/>
      <c r="AW161"/>
      <c r="AX161"/>
      <c r="AY161"/>
      <c r="AZ161"/>
      <c r="BA161"/>
      <c r="BB161"/>
      <c r="BC161"/>
      <c r="BD161"/>
      <c r="BE161"/>
      <c r="BF161"/>
      <c r="BG161"/>
      <c r="BH161"/>
      <c r="BI161"/>
      <c r="BJ161"/>
      <c r="BK161"/>
      <c r="BL161"/>
      <c r="BM161"/>
      <c r="BN161"/>
      <c r="BO161"/>
      <c r="BP161"/>
      <c r="BQ161"/>
      <c r="BR161"/>
      <c r="BS161"/>
      <c r="BT161"/>
      <c r="BU161"/>
      <c r="BV161"/>
    </row>
    <row r="162" spans="1:74" ht="14" x14ac:dyDescent="0.3">
      <c r="A162" t="s">
        <v>163</v>
      </c>
      <c r="B162">
        <v>9.0190000000000006E-2</v>
      </c>
      <c r="C162">
        <v>5.8319999999999997E-2</v>
      </c>
      <c r="D162">
        <v>5.5149999999999998E-2</v>
      </c>
      <c r="E162">
        <v>5.0729999999999997E-2</v>
      </c>
      <c r="F162">
        <v>2.7130000000000001E-2</v>
      </c>
      <c r="G162">
        <v>-2.4459999999999999E-2</v>
      </c>
      <c r="H162">
        <v>-1.439E-2</v>
      </c>
      <c r="I162">
        <v>-3.8899999999999997E-2</v>
      </c>
      <c r="J162">
        <v>-6.4000000000000003E-3</v>
      </c>
      <c r="K162">
        <v>-1.908E-2</v>
      </c>
      <c r="L162">
        <v>6.9570000000000007E-2</v>
      </c>
      <c r="M162">
        <v>-3.4160000000000003E-2</v>
      </c>
      <c r="N162">
        <v>-5.1040000000000002E-2</v>
      </c>
      <c r="O162">
        <v>-0.10018000000000001</v>
      </c>
      <c r="P162">
        <v>-1.8429999999999998E-2</v>
      </c>
      <c r="Q162">
        <v>2.1499999999999998E-2</v>
      </c>
      <c r="R162">
        <v>1.917E-2</v>
      </c>
      <c r="S162">
        <v>1.0240000000000001E-2</v>
      </c>
      <c r="T162">
        <v>5.0709999999999998E-2</v>
      </c>
      <c r="U162">
        <v>5.1189999999999999E-2</v>
      </c>
      <c r="V162">
        <v>5.5140000000000002E-2</v>
      </c>
      <c r="W162">
        <v>5.5120000000000002E-2</v>
      </c>
      <c r="X162">
        <v>6.2149999999999997E-2</v>
      </c>
      <c r="Y162">
        <v>5.0279999999999998E-2</v>
      </c>
      <c r="Z162">
        <v>8.2369999999999999E-2</v>
      </c>
      <c r="AA162">
        <v>7.9787499999999997E-2</v>
      </c>
      <c r="AB162"/>
      <c r="AC162"/>
      <c r="AD162"/>
      <c r="AE162"/>
      <c r="AF162"/>
      <c r="AG162"/>
      <c r="AH162"/>
      <c r="AI162"/>
      <c r="AJ162"/>
      <c r="AK162"/>
      <c r="AL162"/>
      <c r="AM162"/>
      <c r="AN162"/>
      <c r="AO162"/>
      <c r="AP162"/>
      <c r="AQ162"/>
      <c r="AR162"/>
      <c r="AS162"/>
      <c r="AT162"/>
      <c r="AU162"/>
      <c r="AV162"/>
      <c r="AW162"/>
      <c r="AX162"/>
      <c r="AY162"/>
      <c r="AZ162"/>
      <c r="BA162"/>
      <c r="BB162"/>
      <c r="BC162"/>
      <c r="BD162"/>
      <c r="BE162"/>
      <c r="BF162"/>
      <c r="BG162"/>
      <c r="BH162"/>
      <c r="BI162"/>
      <c r="BJ162"/>
      <c r="BK162"/>
      <c r="BL162"/>
      <c r="BM162"/>
      <c r="BN162"/>
      <c r="BO162"/>
      <c r="BP162"/>
      <c r="BQ162"/>
      <c r="BR162"/>
      <c r="BS162"/>
      <c r="BT162"/>
      <c r="BU162"/>
      <c r="BV162"/>
    </row>
    <row r="163" spans="1:74" ht="14" x14ac:dyDescent="0.3">
      <c r="A163" t="s">
        <v>164</v>
      </c>
      <c r="B163">
        <v>0</v>
      </c>
      <c r="C163">
        <v>0</v>
      </c>
      <c r="D163">
        <v>0</v>
      </c>
      <c r="E163">
        <v>0</v>
      </c>
      <c r="F163">
        <v>2.7060000000000001E-2</v>
      </c>
      <c r="G163">
        <v>0</v>
      </c>
      <c r="H163">
        <v>0</v>
      </c>
      <c r="I163">
        <v>0</v>
      </c>
      <c r="J163">
        <v>0</v>
      </c>
      <c r="K163">
        <v>0</v>
      </c>
      <c r="L163">
        <v>0</v>
      </c>
      <c r="M163">
        <v>0</v>
      </c>
      <c r="N163">
        <v>0</v>
      </c>
      <c r="O163">
        <v>0</v>
      </c>
      <c r="P163">
        <v>0</v>
      </c>
      <c r="Q163">
        <v>0</v>
      </c>
      <c r="R163">
        <v>0</v>
      </c>
      <c r="S163">
        <v>0</v>
      </c>
      <c r="T163">
        <v>0</v>
      </c>
      <c r="U163">
        <v>0</v>
      </c>
      <c r="V163">
        <v>0</v>
      </c>
      <c r="W163">
        <v>0</v>
      </c>
      <c r="X163">
        <v>0</v>
      </c>
      <c r="Y163">
        <v>0</v>
      </c>
      <c r="Z163">
        <v>0</v>
      </c>
      <c r="AA163">
        <v>0</v>
      </c>
      <c r="AB163"/>
      <c r="AC163"/>
      <c r="AD163"/>
      <c r="AE163"/>
      <c r="AF163"/>
      <c r="AG163"/>
      <c r="AH163"/>
      <c r="AI163"/>
      <c r="AJ163"/>
      <c r="AK163"/>
      <c r="AL163"/>
      <c r="AM163"/>
      <c r="AN163"/>
      <c r="AO163"/>
      <c r="AP163"/>
      <c r="AQ163"/>
      <c r="AR163"/>
      <c r="AS163"/>
      <c r="AT163"/>
      <c r="AU163"/>
      <c r="AV163"/>
      <c r="AW163"/>
      <c r="AX163"/>
      <c r="AY163"/>
      <c r="AZ163"/>
      <c r="BA163"/>
      <c r="BB163"/>
      <c r="BC163"/>
      <c r="BD163"/>
      <c r="BE163"/>
      <c r="BF163"/>
      <c r="BG163"/>
      <c r="BH163"/>
      <c r="BI163"/>
      <c r="BJ163"/>
      <c r="BK163"/>
      <c r="BL163"/>
      <c r="BM163"/>
      <c r="BN163"/>
      <c r="BO163"/>
      <c r="BP163"/>
      <c r="BQ163"/>
      <c r="BR163"/>
      <c r="BS163"/>
      <c r="BT163"/>
      <c r="BU163"/>
      <c r="BV163"/>
    </row>
    <row r="164" spans="1:74" ht="14" x14ac:dyDescent="0.3">
      <c r="A164" t="s">
        <v>89</v>
      </c>
      <c r="B164" t="s">
        <v>90</v>
      </c>
      <c r="C164" t="s">
        <v>91</v>
      </c>
      <c r="D164" t="s">
        <v>92</v>
      </c>
      <c r="E164" t="s">
        <v>93</v>
      </c>
      <c r="F164" t="s">
        <v>94</v>
      </c>
      <c r="G164" t="s">
        <v>95</v>
      </c>
      <c r="H164" t="s">
        <v>96</v>
      </c>
      <c r="I164" t="s">
        <v>97</v>
      </c>
      <c r="J164" t="s">
        <v>98</v>
      </c>
      <c r="K164" t="s">
        <v>99</v>
      </c>
      <c r="L164" t="s">
        <v>100</v>
      </c>
      <c r="M164" t="s">
        <v>101</v>
      </c>
      <c r="N164" t="s">
        <v>102</v>
      </c>
      <c r="O164" t="s">
        <v>103</v>
      </c>
      <c r="P164" t="s">
        <v>104</v>
      </c>
      <c r="Q164" t="s">
        <v>105</v>
      </c>
      <c r="R164" t="s">
        <v>106</v>
      </c>
      <c r="S164" t="s">
        <v>107</v>
      </c>
      <c r="T164" t="s">
        <v>108</v>
      </c>
      <c r="U164" t="s">
        <v>109</v>
      </c>
      <c r="V164" t="s">
        <v>110</v>
      </c>
      <c r="W164" t="s">
        <v>111</v>
      </c>
      <c r="X164" t="s">
        <v>112</v>
      </c>
      <c r="Y164" t="s">
        <v>113</v>
      </c>
      <c r="Z164" t="s">
        <v>114</v>
      </c>
      <c r="AA164" t="s">
        <v>115</v>
      </c>
      <c r="AB164"/>
      <c r="AC164"/>
      <c r="AD164"/>
      <c r="AE164"/>
      <c r="AF164"/>
      <c r="AG164"/>
      <c r="AH164"/>
      <c r="AI164"/>
      <c r="AJ164"/>
      <c r="AK164"/>
      <c r="AL164"/>
      <c r="AM164"/>
      <c r="AN164"/>
      <c r="AO164"/>
      <c r="AP164"/>
      <c r="AQ164"/>
      <c r="AR164"/>
      <c r="AS164"/>
      <c r="AT164"/>
      <c r="AU164"/>
      <c r="AV164"/>
      <c r="AW164"/>
      <c r="AX164"/>
      <c r="AY164"/>
      <c r="AZ164"/>
      <c r="BA164"/>
      <c r="BB164"/>
      <c r="BC164"/>
      <c r="BD164"/>
      <c r="BE164"/>
      <c r="BF164"/>
      <c r="BG164"/>
      <c r="BH164"/>
      <c r="BI164"/>
      <c r="BJ164"/>
      <c r="BK164"/>
      <c r="BL164"/>
      <c r="BM164"/>
      <c r="BN164"/>
      <c r="BO164"/>
      <c r="BP164"/>
      <c r="BQ164"/>
      <c r="BR164"/>
      <c r="BS164"/>
      <c r="BT164"/>
      <c r="BU164"/>
      <c r="BV164"/>
    </row>
    <row r="165" spans="1:74" ht="14" x14ac:dyDescent="0.3">
      <c r="A165" t="s">
        <v>116</v>
      </c>
      <c r="B165"/>
      <c r="C165"/>
      <c r="D165"/>
      <c r="E165"/>
      <c r="F165"/>
      <c r="G165"/>
      <c r="H165"/>
      <c r="I165"/>
      <c r="J165"/>
      <c r="K165"/>
      <c r="L165"/>
      <c r="M165"/>
      <c r="N165"/>
      <c r="O165"/>
      <c r="P165"/>
      <c r="Q165"/>
      <c r="R165"/>
      <c r="S165"/>
      <c r="T165"/>
      <c r="U165"/>
      <c r="V165"/>
      <c r="W165"/>
      <c r="X165"/>
      <c r="Y165"/>
      <c r="Z165"/>
      <c r="AA165"/>
      <c r="AB165"/>
      <c r="AC165"/>
      <c r="AD165"/>
      <c r="AE165"/>
      <c r="AF165"/>
      <c r="AG165"/>
      <c r="AH165"/>
      <c r="AI165"/>
      <c r="AJ165"/>
      <c r="AK165"/>
      <c r="AL165"/>
      <c r="AM165"/>
      <c r="AN165"/>
      <c r="AO165"/>
      <c r="AP165"/>
      <c r="AQ165"/>
      <c r="AR165"/>
      <c r="AS165"/>
      <c r="AT165"/>
      <c r="AU165"/>
      <c r="AV165"/>
      <c r="AW165"/>
      <c r="AX165"/>
      <c r="AY165"/>
      <c r="AZ165"/>
      <c r="BA165"/>
      <c r="BB165"/>
      <c r="BC165"/>
      <c r="BD165"/>
      <c r="BE165"/>
      <c r="BF165"/>
      <c r="BG165"/>
      <c r="BH165"/>
      <c r="BI165"/>
      <c r="BJ165"/>
      <c r="BK165"/>
      <c r="BL165"/>
      <c r="BM165"/>
      <c r="BN165"/>
      <c r="BO165"/>
      <c r="BP165"/>
      <c r="BQ165"/>
      <c r="BR165"/>
      <c r="BS165"/>
      <c r="BT165"/>
      <c r="BU165"/>
      <c r="BV165"/>
    </row>
    <row r="166" spans="1:74" ht="14" x14ac:dyDescent="0.3">
      <c r="A166" t="s">
        <v>117</v>
      </c>
      <c r="B166"/>
      <c r="C166"/>
      <c r="D166"/>
      <c r="E166"/>
      <c r="F166"/>
      <c r="G166"/>
      <c r="H166"/>
      <c r="I166"/>
      <c r="J166"/>
      <c r="K166"/>
      <c r="L166"/>
      <c r="M166"/>
      <c r="N166"/>
      <c r="O166"/>
      <c r="P166"/>
      <c r="Q166"/>
      <c r="R166"/>
      <c r="S166"/>
      <c r="T166"/>
      <c r="U166"/>
      <c r="V166"/>
      <c r="W166"/>
      <c r="X166"/>
      <c r="Y166"/>
      <c r="Z166"/>
      <c r="AA166"/>
      <c r="AB166"/>
      <c r="AC166"/>
      <c r="AD166"/>
      <c r="AE166"/>
      <c r="AF166"/>
      <c r="AG166"/>
      <c r="AH166"/>
      <c r="AI166"/>
      <c r="AJ166"/>
      <c r="AK166"/>
      <c r="AL166"/>
      <c r="AM166"/>
      <c r="AN166"/>
      <c r="AO166"/>
      <c r="AP166"/>
      <c r="AQ166"/>
      <c r="AR166"/>
      <c r="AS166"/>
      <c r="AT166"/>
      <c r="AU166"/>
      <c r="AV166"/>
      <c r="AW166"/>
      <c r="AX166"/>
      <c r="AY166"/>
      <c r="AZ166"/>
      <c r="BA166"/>
      <c r="BB166"/>
      <c r="BC166"/>
      <c r="BD166"/>
      <c r="BE166"/>
      <c r="BF166"/>
      <c r="BG166"/>
      <c r="BH166"/>
      <c r="BI166"/>
      <c r="BJ166"/>
      <c r="BK166"/>
      <c r="BL166"/>
      <c r="BM166"/>
      <c r="BN166"/>
      <c r="BO166"/>
      <c r="BP166"/>
      <c r="BQ166"/>
      <c r="BR166"/>
      <c r="BS166"/>
      <c r="BT166"/>
      <c r="BU166"/>
      <c r="BV166"/>
    </row>
    <row r="167" spans="1:74" ht="14" x14ac:dyDescent="0.3">
      <c r="A167" t="s">
        <v>118</v>
      </c>
      <c r="B167"/>
      <c r="C167"/>
      <c r="D167"/>
      <c r="E167"/>
      <c r="F167"/>
      <c r="G167"/>
      <c r="H167"/>
      <c r="I167"/>
      <c r="J167"/>
      <c r="K167"/>
      <c r="L167"/>
      <c r="M167"/>
      <c r="N167"/>
      <c r="O167"/>
      <c r="P167"/>
      <c r="Q167"/>
      <c r="R167"/>
      <c r="S167"/>
      <c r="T167"/>
      <c r="U167"/>
      <c r="V167"/>
      <c r="W167"/>
      <c r="X167"/>
      <c r="Y167"/>
      <c r="Z167"/>
      <c r="AA167"/>
      <c r="AB167"/>
      <c r="AC167"/>
      <c r="AD167"/>
      <c r="AE167"/>
      <c r="AF167"/>
      <c r="AG167"/>
      <c r="AH167"/>
      <c r="AI167"/>
      <c r="AJ167"/>
      <c r="AK167"/>
      <c r="AL167"/>
      <c r="AM167"/>
      <c r="AN167"/>
      <c r="AO167"/>
      <c r="AP167"/>
      <c r="AQ167"/>
      <c r="AR167"/>
      <c r="AS167"/>
      <c r="AT167"/>
      <c r="AU167"/>
      <c r="AV167"/>
      <c r="AW167"/>
      <c r="AX167"/>
      <c r="AY167"/>
      <c r="AZ167"/>
      <c r="BA167"/>
      <c r="BB167"/>
      <c r="BC167"/>
      <c r="BD167"/>
      <c r="BE167"/>
      <c r="BF167"/>
      <c r="BG167"/>
      <c r="BH167"/>
      <c r="BI167"/>
      <c r="BJ167"/>
      <c r="BK167"/>
      <c r="BL167"/>
      <c r="BM167"/>
      <c r="BN167"/>
      <c r="BO167"/>
      <c r="BP167"/>
      <c r="BQ167"/>
      <c r="BR167"/>
      <c r="BS167"/>
      <c r="BT167"/>
      <c r="BU167"/>
      <c r="BV167"/>
    </row>
    <row r="168" spans="1:74" ht="14" x14ac:dyDescent="0.3">
      <c r="A168"/>
      <c r="B168"/>
      <c r="C168"/>
      <c r="D168"/>
      <c r="E168"/>
      <c r="F168"/>
      <c r="G168"/>
      <c r="H168"/>
      <c r="I168"/>
      <c r="J168"/>
      <c r="K168"/>
      <c r="L168"/>
      <c r="M168"/>
      <c r="N168"/>
      <c r="O168"/>
      <c r="P168"/>
      <c r="Q168"/>
      <c r="R168"/>
      <c r="S168"/>
      <c r="T168"/>
      <c r="U168"/>
      <c r="V168"/>
      <c r="W168"/>
      <c r="X168"/>
      <c r="Y168"/>
      <c r="Z168"/>
      <c r="AA168"/>
      <c r="AB168"/>
      <c r="AC168"/>
      <c r="AD168"/>
      <c r="AE168"/>
      <c r="AF168"/>
      <c r="AG168"/>
      <c r="AH168"/>
      <c r="AI168"/>
      <c r="AJ168"/>
      <c r="AK168"/>
      <c r="AL168"/>
      <c r="AM168"/>
      <c r="AN168"/>
      <c r="AO168"/>
      <c r="AP168"/>
      <c r="AQ168"/>
      <c r="AR168"/>
      <c r="AS168"/>
      <c r="AT168"/>
      <c r="AU168"/>
      <c r="AV168"/>
      <c r="AW168"/>
      <c r="AX168"/>
      <c r="AY168"/>
      <c r="AZ168"/>
      <c r="BA168"/>
      <c r="BB168"/>
      <c r="BC168"/>
      <c r="BD168"/>
      <c r="BE168"/>
      <c r="BF168"/>
      <c r="BG168"/>
      <c r="BH168"/>
      <c r="BI168"/>
      <c r="BJ168"/>
      <c r="BK168"/>
      <c r="BL168"/>
      <c r="BM168"/>
      <c r="BN168"/>
      <c r="BO168"/>
      <c r="BP168"/>
      <c r="BQ168"/>
      <c r="BR168"/>
      <c r="BS168"/>
      <c r="BT168"/>
      <c r="BU168"/>
      <c r="BV168"/>
    </row>
    <row r="169" spans="1:74" ht="14" x14ac:dyDescent="0.3">
      <c r="A169"/>
      <c r="B169"/>
      <c r="C169"/>
      <c r="D169"/>
      <c r="E169"/>
      <c r="F169"/>
      <c r="G169"/>
      <c r="H169"/>
      <c r="I169"/>
      <c r="J169"/>
      <c r="K169"/>
      <c r="L169"/>
      <c r="M169"/>
      <c r="N169"/>
      <c r="O169"/>
      <c r="P169"/>
      <c r="Q169"/>
      <c r="R169"/>
      <c r="S169"/>
      <c r="T169"/>
      <c r="U169"/>
      <c r="V169"/>
      <c r="W169"/>
      <c r="X169"/>
      <c r="Y169"/>
      <c r="Z169"/>
      <c r="AA169"/>
      <c r="AB169"/>
      <c r="AC169"/>
      <c r="AD169"/>
      <c r="AE169"/>
      <c r="AF169"/>
      <c r="AG169"/>
      <c r="AH169"/>
      <c r="AI169"/>
      <c r="AJ169"/>
      <c r="AK169"/>
      <c r="AL169"/>
      <c r="AM169"/>
      <c r="AN169"/>
      <c r="AO169"/>
      <c r="AP169"/>
      <c r="AQ169"/>
      <c r="AR169"/>
      <c r="AS169"/>
      <c r="AT169"/>
      <c r="AU169"/>
      <c r="AV169"/>
      <c r="AW169"/>
      <c r="AX169"/>
      <c r="AY169"/>
      <c r="AZ169"/>
      <c r="BA169"/>
      <c r="BB169"/>
      <c r="BC169"/>
      <c r="BD169"/>
      <c r="BE169"/>
      <c r="BF169"/>
      <c r="BG169"/>
      <c r="BH169"/>
      <c r="BI169"/>
      <c r="BJ169"/>
      <c r="BK169"/>
      <c r="BL169"/>
      <c r="BM169"/>
      <c r="BN169"/>
      <c r="BO169"/>
      <c r="BP169"/>
      <c r="BQ169"/>
      <c r="BR169"/>
      <c r="BS169"/>
      <c r="BT169"/>
      <c r="BU169"/>
      <c r="BV169"/>
    </row>
    <row r="170" spans="1:74" ht="14" x14ac:dyDescent="0.3">
      <c r="A170"/>
      <c r="B170"/>
      <c r="C170"/>
      <c r="D170"/>
      <c r="E170"/>
      <c r="F170"/>
      <c r="G170"/>
      <c r="H170"/>
      <c r="I170"/>
      <c r="J170"/>
      <c r="K170"/>
      <c r="L170"/>
      <c r="M170"/>
      <c r="N170"/>
      <c r="O170"/>
      <c r="P170"/>
      <c r="Q170"/>
      <c r="R170"/>
      <c r="S170"/>
      <c r="T170"/>
      <c r="U170"/>
      <c r="V170"/>
      <c r="W170"/>
      <c r="X170"/>
      <c r="Y170"/>
      <c r="Z170"/>
      <c r="AA170"/>
      <c r="AB170"/>
      <c r="AC170"/>
      <c r="AD170"/>
      <c r="AE170"/>
      <c r="AF170"/>
      <c r="AG170"/>
      <c r="AH170"/>
      <c r="AI170"/>
      <c r="AJ170"/>
      <c r="AK170"/>
      <c r="AL170"/>
      <c r="AM170"/>
      <c r="AN170"/>
      <c r="AO170"/>
      <c r="AP170"/>
      <c r="AQ170"/>
      <c r="AR170"/>
      <c r="AS170"/>
      <c r="AT170"/>
      <c r="AU170"/>
      <c r="AV170"/>
      <c r="AW170"/>
      <c r="AX170"/>
      <c r="AY170"/>
      <c r="AZ170"/>
      <c r="BA170"/>
      <c r="BB170"/>
      <c r="BC170"/>
      <c r="BD170"/>
      <c r="BE170"/>
      <c r="BF170"/>
      <c r="BG170"/>
      <c r="BH170"/>
      <c r="BI170"/>
      <c r="BJ170"/>
      <c r="BK170"/>
      <c r="BL170"/>
      <c r="BM170"/>
      <c r="BN170"/>
      <c r="BO170"/>
      <c r="BP170"/>
      <c r="BQ170"/>
      <c r="BR170"/>
      <c r="BS170"/>
      <c r="BT170"/>
      <c r="BU170"/>
      <c r="BV170"/>
    </row>
    <row r="171" spans="1:74" ht="14" x14ac:dyDescent="0.3">
      <c r="A171"/>
      <c r="B171"/>
      <c r="C171"/>
      <c r="D171"/>
      <c r="E171"/>
      <c r="F171"/>
      <c r="G171"/>
      <c r="H171"/>
      <c r="I171"/>
      <c r="J171"/>
      <c r="K171"/>
      <c r="L171"/>
      <c r="M171"/>
      <c r="N171"/>
      <c r="O171"/>
      <c r="P171"/>
      <c r="Q171"/>
      <c r="R171"/>
      <c r="S171"/>
      <c r="T171"/>
      <c r="U171"/>
      <c r="V171"/>
      <c r="W171"/>
      <c r="X171"/>
      <c r="Y171"/>
      <c r="Z171"/>
      <c r="AA171"/>
      <c r="AB171"/>
      <c r="AC171"/>
      <c r="AD171"/>
      <c r="AE171"/>
      <c r="AF171"/>
      <c r="AG171"/>
      <c r="AH171"/>
      <c r="AI171"/>
      <c r="AJ171"/>
      <c r="AK171"/>
      <c r="AL171"/>
      <c r="AM171"/>
      <c r="AN171"/>
      <c r="AO171"/>
      <c r="AP171"/>
      <c r="AQ171"/>
      <c r="AR171"/>
      <c r="AS171"/>
      <c r="AT171"/>
      <c r="AU171"/>
      <c r="AV171"/>
      <c r="AW171"/>
      <c r="AX171"/>
      <c r="AY171"/>
      <c r="AZ171"/>
      <c r="BA171"/>
      <c r="BB171"/>
      <c r="BC171"/>
      <c r="BD171"/>
      <c r="BE171"/>
      <c r="BF171"/>
      <c r="BG171"/>
      <c r="BH171"/>
      <c r="BI171"/>
      <c r="BJ171"/>
      <c r="BK171"/>
      <c r="BL171"/>
      <c r="BM171"/>
      <c r="BN171"/>
      <c r="BO171"/>
      <c r="BP171"/>
      <c r="BQ171"/>
      <c r="BR171"/>
      <c r="BS171"/>
      <c r="BT171"/>
      <c r="BU171"/>
      <c r="BV171"/>
    </row>
    <row r="172" spans="1:74" ht="14" x14ac:dyDescent="0.3">
      <c r="A172"/>
      <c r="B172"/>
      <c r="C172"/>
      <c r="D172"/>
      <c r="E172"/>
      <c r="F172"/>
      <c r="G172"/>
      <c r="H172"/>
      <c r="I172"/>
      <c r="J172"/>
      <c r="K172"/>
      <c r="L172"/>
      <c r="M172"/>
      <c r="N172"/>
      <c r="O172"/>
      <c r="P172"/>
      <c r="Q172"/>
      <c r="R172"/>
      <c r="S172"/>
      <c r="T172"/>
      <c r="U172"/>
      <c r="V172"/>
      <c r="W172"/>
      <c r="X172"/>
      <c r="Y172"/>
      <c r="Z172"/>
      <c r="AA172"/>
      <c r="AB172"/>
      <c r="AC172"/>
      <c r="AD172"/>
      <c r="AE172"/>
      <c r="AF172"/>
      <c r="AG172"/>
      <c r="AH172"/>
      <c r="AI172"/>
      <c r="AJ172"/>
      <c r="AK172"/>
      <c r="AL172"/>
      <c r="AM172"/>
      <c r="AN172"/>
      <c r="AO172"/>
      <c r="AP172"/>
      <c r="AQ172"/>
      <c r="AR172"/>
      <c r="AS172"/>
      <c r="AT172"/>
      <c r="AU172"/>
      <c r="AV172"/>
      <c r="AW172"/>
      <c r="AX172"/>
      <c r="AY172"/>
      <c r="AZ172"/>
      <c r="BA172"/>
      <c r="BB172"/>
      <c r="BC172"/>
      <c r="BD172"/>
      <c r="BE172"/>
      <c r="BF172"/>
      <c r="BG172"/>
      <c r="BH172"/>
      <c r="BI172"/>
      <c r="BJ172"/>
      <c r="BK172"/>
      <c r="BL172"/>
      <c r="BM172"/>
      <c r="BN172"/>
      <c r="BO172"/>
      <c r="BP172"/>
      <c r="BQ172"/>
      <c r="BR172"/>
      <c r="BS172"/>
      <c r="BT172"/>
      <c r="BU172"/>
      <c r="BV172"/>
    </row>
    <row r="173" spans="1:74" ht="14" x14ac:dyDescent="0.3">
      <c r="A173"/>
      <c r="B173"/>
      <c r="C173"/>
      <c r="D173"/>
      <c r="E173"/>
      <c r="F173"/>
      <c r="G173"/>
      <c r="H173"/>
      <c r="I173"/>
      <c r="J173"/>
      <c r="K173"/>
      <c r="L173"/>
      <c r="M173"/>
      <c r="N173"/>
      <c r="O173"/>
      <c r="P173"/>
      <c r="Q173"/>
      <c r="R173"/>
      <c r="S173"/>
      <c r="T173"/>
      <c r="U173"/>
      <c r="V173"/>
      <c r="W173"/>
      <c r="X173"/>
      <c r="Y173"/>
      <c r="Z173"/>
      <c r="AA173"/>
      <c r="AB173"/>
      <c r="AC173"/>
      <c r="AD173"/>
      <c r="AE173"/>
      <c r="AF173"/>
      <c r="AG173"/>
      <c r="AH173"/>
      <c r="AI173"/>
      <c r="AJ173"/>
      <c r="AK173"/>
      <c r="AL173"/>
      <c r="AM173"/>
      <c r="AN173"/>
      <c r="AO173"/>
      <c r="AP173"/>
      <c r="AQ173"/>
      <c r="AR173"/>
      <c r="AS173"/>
      <c r="AT173"/>
      <c r="AU173"/>
      <c r="AV173"/>
      <c r="AW173"/>
      <c r="AX173"/>
      <c r="AY173"/>
      <c r="AZ173"/>
      <c r="BA173"/>
      <c r="BB173"/>
      <c r="BC173"/>
      <c r="BD173"/>
      <c r="BE173"/>
      <c r="BF173"/>
      <c r="BG173"/>
      <c r="BH173"/>
      <c r="BI173"/>
      <c r="BJ173"/>
      <c r="BK173"/>
      <c r="BL173"/>
      <c r="BM173"/>
      <c r="BN173"/>
      <c r="BO173"/>
      <c r="BP173"/>
      <c r="BQ173"/>
      <c r="BR173"/>
      <c r="BS173"/>
      <c r="BT173"/>
      <c r="BU173"/>
      <c r="BV173"/>
    </row>
    <row r="174" spans="1:74" ht="14" x14ac:dyDescent="0.3">
      <c r="A174"/>
      <c r="B174"/>
      <c r="C174"/>
      <c r="D174"/>
      <c r="E174"/>
      <c r="F174"/>
      <c r="G174"/>
      <c r="H174"/>
      <c r="I174"/>
      <c r="J174"/>
      <c r="K174"/>
      <c r="L174"/>
      <c r="M174"/>
      <c r="N174"/>
      <c r="O174"/>
      <c r="P174"/>
      <c r="Q174"/>
      <c r="R174"/>
      <c r="S174"/>
      <c r="T174"/>
      <c r="U174"/>
      <c r="V174"/>
      <c r="W174"/>
      <c r="X174"/>
      <c r="Y174"/>
      <c r="Z174"/>
      <c r="AA174"/>
      <c r="AB174"/>
      <c r="AC174"/>
      <c r="AD174"/>
      <c r="AE174"/>
      <c r="AF174"/>
      <c r="AG174"/>
      <c r="AH174"/>
      <c r="AI174"/>
      <c r="AJ174"/>
      <c r="AK174"/>
      <c r="AL174"/>
      <c r="AM174"/>
      <c r="AN174"/>
      <c r="AO174"/>
      <c r="AP174"/>
      <c r="AQ174"/>
      <c r="AR174"/>
      <c r="AS174"/>
      <c r="AT174"/>
      <c r="AU174"/>
      <c r="AV174"/>
      <c r="AW174"/>
      <c r="AX174"/>
      <c r="AY174"/>
      <c r="AZ174"/>
      <c r="BA174"/>
      <c r="BB174"/>
      <c r="BC174"/>
      <c r="BD174"/>
      <c r="BE174"/>
      <c r="BF174"/>
      <c r="BG174"/>
      <c r="BH174"/>
      <c r="BI174"/>
      <c r="BJ174"/>
      <c r="BK174"/>
      <c r="BL174"/>
      <c r="BM174"/>
      <c r="BN174"/>
      <c r="BO174"/>
      <c r="BP174"/>
      <c r="BQ174"/>
      <c r="BR174"/>
      <c r="BS174"/>
      <c r="BT174"/>
      <c r="BU174"/>
      <c r="BV174"/>
    </row>
    <row r="175" spans="1:74" ht="14" x14ac:dyDescent="0.3">
      <c r="A175"/>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row>
    <row r="176" spans="1:74" ht="14" x14ac:dyDescent="0.3">
      <c r="A176"/>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row>
    <row r="177" spans="1:74" ht="14" x14ac:dyDescent="0.3">
      <c r="A177"/>
      <c r="B177"/>
      <c r="C177"/>
      <c r="D177"/>
      <c r="E177"/>
      <c r="F177"/>
      <c r="G177"/>
      <c r="H177"/>
      <c r="I177"/>
      <c r="J177"/>
      <c r="K177"/>
      <c r="L177"/>
      <c r="M177"/>
      <c r="N177"/>
      <c r="O177"/>
      <c r="P177"/>
      <c r="Q177"/>
      <c r="R177"/>
      <c r="S177"/>
      <c r="T177"/>
      <c r="U177"/>
      <c r="V177"/>
      <c r="W177"/>
      <c r="X177"/>
      <c r="Y177"/>
      <c r="Z177"/>
      <c r="AA177"/>
      <c r="AB177"/>
      <c r="AC177"/>
      <c r="AD177"/>
      <c r="AE177"/>
      <c r="AF177"/>
      <c r="AG177"/>
      <c r="AH177"/>
      <c r="AI177"/>
      <c r="AJ177"/>
      <c r="AK177"/>
      <c r="AL177"/>
      <c r="AM177"/>
      <c r="AN177"/>
      <c r="AO177"/>
      <c r="AP177"/>
      <c r="AQ177"/>
      <c r="AR177"/>
      <c r="AS177"/>
      <c r="AT177"/>
      <c r="AU177"/>
      <c r="AV177"/>
      <c r="AW177"/>
      <c r="AX177"/>
      <c r="AY177"/>
      <c r="AZ177"/>
      <c r="BA177"/>
      <c r="BB177"/>
      <c r="BC177"/>
      <c r="BD177"/>
      <c r="BE177"/>
      <c r="BF177"/>
      <c r="BG177"/>
      <c r="BH177"/>
      <c r="BI177"/>
      <c r="BJ177"/>
      <c r="BK177"/>
      <c r="BL177"/>
      <c r="BM177"/>
      <c r="BN177"/>
      <c r="BO177"/>
      <c r="BP177"/>
      <c r="BQ177"/>
      <c r="BR177"/>
      <c r="BS177"/>
      <c r="BT177"/>
      <c r="BU177"/>
      <c r="BV177"/>
    </row>
    <row r="178" spans="1:74" ht="14" x14ac:dyDescent="0.3">
      <c r="B178" s="5"/>
      <c r="C178" s="5"/>
      <c r="D178" s="5"/>
      <c r="E178" s="5"/>
      <c r="F178" s="5"/>
      <c r="G178" s="5"/>
      <c r="H178" s="5"/>
      <c r="I178" s="5"/>
      <c r="J178" s="5"/>
      <c r="K178" s="5"/>
      <c r="L178" s="5"/>
      <c r="M178" s="5"/>
      <c r="N178" s="5"/>
      <c r="O178" s="5"/>
      <c r="P178" s="5"/>
      <c r="Q178" s="5"/>
      <c r="R178" s="5"/>
      <c r="U178" s="5"/>
      <c r="V178" s="5"/>
      <c r="W178" s="5"/>
      <c r="X178" s="5"/>
      <c r="Y178" s="5"/>
      <c r="Z178" s="5"/>
      <c r="AA178" s="5"/>
      <c r="AB178" s="5"/>
      <c r="AC178" s="5"/>
      <c r="AD178" s="5"/>
      <c r="AE178" s="5"/>
      <c r="AF178" s="5"/>
      <c r="AG178" s="5"/>
      <c r="AH178" s="5"/>
      <c r="AI178" s="5"/>
      <c r="AJ178" s="5"/>
      <c r="AK178" s="5"/>
      <c r="AL178" s="5"/>
      <c r="AM178" s="5"/>
      <c r="AN178" s="5"/>
      <c r="AO178" s="5"/>
      <c r="AP178" s="5"/>
      <c r="AQ178" s="5"/>
      <c r="AR178" s="5"/>
      <c r="AS178" s="5"/>
      <c r="AT178" s="5"/>
      <c r="AU178" s="5"/>
      <c r="AV178" s="5"/>
      <c r="AW178" s="5"/>
      <c r="AX178" s="5"/>
      <c r="AY178" s="5"/>
      <c r="AZ178" s="5"/>
      <c r="BA178" s="5"/>
      <c r="BB178" s="5"/>
      <c r="BC178" s="5"/>
      <c r="BD178" s="5"/>
      <c r="BE178" s="5"/>
      <c r="BF178" s="5"/>
      <c r="BG178" s="5"/>
      <c r="BH178" s="5"/>
      <c r="BI178" s="5"/>
      <c r="BJ178" s="5"/>
      <c r="BK178" s="5"/>
      <c r="BL178" s="5"/>
      <c r="BM178" s="5"/>
      <c r="BN178" s="5"/>
      <c r="BO178" s="5"/>
      <c r="BP178" s="5"/>
      <c r="BQ178" s="5"/>
      <c r="BR178" s="5"/>
      <c r="BS178" s="5"/>
    </row>
    <row r="179" spans="1:74" ht="14" x14ac:dyDescent="0.3">
      <c r="B179" s="5"/>
      <c r="C179" s="5"/>
      <c r="D179" s="5"/>
      <c r="E179" s="5"/>
      <c r="F179" s="5"/>
      <c r="G179" s="5"/>
      <c r="H179" s="5"/>
      <c r="I179" s="5"/>
      <c r="J179" s="5"/>
      <c r="K179" s="5"/>
      <c r="L179" s="5"/>
      <c r="M179" s="5"/>
      <c r="N179" s="5"/>
      <c r="O179" s="5"/>
      <c r="P179" s="5"/>
      <c r="Q179" s="5"/>
      <c r="R179" s="5"/>
      <c r="U179" s="5"/>
      <c r="V179" s="5"/>
      <c r="W179" s="5"/>
      <c r="X179" s="5"/>
      <c r="Y179" s="5"/>
      <c r="Z179" s="5"/>
      <c r="AA179" s="5"/>
      <c r="AB179" s="5"/>
      <c r="AC179" s="5"/>
      <c r="AD179" s="5"/>
      <c r="AE179" s="5"/>
      <c r="AF179" s="5"/>
      <c r="AG179" s="5"/>
      <c r="AH179" s="5"/>
      <c r="AI179" s="5"/>
      <c r="AJ179" s="5"/>
      <c r="AK179" s="5"/>
      <c r="AL179" s="5"/>
      <c r="AM179" s="5"/>
      <c r="AN179" s="5"/>
      <c r="AO179" s="5"/>
      <c r="AP179" s="5"/>
      <c r="AQ179" s="5"/>
      <c r="AR179" s="5"/>
      <c r="AS179" s="5"/>
      <c r="AT179" s="5"/>
      <c r="AU179" s="5"/>
      <c r="AV179" s="5"/>
      <c r="AW179" s="5"/>
      <c r="AX179" s="5"/>
      <c r="AY179" s="5"/>
      <c r="AZ179" s="5"/>
      <c r="BA179" s="5"/>
      <c r="BB179" s="5"/>
      <c r="BC179" s="5"/>
      <c r="BD179" s="5"/>
      <c r="BE179" s="5"/>
      <c r="BF179" s="5"/>
      <c r="BG179" s="5"/>
      <c r="BH179" s="5"/>
      <c r="BI179" s="5"/>
      <c r="BJ179" s="5"/>
      <c r="BK179" s="5"/>
      <c r="BL179" s="5"/>
      <c r="BM179" s="5"/>
      <c r="BN179" s="5"/>
      <c r="BO179" s="5"/>
      <c r="BP179" s="5"/>
      <c r="BQ179" s="5"/>
      <c r="BR179" s="5"/>
      <c r="BS179" s="5"/>
    </row>
    <row r="180" spans="1:74" ht="14" x14ac:dyDescent="0.3">
      <c r="B180" s="5"/>
      <c r="C180" s="5"/>
      <c r="D180" s="5"/>
      <c r="E180" s="5"/>
      <c r="F180" s="5"/>
      <c r="G180" s="5"/>
      <c r="H180" s="5"/>
      <c r="I180" s="5"/>
      <c r="J180" s="5"/>
      <c r="K180" s="5"/>
      <c r="L180" s="5"/>
      <c r="M180" s="5"/>
      <c r="N180" s="5"/>
      <c r="O180" s="5"/>
      <c r="P180" s="5"/>
      <c r="Q180" s="5"/>
      <c r="R180" s="5"/>
      <c r="U180" s="5"/>
      <c r="V180" s="5"/>
      <c r="W180" s="5"/>
      <c r="X180" s="5"/>
      <c r="Y180" s="5"/>
      <c r="Z180" s="5"/>
      <c r="AA180" s="5"/>
      <c r="AB180" s="5"/>
      <c r="AC180" s="5"/>
      <c r="AD180" s="5"/>
      <c r="AE180" s="5"/>
      <c r="AF180" s="5"/>
      <c r="AG180" s="5"/>
      <c r="AH180" s="5"/>
      <c r="AI180" s="5"/>
      <c r="AJ180" s="5"/>
      <c r="AK180" s="5"/>
      <c r="AL180" s="5"/>
      <c r="AM180" s="5"/>
      <c r="AN180" s="5"/>
      <c r="AO180" s="5"/>
      <c r="AP180" s="5"/>
      <c r="AQ180" s="5"/>
      <c r="AR180" s="5"/>
      <c r="AS180" s="5"/>
      <c r="AT180" s="5"/>
      <c r="AU180" s="5"/>
      <c r="AV180" s="5"/>
      <c r="AW180" s="5"/>
      <c r="AX180" s="5"/>
      <c r="AY180" s="5"/>
      <c r="AZ180" s="5"/>
      <c r="BA180" s="5"/>
      <c r="BB180" s="5"/>
      <c r="BC180" s="5"/>
      <c r="BD180" s="5"/>
      <c r="BE180" s="5"/>
      <c r="BF180" s="5"/>
      <c r="BG180" s="5"/>
      <c r="BH180" s="5"/>
      <c r="BI180" s="5"/>
      <c r="BJ180" s="5"/>
      <c r="BK180" s="5"/>
      <c r="BL180" s="5"/>
      <c r="BM180" s="5"/>
      <c r="BN180" s="5"/>
      <c r="BO180" s="5"/>
      <c r="BP180" s="5"/>
      <c r="BQ180" s="5"/>
      <c r="BR180" s="5"/>
      <c r="BS180" s="5"/>
    </row>
    <row r="181" spans="1:74" ht="14" x14ac:dyDescent="0.3">
      <c r="B181" s="5"/>
      <c r="C181" s="5"/>
      <c r="D181" s="5"/>
      <c r="E181" s="5"/>
      <c r="F181" s="5"/>
      <c r="G181" s="5"/>
      <c r="H181" s="5"/>
      <c r="I181" s="5"/>
      <c r="J181" s="5"/>
      <c r="K181" s="5"/>
      <c r="L181" s="5"/>
      <c r="M181" s="5"/>
      <c r="N181" s="5"/>
      <c r="O181" s="5"/>
      <c r="P181" s="5"/>
      <c r="Q181" s="5"/>
      <c r="R181" s="5"/>
      <c r="U181" s="5"/>
      <c r="V181" s="5"/>
      <c r="W181" s="5"/>
      <c r="X181" s="5"/>
      <c r="Y181" s="5"/>
      <c r="Z181" s="5"/>
      <c r="AA181" s="5"/>
      <c r="AB181" s="5"/>
      <c r="AC181" s="5"/>
      <c r="AD181" s="5"/>
      <c r="AE181" s="5"/>
      <c r="AF181" s="5"/>
      <c r="AG181" s="5"/>
      <c r="AH181" s="5"/>
      <c r="AI181" s="5"/>
      <c r="AJ181" s="5"/>
      <c r="AK181" s="5"/>
      <c r="AL181" s="5"/>
      <c r="AM181" s="5"/>
      <c r="AN181" s="5"/>
      <c r="AO181" s="5"/>
      <c r="AP181" s="5"/>
      <c r="AQ181" s="5"/>
      <c r="AR181" s="5"/>
      <c r="AS181" s="5"/>
      <c r="AT181" s="5"/>
      <c r="AU181" s="5"/>
      <c r="AV181" s="5"/>
      <c r="AW181" s="5"/>
      <c r="AX181" s="5"/>
      <c r="AY181" s="5"/>
      <c r="AZ181" s="5"/>
      <c r="BA181" s="5"/>
      <c r="BB181" s="5"/>
      <c r="BC181" s="5"/>
      <c r="BD181" s="5"/>
      <c r="BE181" s="5"/>
      <c r="BF181" s="5"/>
      <c r="BG181" s="5"/>
      <c r="BH181" s="5"/>
      <c r="BI181" s="5"/>
      <c r="BJ181" s="5"/>
      <c r="BK181" s="5"/>
      <c r="BL181" s="5"/>
      <c r="BM181" s="5"/>
      <c r="BN181" s="5"/>
      <c r="BO181" s="5"/>
      <c r="BP181" s="5"/>
      <c r="BQ181" s="5"/>
      <c r="BR181" s="5"/>
      <c r="BS181" s="5"/>
    </row>
    <row r="182" spans="1:74" ht="14" x14ac:dyDescent="0.3">
      <c r="B182" s="5"/>
      <c r="C182" s="5"/>
      <c r="D182" s="5"/>
      <c r="E182" s="5"/>
      <c r="F182" s="5"/>
      <c r="G182" s="5"/>
      <c r="H182" s="5"/>
      <c r="I182" s="5"/>
      <c r="J182" s="5"/>
      <c r="K182" s="5"/>
      <c r="L182" s="5"/>
      <c r="M182" s="5"/>
      <c r="N182" s="5"/>
      <c r="O182" s="5"/>
      <c r="P182" s="5"/>
      <c r="Q182" s="5"/>
      <c r="R182" s="5"/>
      <c r="U182" s="5"/>
      <c r="V182" s="5"/>
      <c r="W182" s="5"/>
      <c r="X182" s="5"/>
      <c r="Y182" s="5"/>
      <c r="Z182" s="5"/>
      <c r="AA182" s="5"/>
      <c r="AB182" s="5"/>
      <c r="AC182" s="5"/>
      <c r="AD182" s="5"/>
      <c r="AE182" s="5"/>
      <c r="AF182" s="5"/>
      <c r="AG182" s="5"/>
      <c r="AH182" s="5"/>
      <c r="AI182" s="5"/>
      <c r="AJ182" s="5"/>
      <c r="AK182" s="5"/>
      <c r="AL182" s="5"/>
      <c r="AM182" s="5"/>
      <c r="AN182" s="5"/>
      <c r="AO182" s="5"/>
      <c r="AP182" s="5"/>
      <c r="AQ182" s="5"/>
      <c r="AR182" s="5"/>
      <c r="AS182" s="5"/>
      <c r="AT182" s="5"/>
      <c r="AU182" s="5"/>
      <c r="AV182" s="5"/>
      <c r="AW182" s="5"/>
      <c r="AX182" s="5"/>
      <c r="AY182" s="5"/>
      <c r="AZ182" s="5"/>
      <c r="BA182" s="5"/>
      <c r="BB182" s="5"/>
      <c r="BC182" s="5"/>
      <c r="BD182" s="5"/>
      <c r="BE182" s="5"/>
      <c r="BF182" s="5"/>
      <c r="BG182" s="5"/>
      <c r="BH182" s="5"/>
      <c r="BI182" s="5"/>
      <c r="BJ182" s="5"/>
      <c r="BK182" s="5"/>
      <c r="BL182" s="5"/>
      <c r="BM182" s="5"/>
      <c r="BN182" s="5"/>
      <c r="BO182" s="5"/>
      <c r="BP182" s="5"/>
      <c r="BQ182" s="5"/>
      <c r="BR182" s="5"/>
      <c r="BS182" s="5"/>
    </row>
    <row r="183" spans="1:74" ht="14" x14ac:dyDescent="0.3">
      <c r="B183" s="5"/>
      <c r="C183" s="5"/>
      <c r="D183" s="5"/>
      <c r="E183" s="5"/>
      <c r="F183" s="5"/>
      <c r="G183" s="5"/>
      <c r="H183" s="5"/>
      <c r="I183" s="5"/>
      <c r="J183" s="5"/>
      <c r="K183" s="5"/>
      <c r="L183" s="5"/>
      <c r="M183" s="5"/>
      <c r="N183" s="5"/>
      <c r="O183" s="5"/>
      <c r="P183" s="5"/>
      <c r="Q183" s="5"/>
      <c r="R183" s="5"/>
      <c r="U183" s="5"/>
      <c r="V183" s="5"/>
      <c r="W183" s="5"/>
      <c r="X183" s="5"/>
      <c r="Y183" s="5"/>
      <c r="Z183" s="5"/>
      <c r="AA183" s="5"/>
      <c r="AB183" s="5"/>
      <c r="AC183" s="5"/>
      <c r="AD183" s="5"/>
      <c r="AE183" s="5"/>
      <c r="AF183" s="5"/>
      <c r="AG183" s="5"/>
      <c r="AH183" s="5"/>
      <c r="AI183" s="5"/>
      <c r="AJ183" s="5"/>
      <c r="AK183" s="5"/>
      <c r="AL183" s="5"/>
      <c r="AM183" s="5"/>
      <c r="AN183" s="5"/>
      <c r="AO183" s="5"/>
      <c r="AP183" s="5"/>
      <c r="AQ183" s="5"/>
      <c r="AR183" s="5"/>
      <c r="AS183" s="5"/>
      <c r="AT183" s="5"/>
      <c r="AU183" s="5"/>
      <c r="AV183" s="5"/>
      <c r="AW183" s="5"/>
      <c r="AX183" s="5"/>
      <c r="AY183" s="5"/>
      <c r="AZ183" s="5"/>
      <c r="BA183" s="5"/>
      <c r="BB183" s="5"/>
      <c r="BC183" s="5"/>
      <c r="BD183" s="5"/>
      <c r="BE183" s="5"/>
      <c r="BF183" s="5"/>
      <c r="BG183" s="5"/>
      <c r="BH183" s="5"/>
      <c r="BI183" s="5"/>
      <c r="BJ183" s="5"/>
      <c r="BK183" s="5"/>
      <c r="BL183" s="5"/>
      <c r="BM183" s="5"/>
      <c r="BN183" s="5"/>
      <c r="BO183" s="5"/>
      <c r="BP183" s="5"/>
      <c r="BQ183" s="5"/>
      <c r="BR183" s="5"/>
      <c r="BS183" s="5"/>
    </row>
    <row r="184" spans="1:74" ht="14" x14ac:dyDescent="0.3">
      <c r="B184" s="5"/>
      <c r="C184" s="5"/>
      <c r="D184" s="5"/>
      <c r="E184" s="5"/>
      <c r="F184" s="5"/>
      <c r="G184" s="5"/>
      <c r="H184" s="5"/>
      <c r="I184" s="5"/>
      <c r="J184" s="5"/>
      <c r="K184" s="5"/>
      <c r="L184" s="5"/>
      <c r="M184" s="5"/>
      <c r="N184" s="5"/>
      <c r="O184" s="5"/>
      <c r="P184" s="5"/>
      <c r="Q184" s="5"/>
      <c r="R184" s="5"/>
      <c r="U184" s="5"/>
      <c r="V184" s="5"/>
      <c r="W184" s="5"/>
      <c r="X184" s="5"/>
      <c r="Y184" s="5"/>
      <c r="Z184" s="5"/>
      <c r="AA184" s="5"/>
      <c r="AB184" s="5"/>
      <c r="AC184" s="5"/>
      <c r="AD184" s="5"/>
      <c r="AE184" s="5"/>
      <c r="AF184" s="5"/>
      <c r="AG184" s="5"/>
      <c r="AH184" s="5"/>
      <c r="AI184" s="5"/>
      <c r="AJ184" s="5"/>
      <c r="AK184" s="5"/>
      <c r="AL184" s="5"/>
      <c r="AM184" s="5"/>
      <c r="AN184" s="5"/>
      <c r="AO184" s="5"/>
      <c r="AP184" s="5"/>
      <c r="AQ184" s="5"/>
      <c r="AR184" s="5"/>
      <c r="AS184" s="5"/>
      <c r="AT184" s="5"/>
      <c r="AU184" s="5"/>
      <c r="AV184" s="5"/>
      <c r="AW184" s="5"/>
      <c r="AX184" s="5"/>
      <c r="AY184" s="5"/>
      <c r="AZ184" s="5"/>
      <c r="BA184" s="5"/>
      <c r="BB184" s="5"/>
      <c r="BC184" s="5"/>
      <c r="BD184" s="5"/>
      <c r="BE184" s="5"/>
      <c r="BF184" s="5"/>
      <c r="BG184" s="5"/>
      <c r="BH184" s="5"/>
      <c r="BI184" s="5"/>
      <c r="BJ184" s="5"/>
      <c r="BK184" s="5"/>
      <c r="BL184" s="5"/>
      <c r="BM184" s="5"/>
      <c r="BN184" s="5"/>
      <c r="BO184" s="5"/>
      <c r="BP184" s="5"/>
      <c r="BQ184" s="5"/>
      <c r="BR184" s="5"/>
      <c r="BS184" s="5"/>
    </row>
    <row r="185" spans="1:74" ht="14" x14ac:dyDescent="0.3">
      <c r="B185" s="5"/>
      <c r="C185" s="5"/>
      <c r="D185" s="5"/>
      <c r="E185" s="5"/>
      <c r="F185" s="5"/>
      <c r="G185" s="5"/>
      <c r="H185" s="5"/>
      <c r="I185" s="5"/>
      <c r="J185" s="5"/>
      <c r="K185" s="5"/>
      <c r="L185" s="5"/>
      <c r="M185" s="5"/>
      <c r="N185" s="5"/>
      <c r="O185" s="5"/>
      <c r="P185" s="5"/>
      <c r="Q185" s="5"/>
      <c r="R185" s="5"/>
      <c r="U185" s="5"/>
      <c r="V185" s="5"/>
      <c r="W185" s="5"/>
      <c r="X185" s="5"/>
      <c r="Y185" s="5"/>
      <c r="Z185" s="5"/>
      <c r="AA185" s="5"/>
      <c r="AB185" s="5"/>
      <c r="AC185" s="5"/>
      <c r="AD185" s="5"/>
      <c r="AE185" s="5"/>
      <c r="AF185" s="5"/>
      <c r="AG185" s="5"/>
      <c r="AH185" s="5"/>
      <c r="AI185" s="5"/>
      <c r="AJ185" s="5"/>
      <c r="AK185" s="5"/>
      <c r="AL185" s="5"/>
      <c r="AM185" s="5"/>
      <c r="AN185" s="5"/>
      <c r="AO185" s="5"/>
      <c r="AP185" s="5"/>
      <c r="AQ185" s="5"/>
      <c r="AR185" s="5"/>
      <c r="AS185" s="5"/>
      <c r="AT185" s="5"/>
      <c r="AU185" s="5"/>
      <c r="AV185" s="5"/>
      <c r="AW185" s="5"/>
      <c r="AX185" s="5"/>
      <c r="AY185" s="5"/>
      <c r="AZ185" s="5"/>
      <c r="BA185" s="5"/>
      <c r="BB185" s="5"/>
      <c r="BC185" s="5"/>
      <c r="BD185" s="5"/>
      <c r="BE185" s="5"/>
      <c r="BF185" s="5"/>
      <c r="BG185" s="5"/>
      <c r="BH185" s="5"/>
      <c r="BI185" s="5"/>
      <c r="BJ185" s="5"/>
      <c r="BK185" s="5"/>
      <c r="BL185" s="5"/>
      <c r="BM185" s="5"/>
      <c r="BN185" s="5"/>
      <c r="BO185" s="5"/>
      <c r="BP185" s="5"/>
      <c r="BQ185" s="5"/>
      <c r="BR185" s="5"/>
      <c r="BS185" s="5"/>
    </row>
    <row r="186" spans="1:74" ht="14" x14ac:dyDescent="0.3">
      <c r="B186" s="5"/>
      <c r="C186" s="5"/>
      <c r="D186" s="5"/>
      <c r="E186" s="5"/>
      <c r="F186" s="5"/>
      <c r="G186" s="5"/>
      <c r="H186" s="5"/>
      <c r="I186" s="5"/>
      <c r="J186" s="5"/>
      <c r="K186" s="5"/>
      <c r="L186" s="5"/>
      <c r="M186" s="5"/>
      <c r="N186" s="5"/>
      <c r="O186" s="5"/>
      <c r="P186" s="5"/>
      <c r="Q186" s="5"/>
      <c r="R186" s="5"/>
      <c r="U186" s="5"/>
      <c r="V186" s="5"/>
      <c r="W186" s="5"/>
      <c r="X186" s="5"/>
      <c r="Y186" s="5"/>
      <c r="Z186" s="5"/>
      <c r="AA186" s="5"/>
      <c r="AB186" s="5"/>
      <c r="AC186" s="5"/>
      <c r="AD186" s="5"/>
      <c r="AE186" s="5"/>
      <c r="AF186" s="5"/>
      <c r="AG186" s="5"/>
      <c r="AH186" s="5"/>
      <c r="AI186" s="5"/>
      <c r="AJ186" s="5"/>
      <c r="AK186" s="5"/>
      <c r="AL186" s="5"/>
      <c r="AM186" s="5"/>
      <c r="AN186" s="5"/>
      <c r="AO186" s="5"/>
      <c r="AP186" s="5"/>
      <c r="AQ186" s="5"/>
      <c r="AR186" s="5"/>
      <c r="AS186" s="5"/>
      <c r="AT186" s="5"/>
      <c r="AU186" s="5"/>
      <c r="AV186" s="5"/>
      <c r="AW186" s="5"/>
      <c r="AX186" s="5"/>
      <c r="AY186" s="5"/>
      <c r="AZ186" s="5"/>
      <c r="BA186" s="5"/>
      <c r="BB186" s="5"/>
      <c r="BC186" s="5"/>
      <c r="BD186" s="5"/>
      <c r="BE186" s="5"/>
      <c r="BF186" s="5"/>
      <c r="BG186" s="5"/>
      <c r="BH186" s="5"/>
      <c r="BI186" s="5"/>
      <c r="BJ186" s="5"/>
      <c r="BK186" s="5"/>
      <c r="BL186" s="5"/>
      <c r="BM186" s="5"/>
      <c r="BN186" s="5"/>
      <c r="BO186" s="5"/>
      <c r="BP186" s="5"/>
      <c r="BQ186" s="5"/>
      <c r="BR186" s="5"/>
      <c r="BS186" s="5"/>
    </row>
    <row r="187" spans="1:74" ht="14" x14ac:dyDescent="0.3">
      <c r="B187" s="5"/>
      <c r="C187" s="5"/>
      <c r="D187" s="5"/>
      <c r="E187" s="5"/>
      <c r="F187" s="5"/>
      <c r="G187" s="5"/>
      <c r="H187" s="5"/>
      <c r="I187" s="5"/>
      <c r="J187" s="5"/>
      <c r="K187" s="5"/>
      <c r="L187" s="5"/>
      <c r="M187" s="5"/>
      <c r="N187" s="5"/>
      <c r="O187" s="5"/>
      <c r="P187" s="5"/>
      <c r="Q187" s="5"/>
      <c r="R187" s="5"/>
      <c r="U187" s="5"/>
      <c r="V187" s="5"/>
      <c r="W187" s="5"/>
      <c r="X187" s="5"/>
      <c r="Y187" s="5"/>
      <c r="Z187" s="5"/>
      <c r="AA187" s="5"/>
      <c r="AB187" s="5"/>
      <c r="AC187" s="5"/>
      <c r="AD187" s="5"/>
      <c r="AE187" s="5"/>
      <c r="AF187" s="5"/>
      <c r="AG187" s="5"/>
      <c r="AH187" s="5"/>
      <c r="AI187" s="5"/>
      <c r="AJ187" s="5"/>
      <c r="AK187" s="5"/>
      <c r="AL187" s="5"/>
      <c r="AM187" s="5"/>
      <c r="AN187" s="5"/>
      <c r="AO187" s="5"/>
      <c r="AP187" s="5"/>
      <c r="AQ187" s="5"/>
      <c r="AR187" s="5"/>
      <c r="AS187" s="5"/>
      <c r="AT187" s="5"/>
      <c r="AU187" s="5"/>
      <c r="AV187" s="5"/>
      <c r="AW187" s="5"/>
      <c r="AX187" s="5"/>
      <c r="AY187" s="5"/>
      <c r="AZ187" s="5"/>
      <c r="BA187" s="5"/>
      <c r="BB187" s="5"/>
      <c r="BC187" s="5"/>
      <c r="BD187" s="5"/>
      <c r="BE187" s="5"/>
      <c r="BF187" s="5"/>
      <c r="BG187" s="5"/>
      <c r="BH187" s="5"/>
      <c r="BI187" s="5"/>
      <c r="BJ187" s="5"/>
      <c r="BK187" s="5"/>
      <c r="BL187" s="5"/>
      <c r="BM187" s="5"/>
      <c r="BN187" s="5"/>
      <c r="BO187" s="5"/>
      <c r="BP187" s="5"/>
      <c r="BQ187" s="5"/>
      <c r="BR187" s="5"/>
      <c r="BS187" s="5"/>
    </row>
    <row r="188" spans="1:74" ht="14" x14ac:dyDescent="0.3">
      <c r="B188" s="5"/>
      <c r="C188" s="5"/>
      <c r="D188" s="5"/>
      <c r="E188" s="5"/>
      <c r="F188" s="5"/>
      <c r="G188" s="5"/>
      <c r="H188" s="5"/>
      <c r="I188" s="5"/>
      <c r="J188" s="5"/>
      <c r="K188" s="5"/>
      <c r="L188" s="5"/>
      <c r="M188" s="5"/>
      <c r="N188" s="5"/>
      <c r="O188" s="5"/>
      <c r="P188" s="5"/>
      <c r="Q188" s="5"/>
      <c r="R188" s="5"/>
      <c r="U188" s="5"/>
      <c r="V188" s="5"/>
      <c r="W188" s="5"/>
      <c r="X188" s="5"/>
      <c r="Y188" s="5"/>
      <c r="Z188" s="5"/>
      <c r="AA188" s="5"/>
      <c r="AB188" s="5"/>
      <c r="AC188" s="5"/>
      <c r="AD188" s="5"/>
      <c r="AE188" s="5"/>
      <c r="AF188" s="5"/>
      <c r="AG188" s="5"/>
      <c r="AH188" s="5"/>
      <c r="AI188" s="5"/>
      <c r="AJ188" s="5"/>
      <c r="AK188" s="5"/>
      <c r="AL188" s="5"/>
      <c r="AM188" s="5"/>
      <c r="AN188" s="5"/>
      <c r="AO188" s="5"/>
      <c r="AP188" s="5"/>
      <c r="AQ188" s="5"/>
      <c r="AR188" s="5"/>
      <c r="AS188" s="5"/>
      <c r="AT188" s="5"/>
      <c r="AU188" s="5"/>
      <c r="AV188" s="5"/>
      <c r="AW188" s="5"/>
      <c r="AX188" s="5"/>
      <c r="AY188" s="5"/>
      <c r="AZ188" s="5"/>
      <c r="BA188" s="5"/>
      <c r="BB188" s="5"/>
      <c r="BC188" s="5"/>
      <c r="BD188" s="5"/>
      <c r="BE188" s="5"/>
      <c r="BF188" s="5"/>
      <c r="BG188" s="5"/>
      <c r="BH188" s="5"/>
      <c r="BI188" s="5"/>
      <c r="BJ188" s="5"/>
      <c r="BK188" s="5"/>
      <c r="BL188" s="5"/>
      <c r="BM188" s="5"/>
      <c r="BN188" s="5"/>
      <c r="BO188" s="5"/>
      <c r="BP188" s="5"/>
      <c r="BQ188" s="5"/>
      <c r="BR188" s="5"/>
      <c r="BS188" s="5"/>
    </row>
    <row r="189" spans="1:74" ht="14" x14ac:dyDescent="0.3">
      <c r="B189" s="5"/>
      <c r="C189" s="5"/>
      <c r="D189" s="5"/>
      <c r="E189" s="5"/>
      <c r="F189" s="5"/>
      <c r="G189" s="5"/>
      <c r="H189" s="5"/>
      <c r="I189" s="5"/>
      <c r="J189" s="5"/>
      <c r="K189" s="5"/>
      <c r="L189" s="5"/>
      <c r="M189" s="5"/>
      <c r="N189" s="5"/>
      <c r="O189" s="5"/>
      <c r="P189" s="5"/>
      <c r="Q189" s="5"/>
      <c r="R189" s="5"/>
      <c r="U189" s="5"/>
      <c r="V189" s="5"/>
      <c r="W189" s="5"/>
      <c r="X189" s="5"/>
      <c r="Y189" s="5"/>
      <c r="Z189" s="5"/>
      <c r="AA189" s="5"/>
      <c r="AB189" s="5"/>
      <c r="AC189" s="5"/>
      <c r="AD189" s="5"/>
      <c r="AE189" s="5"/>
      <c r="AF189" s="5"/>
      <c r="AG189" s="5"/>
      <c r="AH189" s="5"/>
      <c r="AI189" s="5"/>
      <c r="AJ189" s="5"/>
      <c r="AK189" s="5"/>
      <c r="AL189" s="5"/>
      <c r="AM189" s="5"/>
      <c r="AN189" s="5"/>
      <c r="AO189" s="5"/>
      <c r="AP189" s="5"/>
      <c r="AQ189" s="5"/>
      <c r="AR189" s="5"/>
      <c r="AS189" s="5"/>
      <c r="AT189" s="5"/>
      <c r="AU189" s="5"/>
      <c r="AV189" s="5"/>
      <c r="AW189" s="5"/>
      <c r="AX189" s="5"/>
      <c r="AY189" s="5"/>
      <c r="AZ189" s="5"/>
      <c r="BA189" s="5"/>
      <c r="BB189" s="5"/>
      <c r="BC189" s="5"/>
      <c r="BD189" s="5"/>
      <c r="BE189" s="5"/>
      <c r="BF189" s="5"/>
      <c r="BG189" s="5"/>
      <c r="BH189" s="5"/>
      <c r="BI189" s="5"/>
      <c r="BJ189" s="5"/>
      <c r="BK189" s="5"/>
      <c r="BL189" s="5"/>
      <c r="BM189" s="5"/>
      <c r="BN189" s="5"/>
      <c r="BO189" s="5"/>
      <c r="BP189" s="5"/>
      <c r="BQ189" s="5"/>
      <c r="BR189" s="5"/>
      <c r="BS189" s="5"/>
    </row>
    <row r="190" spans="1:74" ht="14" x14ac:dyDescent="0.3">
      <c r="B190" s="5"/>
      <c r="C190" s="5"/>
      <c r="D190" s="5"/>
      <c r="E190" s="5"/>
      <c r="F190" s="5"/>
      <c r="G190" s="5"/>
      <c r="H190" s="5"/>
      <c r="I190" s="5"/>
      <c r="J190" s="5"/>
      <c r="K190" s="5"/>
      <c r="L190" s="5"/>
      <c r="M190" s="5"/>
      <c r="N190" s="5"/>
      <c r="O190" s="5"/>
      <c r="P190" s="5"/>
      <c r="Q190" s="5"/>
      <c r="R190" s="5"/>
      <c r="U190" s="5"/>
      <c r="V190" s="5"/>
      <c r="W190" s="5"/>
      <c r="X190" s="5"/>
      <c r="Y190" s="5"/>
      <c r="Z190" s="5"/>
      <c r="AA190" s="5"/>
      <c r="AB190" s="5"/>
      <c r="AC190" s="5"/>
      <c r="AD190" s="5"/>
      <c r="AE190" s="5"/>
      <c r="AF190" s="5"/>
      <c r="AG190" s="5"/>
      <c r="AH190" s="5"/>
      <c r="AI190" s="5"/>
      <c r="AJ190" s="5"/>
      <c r="AK190" s="5"/>
      <c r="AL190" s="5"/>
      <c r="AM190" s="5"/>
      <c r="AN190" s="5"/>
      <c r="AO190" s="5"/>
      <c r="AP190" s="5"/>
      <c r="AQ190" s="5"/>
      <c r="AR190" s="5"/>
      <c r="AS190" s="5"/>
      <c r="AT190" s="5"/>
      <c r="AU190" s="5"/>
      <c r="AV190" s="5"/>
      <c r="AW190" s="5"/>
      <c r="AX190" s="5"/>
      <c r="AY190" s="5"/>
      <c r="AZ190" s="5"/>
      <c r="BA190" s="5"/>
      <c r="BB190" s="5"/>
      <c r="BC190" s="5"/>
      <c r="BD190" s="5"/>
      <c r="BE190" s="5"/>
      <c r="BF190" s="5"/>
      <c r="BG190" s="5"/>
      <c r="BH190" s="5"/>
      <c r="BI190" s="5"/>
      <c r="BJ190" s="5"/>
      <c r="BK190" s="5"/>
      <c r="BL190" s="5"/>
      <c r="BM190" s="5"/>
      <c r="BN190" s="5"/>
      <c r="BO190" s="5"/>
      <c r="BP190" s="5"/>
      <c r="BQ190" s="5"/>
      <c r="BR190" s="5"/>
      <c r="BS190" s="5"/>
    </row>
    <row r="191" spans="1:74" ht="14" x14ac:dyDescent="0.3">
      <c r="B191" s="5"/>
      <c r="C191" s="5"/>
      <c r="D191" s="5"/>
      <c r="E191" s="5"/>
      <c r="F191" s="5"/>
      <c r="G191" s="5"/>
      <c r="H191" s="5"/>
      <c r="I191" s="5"/>
      <c r="J191" s="5"/>
      <c r="K191" s="5"/>
      <c r="L191" s="5"/>
      <c r="M191" s="5"/>
      <c r="N191" s="5"/>
      <c r="O191" s="5"/>
      <c r="P191" s="5"/>
      <c r="Q191" s="5"/>
      <c r="R191" s="5"/>
      <c r="U191" s="5"/>
      <c r="V191" s="5"/>
      <c r="W191" s="5"/>
      <c r="X191" s="5"/>
      <c r="Y191" s="5"/>
      <c r="Z191" s="5"/>
      <c r="AA191" s="5"/>
      <c r="AB191" s="5"/>
      <c r="AC191" s="5"/>
      <c r="AD191" s="5"/>
      <c r="AE191" s="5"/>
      <c r="AF191" s="5"/>
      <c r="AG191" s="5"/>
      <c r="AH191" s="5"/>
      <c r="AI191" s="5"/>
      <c r="AJ191" s="5"/>
      <c r="AK191" s="5"/>
      <c r="AL191" s="5"/>
      <c r="AM191" s="5"/>
      <c r="AN191" s="5"/>
      <c r="AO191" s="5"/>
      <c r="AP191" s="5"/>
      <c r="AQ191" s="5"/>
      <c r="AR191" s="5"/>
      <c r="AS191" s="5"/>
      <c r="AT191" s="5"/>
      <c r="AU191" s="5"/>
      <c r="AV191" s="5"/>
      <c r="AW191" s="5"/>
      <c r="AX191" s="5"/>
      <c r="AY191" s="5"/>
      <c r="AZ191" s="5"/>
      <c r="BA191" s="5"/>
      <c r="BB191" s="5"/>
      <c r="BC191" s="5"/>
      <c r="BD191" s="5"/>
      <c r="BE191" s="5"/>
      <c r="BF191" s="5"/>
      <c r="BG191" s="5"/>
      <c r="BH191" s="5"/>
      <c r="BI191" s="5"/>
      <c r="BJ191" s="5"/>
      <c r="BK191" s="5"/>
      <c r="BL191" s="5"/>
      <c r="BM191" s="5"/>
      <c r="BN191" s="5"/>
      <c r="BO191" s="5"/>
      <c r="BP191" s="5"/>
      <c r="BQ191" s="5"/>
      <c r="BR191" s="5"/>
      <c r="BS191" s="5"/>
    </row>
    <row r="192" spans="1:74" ht="14" x14ac:dyDescent="0.3">
      <c r="B192" s="5"/>
      <c r="C192" s="5"/>
      <c r="D192" s="5"/>
      <c r="E192" s="5"/>
      <c r="F192" s="5"/>
      <c r="G192" s="5"/>
      <c r="H192" s="5"/>
      <c r="I192" s="5"/>
      <c r="J192" s="5"/>
      <c r="K192" s="5"/>
      <c r="L192" s="5"/>
      <c r="M192" s="5"/>
      <c r="N192" s="5"/>
      <c r="O192" s="5"/>
      <c r="P192" s="5"/>
      <c r="Q192" s="5"/>
      <c r="R192" s="5"/>
      <c r="U192" s="5"/>
      <c r="V192" s="5"/>
      <c r="W192" s="5"/>
      <c r="X192" s="5"/>
      <c r="Y192" s="5"/>
      <c r="Z192" s="5"/>
      <c r="AA192" s="5"/>
      <c r="AB192" s="5"/>
      <c r="AC192" s="5"/>
      <c r="AD192" s="5"/>
      <c r="AE192" s="5"/>
      <c r="AF192" s="5"/>
      <c r="AG192" s="5"/>
      <c r="AH192" s="5"/>
      <c r="AI192" s="5"/>
      <c r="AJ192" s="5"/>
      <c r="AK192" s="5"/>
      <c r="AL192" s="5"/>
      <c r="AM192" s="5"/>
      <c r="AN192" s="5"/>
      <c r="AO192" s="5"/>
      <c r="AP192" s="5"/>
      <c r="AQ192" s="5"/>
      <c r="AR192" s="5"/>
      <c r="AS192" s="5"/>
      <c r="AT192" s="5"/>
      <c r="AU192" s="5"/>
      <c r="AV192" s="5"/>
      <c r="AW192" s="5"/>
      <c r="AX192" s="5"/>
      <c r="AY192" s="5"/>
      <c r="AZ192" s="5"/>
      <c r="BA192" s="5"/>
      <c r="BB192" s="5"/>
      <c r="BC192" s="5"/>
      <c r="BD192" s="5"/>
      <c r="BE192" s="5"/>
      <c r="BF192" s="5"/>
      <c r="BG192" s="5"/>
      <c r="BH192" s="5"/>
      <c r="BI192" s="5"/>
      <c r="BJ192" s="5"/>
      <c r="BK192" s="5"/>
      <c r="BL192" s="5"/>
      <c r="BM192" s="5"/>
      <c r="BN192" s="5"/>
      <c r="BO192" s="5"/>
      <c r="BP192" s="5"/>
      <c r="BQ192" s="5"/>
      <c r="BR192" s="5"/>
      <c r="BS192" s="5"/>
    </row>
    <row r="193" spans="2:71" ht="14" x14ac:dyDescent="0.3">
      <c r="B193" s="5"/>
      <c r="C193" s="5"/>
      <c r="D193" s="5"/>
      <c r="E193" s="5"/>
      <c r="F193" s="5"/>
      <c r="G193" s="5"/>
      <c r="H193" s="5"/>
      <c r="I193" s="5"/>
      <c r="J193" s="5"/>
      <c r="K193" s="5"/>
      <c r="L193" s="5"/>
      <c r="M193" s="5"/>
      <c r="N193" s="5"/>
      <c r="O193" s="5"/>
      <c r="P193" s="5"/>
      <c r="Q193" s="5"/>
      <c r="R193" s="5"/>
      <c r="U193" s="5"/>
      <c r="V193" s="5"/>
      <c r="W193" s="5"/>
      <c r="X193" s="5"/>
      <c r="Y193" s="5"/>
      <c r="Z193" s="5"/>
      <c r="AA193" s="5"/>
      <c r="AB193" s="5"/>
      <c r="AC193" s="5"/>
      <c r="AD193" s="5"/>
      <c r="AE193" s="5"/>
      <c r="AF193" s="5"/>
      <c r="AG193" s="5"/>
      <c r="AH193" s="5"/>
      <c r="AI193" s="5"/>
      <c r="AJ193" s="5"/>
      <c r="AK193" s="5"/>
      <c r="AL193" s="5"/>
      <c r="AM193" s="5"/>
      <c r="AN193" s="5"/>
      <c r="AO193" s="5"/>
      <c r="AP193" s="5"/>
      <c r="AQ193" s="5"/>
      <c r="AR193" s="5"/>
      <c r="AS193" s="5"/>
      <c r="AT193" s="5"/>
      <c r="AU193" s="5"/>
      <c r="AV193" s="5"/>
      <c r="AW193" s="5"/>
      <c r="AX193" s="5"/>
      <c r="AY193" s="5"/>
      <c r="AZ193" s="5"/>
      <c r="BA193" s="5"/>
      <c r="BB193" s="5"/>
      <c r="BC193" s="5"/>
      <c r="BD193" s="5"/>
      <c r="BE193" s="5"/>
      <c r="BF193" s="5"/>
      <c r="BG193" s="5"/>
      <c r="BH193" s="5"/>
      <c r="BI193" s="5"/>
      <c r="BJ193" s="5"/>
      <c r="BK193" s="5"/>
      <c r="BL193" s="5"/>
      <c r="BM193" s="5"/>
      <c r="BN193" s="5"/>
      <c r="BO193" s="5"/>
      <c r="BP193" s="5"/>
      <c r="BQ193" s="5"/>
      <c r="BR193" s="5"/>
      <c r="BS193" s="5"/>
    </row>
    <row r="194" spans="2:71" ht="14" x14ac:dyDescent="0.3">
      <c r="B194" s="5"/>
      <c r="C194" s="5"/>
      <c r="D194" s="5"/>
      <c r="E194" s="5"/>
      <c r="F194" s="5"/>
      <c r="G194" s="5"/>
      <c r="H194" s="5"/>
      <c r="I194" s="5"/>
      <c r="J194" s="5"/>
      <c r="K194" s="5"/>
      <c r="L194" s="5"/>
      <c r="M194" s="5"/>
      <c r="N194" s="5"/>
      <c r="O194" s="5"/>
      <c r="P194" s="5"/>
      <c r="Q194" s="5"/>
      <c r="R194" s="5"/>
      <c r="U194" s="5"/>
      <c r="V194" s="5"/>
      <c r="W194" s="5"/>
      <c r="X194" s="5"/>
      <c r="Y194" s="5"/>
      <c r="Z194" s="5"/>
      <c r="AA194" s="5"/>
      <c r="AB194" s="5"/>
      <c r="AC194" s="5"/>
      <c r="AD194" s="5"/>
      <c r="AE194" s="5"/>
      <c r="AF194" s="5"/>
      <c r="AG194" s="5"/>
      <c r="AH194" s="5"/>
      <c r="AI194" s="5"/>
      <c r="AJ194" s="5"/>
      <c r="AK194" s="5"/>
      <c r="AL194" s="5"/>
      <c r="AM194" s="5"/>
      <c r="AN194" s="5"/>
      <c r="AO194" s="5"/>
      <c r="AP194" s="5"/>
      <c r="AQ194" s="5"/>
      <c r="AR194" s="5"/>
      <c r="AS194" s="5"/>
      <c r="AT194" s="5"/>
      <c r="AU194" s="5"/>
      <c r="AV194" s="5"/>
      <c r="AW194" s="5"/>
      <c r="AX194" s="5"/>
      <c r="AY194" s="5"/>
      <c r="AZ194" s="5"/>
      <c r="BA194" s="5"/>
      <c r="BB194" s="5"/>
      <c r="BC194" s="5"/>
      <c r="BD194" s="5"/>
      <c r="BE194" s="5"/>
      <c r="BF194" s="5"/>
      <c r="BG194" s="5"/>
      <c r="BH194" s="5"/>
      <c r="BI194" s="5"/>
      <c r="BJ194" s="5"/>
      <c r="BK194" s="5"/>
      <c r="BL194" s="5"/>
      <c r="BM194" s="5"/>
      <c r="BN194" s="5"/>
      <c r="BO194" s="5"/>
      <c r="BP194" s="5"/>
      <c r="BQ194" s="5"/>
      <c r="BR194" s="5"/>
      <c r="BS194" s="5"/>
    </row>
    <row r="195" spans="2:71" ht="14" x14ac:dyDescent="0.3">
      <c r="B195" s="5"/>
      <c r="C195" s="5"/>
      <c r="D195" s="5"/>
      <c r="E195" s="5"/>
      <c r="F195" s="5"/>
      <c r="G195" s="5"/>
      <c r="H195" s="5"/>
      <c r="I195" s="5"/>
      <c r="J195" s="5"/>
      <c r="K195" s="5"/>
      <c r="L195" s="5"/>
      <c r="M195" s="5"/>
      <c r="N195" s="5"/>
      <c r="O195" s="5"/>
      <c r="P195" s="5"/>
      <c r="Q195" s="5"/>
      <c r="R195" s="5"/>
      <c r="U195" s="5"/>
      <c r="V195" s="5"/>
      <c r="W195" s="5"/>
      <c r="X195" s="5"/>
      <c r="Y195" s="5"/>
      <c r="Z195" s="5"/>
      <c r="AA195" s="5"/>
      <c r="AB195" s="5"/>
      <c r="AC195" s="5"/>
      <c r="AD195" s="5"/>
      <c r="AE195" s="5"/>
      <c r="AF195" s="5"/>
      <c r="AG195" s="5"/>
      <c r="AH195" s="5"/>
      <c r="AI195" s="5"/>
      <c r="AJ195" s="5"/>
      <c r="AK195" s="5"/>
      <c r="AL195" s="5"/>
      <c r="AM195" s="5"/>
      <c r="AN195" s="5"/>
      <c r="AO195" s="5"/>
      <c r="AP195" s="5"/>
      <c r="AQ195" s="5"/>
      <c r="AR195" s="5"/>
      <c r="AS195" s="5"/>
      <c r="AT195" s="5"/>
      <c r="AU195" s="5"/>
      <c r="AV195" s="5"/>
      <c r="AW195" s="5"/>
      <c r="AX195" s="5"/>
      <c r="AY195" s="5"/>
      <c r="AZ195" s="5"/>
      <c r="BA195" s="5"/>
      <c r="BB195" s="5"/>
      <c r="BC195" s="5"/>
      <c r="BD195" s="5"/>
      <c r="BE195" s="5"/>
      <c r="BF195" s="5"/>
      <c r="BG195" s="5"/>
      <c r="BH195" s="5"/>
      <c r="BI195" s="5"/>
      <c r="BJ195" s="5"/>
      <c r="BK195" s="5"/>
      <c r="BL195" s="5"/>
      <c r="BM195" s="5"/>
      <c r="BN195" s="5"/>
      <c r="BO195" s="5"/>
      <c r="BP195" s="5"/>
      <c r="BQ195" s="5"/>
      <c r="BR195" s="5"/>
      <c r="BS195" s="5"/>
    </row>
    <row r="196" spans="2:71" ht="14" x14ac:dyDescent="0.3">
      <c r="B196" s="5"/>
      <c r="C196" s="5"/>
      <c r="D196" s="5"/>
      <c r="E196" s="5"/>
      <c r="F196" s="5"/>
      <c r="G196" s="5"/>
      <c r="H196" s="5"/>
      <c r="I196" s="5"/>
      <c r="J196" s="5"/>
      <c r="K196" s="5"/>
      <c r="L196" s="5"/>
      <c r="M196" s="5"/>
      <c r="N196" s="5"/>
      <c r="O196" s="5"/>
      <c r="P196" s="5"/>
      <c r="Q196" s="5"/>
      <c r="R196" s="5"/>
      <c r="U196" s="5"/>
      <c r="V196" s="5"/>
      <c r="W196" s="5"/>
      <c r="X196" s="5"/>
      <c r="Y196" s="5"/>
      <c r="Z196" s="5"/>
      <c r="AA196" s="5"/>
      <c r="AB196" s="5"/>
      <c r="AC196" s="5"/>
      <c r="AD196" s="5"/>
      <c r="AE196" s="5"/>
      <c r="AF196" s="5"/>
      <c r="AG196" s="5"/>
      <c r="AH196" s="5"/>
      <c r="AI196" s="5"/>
      <c r="AJ196" s="5"/>
      <c r="AK196" s="5"/>
      <c r="AL196" s="5"/>
      <c r="AM196" s="5"/>
      <c r="AN196" s="5"/>
      <c r="AO196" s="5"/>
      <c r="AP196" s="5"/>
      <c r="AQ196" s="5"/>
      <c r="AR196" s="5"/>
      <c r="AS196" s="5"/>
      <c r="AT196" s="5"/>
      <c r="AU196" s="5"/>
      <c r="AV196" s="5"/>
      <c r="AW196" s="5"/>
      <c r="AX196" s="5"/>
      <c r="AY196" s="5"/>
      <c r="AZ196" s="5"/>
      <c r="BA196" s="5"/>
      <c r="BB196" s="5"/>
      <c r="BC196" s="5"/>
      <c r="BD196" s="5"/>
      <c r="BE196" s="5"/>
      <c r="BF196" s="5"/>
      <c r="BG196" s="5"/>
      <c r="BH196" s="5"/>
      <c r="BI196" s="5"/>
      <c r="BJ196" s="5"/>
      <c r="BK196" s="5"/>
      <c r="BL196" s="5"/>
      <c r="BM196" s="5"/>
      <c r="BN196" s="5"/>
      <c r="BO196" s="5"/>
      <c r="BP196" s="5"/>
      <c r="BQ196" s="5"/>
      <c r="BR196" s="5"/>
      <c r="BS196" s="5"/>
    </row>
    <row r="197" spans="2:71" ht="14" x14ac:dyDescent="0.3">
      <c r="B197" s="5"/>
      <c r="C197" s="5"/>
      <c r="D197" s="5"/>
      <c r="E197" s="5"/>
      <c r="F197" s="5"/>
      <c r="G197" s="5"/>
      <c r="H197" s="5"/>
      <c r="I197" s="5"/>
      <c r="J197" s="5"/>
      <c r="K197" s="5"/>
      <c r="L197" s="5"/>
      <c r="M197" s="5"/>
      <c r="N197" s="5"/>
      <c r="O197" s="5"/>
      <c r="P197" s="5"/>
      <c r="Q197" s="5"/>
      <c r="R197" s="5"/>
      <c r="U197" s="5"/>
      <c r="V197" s="5"/>
      <c r="W197" s="5"/>
      <c r="X197" s="5"/>
      <c r="Y197" s="5"/>
      <c r="Z197" s="5"/>
      <c r="AA197" s="5"/>
      <c r="AB197" s="5"/>
      <c r="AC197" s="5"/>
      <c r="AD197" s="5"/>
      <c r="AE197" s="5"/>
      <c r="AF197" s="5"/>
      <c r="AG197" s="5"/>
      <c r="AH197" s="5"/>
      <c r="AI197" s="5"/>
      <c r="AJ197" s="5"/>
      <c r="AK197" s="5"/>
      <c r="AL197" s="5"/>
      <c r="AM197" s="5"/>
      <c r="AN197" s="5"/>
      <c r="AO197" s="5"/>
      <c r="AP197" s="5"/>
      <c r="AQ197" s="5"/>
      <c r="AR197" s="5"/>
      <c r="AS197" s="5"/>
      <c r="AT197" s="5"/>
      <c r="AU197" s="5"/>
      <c r="AV197" s="5"/>
      <c r="AW197" s="5"/>
      <c r="AX197" s="5"/>
      <c r="AY197" s="5"/>
      <c r="AZ197" s="5"/>
      <c r="BA197" s="5"/>
      <c r="BB197" s="5"/>
      <c r="BC197" s="5"/>
      <c r="BD197" s="5"/>
      <c r="BE197" s="5"/>
      <c r="BF197" s="5"/>
      <c r="BG197" s="5"/>
      <c r="BH197" s="5"/>
      <c r="BI197" s="5"/>
      <c r="BJ197" s="5"/>
      <c r="BK197" s="5"/>
      <c r="BL197" s="5"/>
      <c r="BM197" s="5"/>
      <c r="BN197" s="5"/>
      <c r="BO197" s="5"/>
      <c r="BP197" s="5"/>
      <c r="BQ197" s="5"/>
      <c r="BR197" s="5"/>
      <c r="BS197" s="5"/>
    </row>
    <row r="198" spans="2:71" ht="14" x14ac:dyDescent="0.3">
      <c r="B198" s="5"/>
      <c r="C198" s="5"/>
      <c r="D198" s="5"/>
      <c r="E198" s="5"/>
      <c r="F198" s="5"/>
      <c r="G198" s="5"/>
      <c r="H198" s="5"/>
      <c r="I198" s="5"/>
      <c r="J198" s="5"/>
      <c r="K198" s="5"/>
      <c r="L198" s="5"/>
      <c r="M198" s="5"/>
      <c r="N198" s="5"/>
      <c r="O198" s="5"/>
      <c r="P198" s="5"/>
      <c r="Q198" s="5"/>
      <c r="R198" s="5"/>
      <c r="U198" s="5"/>
      <c r="V198" s="5"/>
      <c r="W198" s="5"/>
      <c r="X198" s="5"/>
      <c r="Y198" s="5"/>
      <c r="Z198" s="5"/>
      <c r="AA198" s="5"/>
      <c r="AB198" s="5"/>
      <c r="AC198" s="5"/>
      <c r="AD198" s="5"/>
      <c r="AE198" s="5"/>
      <c r="AF198" s="5"/>
      <c r="AG198" s="5"/>
      <c r="AH198" s="5"/>
      <c r="AI198" s="5"/>
      <c r="AJ198" s="5"/>
      <c r="AK198" s="5"/>
      <c r="AL198" s="5"/>
      <c r="AM198" s="5"/>
      <c r="AN198" s="5"/>
      <c r="AO198" s="5"/>
      <c r="AP198" s="5"/>
      <c r="AQ198" s="5"/>
      <c r="AR198" s="5"/>
      <c r="AS198" s="5"/>
      <c r="AT198" s="5"/>
      <c r="AU198" s="5"/>
      <c r="AV198" s="5"/>
      <c r="AW198" s="5"/>
      <c r="AX198" s="5"/>
      <c r="AY198" s="5"/>
      <c r="AZ198" s="5"/>
      <c r="BA198" s="5"/>
      <c r="BB198" s="5"/>
      <c r="BC198" s="5"/>
      <c r="BD198" s="5"/>
      <c r="BE198" s="5"/>
      <c r="BF198" s="5"/>
      <c r="BG198" s="5"/>
      <c r="BH198" s="5"/>
      <c r="BI198" s="5"/>
      <c r="BJ198" s="5"/>
      <c r="BK198" s="5"/>
      <c r="BL198" s="5"/>
      <c r="BM198" s="5"/>
      <c r="BN198" s="5"/>
      <c r="BO198" s="5"/>
      <c r="BP198" s="5"/>
      <c r="BQ198" s="5"/>
      <c r="BR198" s="5"/>
      <c r="BS198" s="5"/>
    </row>
    <row r="199" spans="2:71" ht="14" x14ac:dyDescent="0.3">
      <c r="B199" s="5"/>
      <c r="C199" s="5"/>
      <c r="D199" s="5"/>
      <c r="E199" s="5"/>
      <c r="F199" s="5"/>
      <c r="G199" s="5"/>
      <c r="H199" s="5"/>
      <c r="I199" s="5"/>
      <c r="J199" s="5"/>
      <c r="K199" s="5"/>
      <c r="L199" s="5"/>
      <c r="M199" s="5"/>
      <c r="N199" s="5"/>
      <c r="O199" s="5"/>
      <c r="P199" s="5"/>
      <c r="Q199" s="5"/>
      <c r="R199" s="5"/>
      <c r="U199" s="5"/>
      <c r="V199" s="5"/>
      <c r="W199" s="5"/>
      <c r="X199" s="5"/>
      <c r="Y199" s="5"/>
      <c r="Z199" s="5"/>
      <c r="AA199" s="5"/>
      <c r="AB199" s="5"/>
      <c r="AC199" s="5"/>
      <c r="AD199" s="5"/>
      <c r="AE199" s="5"/>
      <c r="AF199" s="5"/>
      <c r="AG199" s="5"/>
      <c r="AH199" s="5"/>
      <c r="AI199" s="5"/>
      <c r="AJ199" s="5"/>
      <c r="AK199" s="5"/>
      <c r="AL199" s="5"/>
      <c r="AM199" s="5"/>
      <c r="AN199" s="5"/>
      <c r="AO199" s="5"/>
      <c r="AP199" s="5"/>
      <c r="AQ199" s="5"/>
      <c r="AR199" s="5"/>
      <c r="AS199" s="5"/>
      <c r="AT199" s="5"/>
      <c r="AU199" s="5"/>
      <c r="AV199" s="5"/>
      <c r="AW199" s="5"/>
      <c r="AX199" s="5"/>
      <c r="AY199" s="5"/>
      <c r="AZ199" s="5"/>
      <c r="BA199" s="5"/>
      <c r="BB199" s="5"/>
      <c r="BC199" s="5"/>
      <c r="BD199" s="5"/>
      <c r="BE199" s="5"/>
      <c r="BF199" s="5"/>
      <c r="BG199" s="5"/>
      <c r="BH199" s="5"/>
      <c r="BI199" s="5"/>
      <c r="BJ199" s="5"/>
      <c r="BK199" s="5"/>
      <c r="BL199" s="5"/>
      <c r="BM199" s="5"/>
      <c r="BN199" s="5"/>
      <c r="BO199" s="5"/>
      <c r="BP199" s="5"/>
      <c r="BQ199" s="5"/>
      <c r="BR199" s="5"/>
      <c r="BS199" s="5"/>
    </row>
    <row r="200" spans="2:71" ht="14" x14ac:dyDescent="0.3">
      <c r="B200" s="5"/>
      <c r="C200" s="5"/>
      <c r="D200" s="5"/>
      <c r="E200" s="5"/>
      <c r="F200" s="5"/>
      <c r="G200" s="5"/>
      <c r="H200" s="5"/>
      <c r="I200" s="5"/>
      <c r="J200" s="5"/>
      <c r="K200" s="5"/>
      <c r="L200" s="5"/>
      <c r="M200" s="5"/>
      <c r="N200" s="5"/>
      <c r="O200" s="5"/>
      <c r="P200" s="5"/>
      <c r="Q200" s="5"/>
      <c r="R200" s="5"/>
      <c r="U200" s="5"/>
      <c r="V200" s="5"/>
      <c r="W200" s="5"/>
      <c r="X200" s="5"/>
      <c r="Y200" s="5"/>
      <c r="Z200" s="5"/>
      <c r="AA200" s="5"/>
      <c r="AB200" s="5"/>
      <c r="AC200" s="5"/>
      <c r="AD200" s="5"/>
      <c r="AE200" s="5"/>
      <c r="AF200" s="5"/>
      <c r="AG200" s="5"/>
      <c r="AH200" s="5"/>
      <c r="AI200" s="5"/>
      <c r="AJ200" s="5"/>
      <c r="AK200" s="5"/>
      <c r="AL200" s="5"/>
      <c r="AM200" s="5"/>
      <c r="AN200" s="5"/>
      <c r="AO200" s="5"/>
      <c r="AP200" s="5"/>
      <c r="AQ200" s="5"/>
      <c r="AR200" s="5"/>
      <c r="AS200" s="5"/>
      <c r="AT200" s="5"/>
      <c r="AU200" s="5"/>
      <c r="AV200" s="5"/>
      <c r="AW200" s="5"/>
      <c r="AX200" s="5"/>
      <c r="AY200" s="5"/>
      <c r="AZ200" s="5"/>
      <c r="BA200" s="5"/>
      <c r="BB200" s="5"/>
      <c r="BC200" s="5"/>
      <c r="BD200" s="5"/>
      <c r="BE200" s="5"/>
      <c r="BF200" s="5"/>
      <c r="BG200" s="5"/>
      <c r="BH200" s="5"/>
      <c r="BI200" s="5"/>
      <c r="BJ200" s="5"/>
      <c r="BK200" s="5"/>
      <c r="BL200" s="5"/>
      <c r="BM200" s="5"/>
      <c r="BN200" s="5"/>
      <c r="BO200" s="5"/>
      <c r="BP200" s="5"/>
      <c r="BQ200" s="5"/>
      <c r="BR200" s="5"/>
      <c r="BS200" s="5"/>
    </row>
    <row r="201" spans="2:71" ht="14" x14ac:dyDescent="0.3">
      <c r="B201" s="5"/>
      <c r="C201" s="5"/>
      <c r="D201" s="5"/>
      <c r="E201" s="5"/>
      <c r="F201" s="5"/>
      <c r="G201" s="5"/>
      <c r="H201" s="5"/>
      <c r="I201" s="5"/>
      <c r="J201" s="5"/>
      <c r="K201" s="5"/>
      <c r="L201" s="5"/>
      <c r="M201" s="5"/>
      <c r="N201" s="5"/>
      <c r="O201" s="5"/>
      <c r="P201" s="5"/>
      <c r="Q201" s="5"/>
      <c r="R201" s="5"/>
      <c r="U201" s="5"/>
      <c r="V201" s="5"/>
      <c r="W201" s="5"/>
      <c r="X201" s="5"/>
      <c r="Y201" s="5"/>
      <c r="Z201" s="5"/>
      <c r="AA201" s="5"/>
      <c r="AB201" s="5"/>
      <c r="AC201" s="5"/>
      <c r="AD201" s="5"/>
      <c r="AE201" s="5"/>
      <c r="AF201" s="5"/>
      <c r="AG201" s="5"/>
      <c r="AH201" s="5"/>
      <c r="AI201" s="5"/>
      <c r="AJ201" s="5"/>
      <c r="AK201" s="5"/>
      <c r="AL201" s="5"/>
      <c r="AM201" s="5"/>
      <c r="AN201" s="5"/>
      <c r="AO201" s="5"/>
      <c r="AP201" s="5"/>
      <c r="AQ201" s="5"/>
      <c r="AR201" s="5"/>
      <c r="AS201" s="5"/>
      <c r="AT201" s="5"/>
      <c r="AU201" s="5"/>
      <c r="AV201" s="5"/>
      <c r="AW201" s="5"/>
      <c r="AX201" s="5"/>
      <c r="AY201" s="5"/>
      <c r="AZ201" s="5"/>
      <c r="BA201" s="5"/>
      <c r="BB201" s="5"/>
      <c r="BC201" s="5"/>
      <c r="BD201" s="5"/>
      <c r="BE201" s="5"/>
      <c r="BF201" s="5"/>
      <c r="BG201" s="5"/>
      <c r="BH201" s="5"/>
      <c r="BI201" s="5"/>
      <c r="BJ201" s="5"/>
      <c r="BK201" s="5"/>
      <c r="BL201" s="5"/>
      <c r="BM201" s="5"/>
      <c r="BN201" s="5"/>
      <c r="BO201" s="5"/>
      <c r="BP201" s="5"/>
      <c r="BQ201" s="5"/>
      <c r="BR201" s="5"/>
      <c r="BS201" s="5"/>
    </row>
    <row r="202" spans="2:71" ht="14" x14ac:dyDescent="0.3">
      <c r="B202" s="5"/>
      <c r="C202" s="5"/>
      <c r="D202" s="5"/>
      <c r="E202" s="5"/>
      <c r="F202" s="5"/>
      <c r="G202" s="5"/>
      <c r="H202" s="5"/>
      <c r="I202" s="5"/>
      <c r="J202" s="5"/>
      <c r="K202" s="5"/>
      <c r="L202" s="5"/>
      <c r="M202" s="5"/>
      <c r="N202" s="5"/>
      <c r="O202" s="5"/>
      <c r="P202" s="5"/>
      <c r="Q202" s="5"/>
      <c r="R202" s="5"/>
      <c r="U202" s="5"/>
      <c r="V202" s="5"/>
      <c r="W202" s="5"/>
      <c r="X202" s="5"/>
      <c r="Y202" s="5"/>
      <c r="Z202" s="5"/>
      <c r="AA202" s="5"/>
      <c r="AB202" s="5"/>
      <c r="AC202" s="5"/>
      <c r="AD202" s="5"/>
      <c r="AE202" s="5"/>
      <c r="AF202" s="5"/>
      <c r="AG202" s="5"/>
      <c r="AH202" s="5"/>
      <c r="AI202" s="5"/>
      <c r="AJ202" s="5"/>
      <c r="AK202" s="5"/>
      <c r="AL202" s="5"/>
      <c r="AM202" s="5"/>
      <c r="AN202" s="5"/>
      <c r="AO202" s="5"/>
      <c r="AP202" s="5"/>
      <c r="AQ202" s="5"/>
      <c r="AR202" s="5"/>
      <c r="AS202" s="5"/>
      <c r="AT202" s="5"/>
      <c r="AU202" s="5"/>
      <c r="AV202" s="5"/>
      <c r="AW202" s="5"/>
      <c r="AX202" s="5"/>
      <c r="AY202" s="5"/>
      <c r="AZ202" s="5"/>
      <c r="BA202" s="5"/>
      <c r="BB202" s="5"/>
      <c r="BC202" s="5"/>
      <c r="BD202" s="5"/>
      <c r="BE202" s="5"/>
      <c r="BF202" s="5"/>
      <c r="BG202" s="5"/>
      <c r="BH202" s="5"/>
      <c r="BI202" s="5"/>
      <c r="BJ202" s="5"/>
      <c r="BK202" s="5"/>
      <c r="BL202" s="5"/>
      <c r="BM202" s="5"/>
      <c r="BN202" s="5"/>
      <c r="BO202" s="5"/>
      <c r="BP202" s="5"/>
      <c r="BQ202" s="5"/>
      <c r="BR202" s="5"/>
      <c r="BS202" s="5"/>
    </row>
    <row r="203" spans="2:71" ht="14" x14ac:dyDescent="0.3">
      <c r="B203" s="5"/>
      <c r="C203" s="5"/>
      <c r="D203" s="5"/>
      <c r="E203" s="5"/>
      <c r="F203" s="5"/>
      <c r="G203" s="5"/>
      <c r="H203" s="5"/>
      <c r="I203" s="5"/>
      <c r="J203" s="5"/>
      <c r="K203" s="5"/>
      <c r="L203" s="5"/>
      <c r="M203" s="5"/>
      <c r="N203" s="5"/>
      <c r="O203" s="5"/>
      <c r="P203" s="5"/>
      <c r="Q203" s="5"/>
      <c r="R203" s="5"/>
      <c r="U203" s="5"/>
      <c r="V203" s="5"/>
      <c r="W203" s="5"/>
      <c r="X203" s="5"/>
      <c r="Y203" s="5"/>
      <c r="Z203" s="5"/>
      <c r="AA203" s="5"/>
      <c r="AB203" s="5"/>
      <c r="AC203" s="5"/>
      <c r="AD203" s="5"/>
      <c r="AE203" s="5"/>
      <c r="AF203" s="5"/>
      <c r="AG203" s="5"/>
      <c r="AH203" s="5"/>
      <c r="AI203" s="5"/>
      <c r="AJ203" s="5"/>
      <c r="AK203" s="5"/>
      <c r="AL203" s="5"/>
      <c r="AM203" s="5"/>
      <c r="AN203" s="5"/>
      <c r="AO203" s="5"/>
      <c r="AP203" s="5"/>
      <c r="AQ203" s="5"/>
      <c r="AR203" s="5"/>
      <c r="AS203" s="5"/>
      <c r="AT203" s="5"/>
      <c r="AU203" s="5"/>
      <c r="AV203" s="5"/>
      <c r="AW203" s="5"/>
      <c r="AX203" s="5"/>
      <c r="AY203" s="5"/>
      <c r="AZ203" s="5"/>
      <c r="BA203" s="5"/>
      <c r="BB203" s="5"/>
      <c r="BC203" s="5"/>
      <c r="BD203" s="5"/>
      <c r="BE203" s="5"/>
      <c r="BF203" s="5"/>
      <c r="BG203" s="5"/>
      <c r="BH203" s="5"/>
      <c r="BI203" s="5"/>
      <c r="BJ203" s="5"/>
      <c r="BK203" s="5"/>
      <c r="BL203" s="5"/>
      <c r="BM203" s="5"/>
      <c r="BN203" s="5"/>
      <c r="BO203" s="5"/>
      <c r="BP203" s="5"/>
      <c r="BQ203" s="5"/>
      <c r="BR203" s="5"/>
      <c r="BS203" s="5"/>
    </row>
    <row r="204" spans="2:71" ht="14" x14ac:dyDescent="0.3">
      <c r="B204" s="5"/>
      <c r="C204" s="5"/>
      <c r="D204" s="5"/>
      <c r="E204" s="5"/>
      <c r="F204" s="5"/>
      <c r="G204" s="5"/>
      <c r="H204" s="5"/>
      <c r="I204" s="5"/>
      <c r="J204" s="5"/>
      <c r="K204" s="5"/>
      <c r="L204" s="5"/>
      <c r="M204" s="5"/>
      <c r="N204" s="5"/>
      <c r="O204" s="5"/>
      <c r="P204" s="5"/>
      <c r="Q204" s="5"/>
      <c r="R204" s="5"/>
      <c r="U204" s="5"/>
      <c r="V204" s="5"/>
      <c r="W204" s="5"/>
      <c r="X204" s="5"/>
      <c r="Y204" s="5"/>
      <c r="Z204" s="5"/>
      <c r="AA204" s="5"/>
      <c r="AB204" s="5"/>
      <c r="AC204" s="5"/>
      <c r="AD204" s="5"/>
      <c r="AE204" s="5"/>
      <c r="AF204" s="5"/>
      <c r="AG204" s="5"/>
      <c r="AH204" s="5"/>
      <c r="AI204" s="5"/>
      <c r="AJ204" s="5"/>
      <c r="AK204" s="5"/>
      <c r="AL204" s="5"/>
      <c r="AM204" s="5"/>
      <c r="AN204" s="5"/>
      <c r="AO204" s="5"/>
      <c r="AP204" s="5"/>
      <c r="AQ204" s="5"/>
      <c r="AR204" s="5"/>
      <c r="AS204" s="5"/>
      <c r="AT204" s="5"/>
      <c r="AU204" s="5"/>
      <c r="AV204" s="5"/>
      <c r="AW204" s="5"/>
      <c r="AX204" s="5"/>
      <c r="AY204" s="5"/>
      <c r="AZ204" s="5"/>
      <c r="BA204" s="5"/>
      <c r="BB204" s="5"/>
      <c r="BC204" s="5"/>
      <c r="BD204" s="5"/>
      <c r="BE204" s="5"/>
      <c r="BF204" s="5"/>
      <c r="BG204" s="5"/>
      <c r="BH204" s="5"/>
      <c r="BI204" s="5"/>
      <c r="BJ204" s="5"/>
      <c r="BK204" s="5"/>
      <c r="BL204" s="5"/>
      <c r="BM204" s="5"/>
      <c r="BN204" s="5"/>
      <c r="BO204" s="5"/>
      <c r="BP204" s="5"/>
      <c r="BQ204" s="5"/>
      <c r="BR204" s="5"/>
      <c r="BS204" s="5"/>
    </row>
    <row r="205" spans="2:71" ht="14" x14ac:dyDescent="0.3">
      <c r="B205" s="5"/>
      <c r="C205" s="5"/>
      <c r="D205" s="5"/>
      <c r="E205" s="5"/>
      <c r="F205" s="5"/>
      <c r="G205" s="5"/>
      <c r="H205" s="5"/>
      <c r="I205" s="5"/>
      <c r="J205" s="5"/>
      <c r="K205" s="5"/>
      <c r="L205" s="5"/>
      <c r="M205" s="5"/>
      <c r="N205" s="5"/>
      <c r="O205" s="5"/>
      <c r="P205" s="5"/>
      <c r="Q205" s="5"/>
      <c r="R205" s="5"/>
      <c r="U205" s="5"/>
      <c r="V205" s="5"/>
      <c r="W205" s="5"/>
      <c r="X205" s="5"/>
      <c r="Y205" s="5"/>
      <c r="Z205" s="5"/>
      <c r="AA205" s="5"/>
      <c r="AB205" s="5"/>
      <c r="AC205" s="5"/>
      <c r="AD205" s="5"/>
      <c r="AE205" s="5"/>
      <c r="AF205" s="5"/>
      <c r="AG205" s="5"/>
      <c r="AH205" s="5"/>
      <c r="AI205" s="5"/>
      <c r="AJ205" s="5"/>
      <c r="AK205" s="5"/>
      <c r="AL205" s="5"/>
      <c r="AM205" s="5"/>
      <c r="AN205" s="5"/>
      <c r="AO205" s="5"/>
      <c r="AP205" s="5"/>
      <c r="AQ205" s="5"/>
      <c r="AR205" s="5"/>
      <c r="AS205" s="5"/>
      <c r="AT205" s="5"/>
      <c r="AU205" s="5"/>
      <c r="AV205" s="5"/>
      <c r="AW205" s="5"/>
      <c r="AX205" s="5"/>
      <c r="AY205" s="5"/>
      <c r="AZ205" s="5"/>
      <c r="BA205" s="5"/>
      <c r="BB205" s="5"/>
      <c r="BC205" s="5"/>
      <c r="BD205" s="5"/>
      <c r="BE205" s="5"/>
      <c r="BF205" s="5"/>
      <c r="BG205" s="5"/>
      <c r="BH205" s="5"/>
      <c r="BI205" s="5"/>
      <c r="BJ205" s="5"/>
      <c r="BK205" s="5"/>
      <c r="BL205" s="5"/>
      <c r="BM205" s="5"/>
      <c r="BN205" s="5"/>
      <c r="BO205" s="5"/>
      <c r="BP205" s="5"/>
      <c r="BQ205" s="5"/>
      <c r="BR205" s="5"/>
      <c r="BS205" s="5"/>
    </row>
    <row r="206" spans="2:71" ht="14" x14ac:dyDescent="0.3">
      <c r="B206" s="5"/>
      <c r="C206" s="5"/>
      <c r="D206" s="5"/>
      <c r="E206" s="5"/>
      <c r="F206" s="5"/>
      <c r="G206" s="5"/>
      <c r="H206" s="5"/>
      <c r="I206" s="5"/>
      <c r="J206" s="5"/>
      <c r="K206" s="5"/>
      <c r="L206" s="5"/>
      <c r="M206" s="5"/>
      <c r="N206" s="5"/>
      <c r="O206" s="5"/>
      <c r="P206" s="5"/>
      <c r="Q206" s="5"/>
      <c r="R206" s="5"/>
      <c r="U206" s="5"/>
      <c r="V206" s="5"/>
      <c r="W206" s="5"/>
      <c r="X206" s="5"/>
      <c r="Y206" s="5"/>
      <c r="Z206" s="5"/>
      <c r="AA206" s="5"/>
      <c r="AB206" s="5"/>
      <c r="AC206" s="5"/>
      <c r="AD206" s="5"/>
      <c r="AE206" s="5"/>
      <c r="AF206" s="5"/>
      <c r="AG206" s="5"/>
      <c r="AH206" s="5"/>
      <c r="AI206" s="5"/>
      <c r="AJ206" s="5"/>
      <c r="AK206" s="5"/>
      <c r="AL206" s="5"/>
      <c r="AM206" s="5"/>
      <c r="AN206" s="5"/>
      <c r="AO206" s="5"/>
      <c r="AP206" s="5"/>
      <c r="AQ206" s="5"/>
      <c r="AR206" s="5"/>
      <c r="AS206" s="5"/>
      <c r="AT206" s="5"/>
      <c r="AU206" s="5"/>
      <c r="AV206" s="5"/>
      <c r="AW206" s="5"/>
      <c r="AX206" s="5"/>
      <c r="AY206" s="5"/>
      <c r="AZ206" s="5"/>
      <c r="BA206" s="5"/>
      <c r="BB206" s="5"/>
      <c r="BC206" s="5"/>
      <c r="BD206" s="5"/>
      <c r="BE206" s="5"/>
      <c r="BF206" s="5"/>
      <c r="BG206" s="5"/>
      <c r="BH206" s="5"/>
      <c r="BI206" s="5"/>
      <c r="BJ206" s="5"/>
      <c r="BK206" s="5"/>
      <c r="BL206" s="5"/>
      <c r="BM206" s="5"/>
      <c r="BN206" s="5"/>
      <c r="BO206" s="5"/>
      <c r="BP206" s="5"/>
      <c r="BQ206" s="5"/>
      <c r="BR206" s="5"/>
      <c r="BS206" s="5"/>
    </row>
    <row r="207" spans="2:71" ht="14" x14ac:dyDescent="0.3">
      <c r="B207" s="5"/>
      <c r="C207" s="5"/>
      <c r="D207" s="5"/>
      <c r="E207" s="5"/>
      <c r="F207" s="5"/>
      <c r="G207" s="5"/>
      <c r="H207" s="5"/>
      <c r="I207" s="5"/>
      <c r="J207" s="5"/>
      <c r="K207" s="5"/>
      <c r="L207" s="5"/>
      <c r="M207" s="5"/>
      <c r="N207" s="5"/>
      <c r="O207" s="5"/>
      <c r="P207" s="5"/>
      <c r="Q207" s="5"/>
      <c r="R207" s="5"/>
      <c r="U207" s="5"/>
      <c r="V207" s="5"/>
      <c r="W207" s="5"/>
      <c r="X207" s="5"/>
      <c r="Y207" s="5"/>
      <c r="Z207" s="5"/>
      <c r="AA207" s="5"/>
      <c r="AB207" s="5"/>
      <c r="AC207" s="5"/>
      <c r="AD207" s="5"/>
      <c r="AE207" s="5"/>
      <c r="AF207" s="5"/>
      <c r="AG207" s="5"/>
      <c r="AH207" s="5"/>
      <c r="AI207" s="5"/>
      <c r="AJ207" s="5"/>
      <c r="AK207" s="5"/>
      <c r="AL207" s="5"/>
      <c r="AM207" s="5"/>
      <c r="AN207" s="5"/>
      <c r="AO207" s="5"/>
      <c r="AP207" s="5"/>
      <c r="AQ207" s="5"/>
      <c r="AR207" s="5"/>
      <c r="AS207" s="5"/>
      <c r="AT207" s="5"/>
      <c r="AU207" s="5"/>
      <c r="AV207" s="5"/>
      <c r="AW207" s="5"/>
      <c r="AX207" s="5"/>
      <c r="AY207" s="5"/>
      <c r="AZ207" s="5"/>
      <c r="BA207" s="5"/>
      <c r="BB207" s="5"/>
      <c r="BC207" s="5"/>
      <c r="BD207" s="5"/>
      <c r="BE207" s="5"/>
      <c r="BF207" s="5"/>
      <c r="BG207" s="5"/>
      <c r="BH207" s="5"/>
      <c r="BI207" s="5"/>
      <c r="BJ207" s="5"/>
      <c r="BK207" s="5"/>
      <c r="BL207" s="5"/>
      <c r="BM207" s="5"/>
      <c r="BN207" s="5"/>
      <c r="BO207" s="5"/>
      <c r="BP207" s="5"/>
      <c r="BQ207" s="5"/>
      <c r="BR207" s="5"/>
      <c r="BS207" s="5"/>
    </row>
    <row r="208" spans="2:71" ht="14" x14ac:dyDescent="0.3">
      <c r="B208" s="5"/>
      <c r="C208" s="5"/>
      <c r="D208" s="5"/>
      <c r="E208" s="5"/>
      <c r="F208" s="5"/>
      <c r="G208" s="5"/>
      <c r="H208" s="5"/>
      <c r="I208" s="5"/>
      <c r="J208" s="5"/>
      <c r="K208" s="5"/>
      <c r="L208" s="5"/>
      <c r="M208" s="5"/>
      <c r="N208" s="5"/>
      <c r="O208" s="5"/>
      <c r="P208" s="5"/>
      <c r="Q208" s="5"/>
      <c r="R208" s="5"/>
      <c r="U208" s="5"/>
      <c r="V208" s="5"/>
      <c r="W208" s="5"/>
      <c r="X208" s="5"/>
      <c r="Y208" s="5"/>
      <c r="Z208" s="5"/>
      <c r="AA208" s="5"/>
      <c r="AB208" s="5"/>
      <c r="AC208" s="5"/>
      <c r="AD208" s="5"/>
      <c r="AE208" s="5"/>
      <c r="AF208" s="5"/>
      <c r="AG208" s="5"/>
      <c r="AH208" s="5"/>
      <c r="AI208" s="5"/>
      <c r="AJ208" s="5"/>
      <c r="AK208" s="5"/>
      <c r="AL208" s="5"/>
      <c r="AM208" s="5"/>
      <c r="AN208" s="5"/>
      <c r="AO208" s="5"/>
      <c r="AP208" s="5"/>
      <c r="AQ208" s="5"/>
      <c r="AR208" s="5"/>
      <c r="AS208" s="5"/>
      <c r="AT208" s="5"/>
      <c r="AU208" s="5"/>
      <c r="AV208" s="5"/>
      <c r="AW208" s="5"/>
      <c r="AX208" s="5"/>
      <c r="AY208" s="5"/>
      <c r="AZ208" s="5"/>
      <c r="BA208" s="5"/>
      <c r="BB208" s="5"/>
      <c r="BC208" s="5"/>
      <c r="BD208" s="5"/>
      <c r="BE208" s="5"/>
      <c r="BF208" s="5"/>
      <c r="BG208" s="5"/>
      <c r="BH208" s="5"/>
      <c r="BI208" s="5"/>
      <c r="BJ208" s="5"/>
      <c r="BK208" s="5"/>
      <c r="BL208" s="5"/>
      <c r="BM208" s="5"/>
      <c r="BN208" s="5"/>
      <c r="BO208" s="5"/>
      <c r="BP208" s="5"/>
      <c r="BQ208" s="5"/>
      <c r="BR208" s="5"/>
      <c r="BS208" s="5"/>
    </row>
    <row r="209" spans="1:120" ht="14" x14ac:dyDescent="0.3">
      <c r="B209" s="5"/>
      <c r="C209" s="5"/>
      <c r="D209" s="5"/>
      <c r="E209" s="5"/>
      <c r="F209" s="5"/>
      <c r="G209" s="5"/>
      <c r="H209" s="5"/>
      <c r="I209" s="5"/>
      <c r="J209" s="5"/>
      <c r="K209" s="5"/>
      <c r="L209" s="5"/>
      <c r="M209" s="5"/>
      <c r="N209" s="5"/>
      <c r="O209" s="5"/>
      <c r="P209" s="5"/>
      <c r="Q209" s="5"/>
      <c r="R209" s="5"/>
      <c r="U209" s="5"/>
      <c r="V209" s="5"/>
      <c r="W209" s="5"/>
      <c r="X209" s="5"/>
      <c r="Y209" s="5"/>
      <c r="Z209" s="5"/>
      <c r="AA209" s="5"/>
      <c r="AB209" s="5"/>
      <c r="AC209" s="5"/>
      <c r="AD209" s="5"/>
      <c r="AE209" s="5"/>
      <c r="AF209" s="5"/>
      <c r="AG209" s="5"/>
      <c r="AH209" s="5"/>
      <c r="AI209" s="5"/>
      <c r="AJ209" s="5"/>
      <c r="AK209" s="5"/>
      <c r="AL209" s="5"/>
      <c r="AM209" s="5"/>
      <c r="AN209" s="5"/>
      <c r="AO209" s="5"/>
      <c r="AP209" s="5"/>
      <c r="AQ209" s="5"/>
      <c r="AR209" s="5"/>
      <c r="AS209" s="5"/>
      <c r="AT209" s="5"/>
      <c r="AU209" s="5"/>
      <c r="AV209" s="5"/>
      <c r="AW209" s="5"/>
      <c r="AX209" s="5"/>
      <c r="AY209" s="5"/>
      <c r="AZ209" s="5"/>
      <c r="BA209" s="5"/>
      <c r="BB209" s="5"/>
      <c r="BC209" s="5"/>
      <c r="BD209" s="5"/>
      <c r="BE209" s="5"/>
      <c r="BF209" s="5"/>
      <c r="BG209" s="5"/>
      <c r="BH209" s="5"/>
      <c r="BI209" s="5"/>
      <c r="BJ209" s="5"/>
      <c r="BK209" s="5"/>
      <c r="BL209" s="5"/>
      <c r="BM209" s="5"/>
      <c r="BN209" s="5"/>
      <c r="BO209" s="5"/>
      <c r="BP209" s="5"/>
      <c r="BQ209" s="5"/>
      <c r="BR209" s="5"/>
      <c r="BS209" s="5"/>
    </row>
    <row r="210" spans="1:120" ht="14" x14ac:dyDescent="0.3">
      <c r="B210" s="5"/>
      <c r="C210" s="5"/>
      <c r="D210" s="5"/>
      <c r="E210" s="5"/>
      <c r="F210" s="5"/>
      <c r="G210" s="5"/>
      <c r="H210" s="5"/>
      <c r="I210" s="5"/>
      <c r="J210" s="5"/>
      <c r="K210" s="5"/>
      <c r="L210" s="5"/>
      <c r="M210" s="5"/>
      <c r="N210" s="5"/>
      <c r="O210" s="5"/>
      <c r="P210" s="5"/>
      <c r="Q210" s="5"/>
      <c r="R210" s="5"/>
      <c r="U210" s="5"/>
      <c r="V210" s="5"/>
      <c r="W210" s="5"/>
      <c r="X210" s="5"/>
      <c r="Y210" s="5"/>
      <c r="Z210" s="5"/>
      <c r="AA210" s="5"/>
      <c r="AB210" s="5"/>
      <c r="AC210" s="5"/>
      <c r="AD210" s="5"/>
      <c r="AE210" s="5"/>
      <c r="AF210" s="5"/>
      <c r="AG210" s="5"/>
      <c r="AH210" s="5"/>
      <c r="AI210" s="5"/>
      <c r="AJ210" s="5"/>
      <c r="AK210" s="5"/>
      <c r="AL210" s="5"/>
      <c r="AM210" s="5"/>
      <c r="AN210" s="5"/>
      <c r="AO210" s="5"/>
      <c r="AP210" s="5"/>
      <c r="AQ210" s="5"/>
      <c r="AR210" s="5"/>
      <c r="AS210" s="5"/>
      <c r="AT210" s="5"/>
      <c r="AU210" s="5"/>
      <c r="AV210" s="5"/>
      <c r="AW210" s="5"/>
      <c r="AX210" s="5"/>
      <c r="AY210" s="5"/>
      <c r="AZ210" s="5"/>
      <c r="BA210" s="5"/>
      <c r="BB210" s="5"/>
      <c r="BC210" s="5"/>
      <c r="BD210" s="5"/>
      <c r="BE210" s="5"/>
      <c r="BF210" s="5"/>
      <c r="BG210" s="5"/>
      <c r="BH210" s="5"/>
      <c r="BI210" s="5"/>
      <c r="BJ210" s="5"/>
      <c r="BK210" s="5"/>
      <c r="BL210" s="5"/>
      <c r="BM210" s="5"/>
      <c r="BN210" s="5"/>
      <c r="BO210" s="5"/>
      <c r="BP210" s="5"/>
      <c r="BQ210" s="5"/>
      <c r="BR210" s="5"/>
      <c r="BS210" s="5"/>
    </row>
    <row r="211" spans="1:120" ht="14" x14ac:dyDescent="0.3">
      <c r="B211" s="5"/>
      <c r="C211" s="5"/>
      <c r="D211" s="5"/>
      <c r="E211" s="5"/>
      <c r="F211" s="5"/>
      <c r="G211" s="5"/>
      <c r="H211" s="5"/>
      <c r="I211" s="5"/>
      <c r="J211" s="5"/>
      <c r="K211" s="5"/>
      <c r="L211" s="5"/>
      <c r="M211" s="5"/>
      <c r="N211" s="5"/>
      <c r="O211" s="5"/>
      <c r="P211" s="5"/>
      <c r="Q211" s="5"/>
      <c r="R211" s="5"/>
      <c r="U211" s="5"/>
      <c r="V211" s="5"/>
      <c r="W211" s="5"/>
      <c r="X211" s="5"/>
      <c r="Y211" s="5"/>
      <c r="Z211" s="5"/>
      <c r="AA211" s="5"/>
      <c r="AB211" s="5"/>
      <c r="AC211" s="5"/>
      <c r="AD211" s="5"/>
      <c r="AE211" s="5"/>
      <c r="AF211" s="5"/>
      <c r="AG211" s="5"/>
      <c r="AH211" s="5"/>
      <c r="AI211" s="5"/>
      <c r="AJ211" s="5"/>
      <c r="AK211" s="5"/>
      <c r="AL211" s="5"/>
      <c r="AM211" s="5"/>
      <c r="AN211" s="5"/>
      <c r="AO211" s="5"/>
      <c r="AP211" s="5"/>
      <c r="AQ211" s="5"/>
      <c r="AR211" s="5"/>
      <c r="AS211" s="5"/>
      <c r="AT211" s="5"/>
      <c r="AU211" s="5"/>
      <c r="AV211" s="5"/>
      <c r="AW211" s="5"/>
      <c r="AX211" s="5"/>
      <c r="AY211" s="5"/>
      <c r="AZ211" s="5"/>
      <c r="BA211" s="5"/>
      <c r="BB211" s="5"/>
      <c r="BC211" s="5"/>
      <c r="BD211" s="5"/>
      <c r="BE211" s="5"/>
      <c r="BF211" s="5"/>
      <c r="BG211" s="5"/>
      <c r="BH211" s="5"/>
      <c r="BI211" s="5"/>
      <c r="BJ211" s="5"/>
      <c r="BK211" s="5"/>
      <c r="BL211" s="5"/>
      <c r="BM211" s="5"/>
      <c r="BN211" s="5"/>
      <c r="BO211" s="5"/>
      <c r="BP211" s="5"/>
      <c r="BQ211" s="5"/>
      <c r="BR211" s="5"/>
      <c r="BS211" s="5"/>
    </row>
    <row r="212" spans="1:120" ht="14" x14ac:dyDescent="0.3">
      <c r="B212" s="5"/>
      <c r="C212" s="5"/>
      <c r="D212" s="5"/>
      <c r="E212" s="5"/>
      <c r="F212" s="5"/>
      <c r="G212" s="5"/>
      <c r="H212" s="5"/>
      <c r="I212" s="5"/>
      <c r="J212" s="5"/>
      <c r="K212" s="5"/>
      <c r="L212" s="5"/>
      <c r="M212" s="5"/>
      <c r="N212" s="5"/>
      <c r="O212" s="5"/>
      <c r="P212" s="5"/>
      <c r="Q212" s="5"/>
      <c r="R212" s="5"/>
      <c r="U212" s="5"/>
      <c r="V212" s="5"/>
      <c r="W212" s="5"/>
      <c r="X212" s="5"/>
      <c r="Y212" s="5"/>
      <c r="Z212" s="5"/>
      <c r="AA212" s="5"/>
      <c r="AB212" s="5"/>
      <c r="AC212" s="5"/>
      <c r="AD212" s="5"/>
      <c r="AE212" s="5"/>
      <c r="AF212" s="5"/>
      <c r="AG212" s="5"/>
      <c r="AH212" s="5"/>
      <c r="AI212" s="5"/>
      <c r="AJ212" s="5"/>
      <c r="AK212" s="5"/>
      <c r="AL212" s="5"/>
      <c r="AM212" s="5"/>
      <c r="AN212" s="5"/>
      <c r="AO212" s="5"/>
      <c r="AP212" s="5"/>
      <c r="AQ212" s="5"/>
      <c r="AR212" s="5"/>
      <c r="AS212" s="5"/>
      <c r="AT212" s="5"/>
      <c r="AU212" s="5"/>
      <c r="AV212" s="5"/>
      <c r="AW212" s="5"/>
      <c r="AX212" s="5"/>
      <c r="AY212" s="5"/>
      <c r="AZ212" s="5"/>
      <c r="BA212" s="5"/>
      <c r="BB212" s="5"/>
      <c r="BC212" s="5"/>
      <c r="BD212" s="5"/>
      <c r="BE212" s="5"/>
      <c r="BF212" s="5"/>
      <c r="BG212" s="5"/>
      <c r="BH212" s="5"/>
      <c r="BI212" s="5"/>
      <c r="BJ212" s="5"/>
      <c r="BK212" s="5"/>
      <c r="BL212" s="5"/>
      <c r="BM212" s="5"/>
      <c r="BN212" s="5"/>
      <c r="BO212" s="5"/>
      <c r="BP212" s="5"/>
      <c r="BQ212" s="5"/>
      <c r="BR212" s="5"/>
      <c r="BS212" s="5"/>
    </row>
    <row r="213" spans="1:120" ht="14" x14ac:dyDescent="0.3">
      <c r="A213" s="2" t="s">
        <v>165</v>
      </c>
      <c r="B213" s="7">
        <f>IFERROR(INDEX(B$129:B$212,MATCH($A$213,$A$129:$A$212,0),1),0)</f>
        <v>0</v>
      </c>
      <c r="C213" s="7">
        <f t="shared" ref="C213:BN213" si="7">IFERROR(INDEX(C$129:C$212,MATCH($A$213,$A$129:$A$212,0),1),0)</f>
        <v>0</v>
      </c>
      <c r="D213" s="7">
        <f t="shared" si="7"/>
        <v>0</v>
      </c>
      <c r="E213" s="7">
        <f t="shared" si="7"/>
        <v>0</v>
      </c>
      <c r="F213" s="7">
        <f t="shared" si="7"/>
        <v>0</v>
      </c>
      <c r="G213" s="7">
        <f t="shared" si="7"/>
        <v>0</v>
      </c>
      <c r="H213" s="7">
        <f t="shared" si="7"/>
        <v>0</v>
      </c>
      <c r="I213" s="7">
        <f t="shared" si="7"/>
        <v>0</v>
      </c>
      <c r="J213" s="7">
        <f t="shared" si="7"/>
        <v>0</v>
      </c>
      <c r="K213" s="7">
        <f t="shared" si="7"/>
        <v>0</v>
      </c>
      <c r="L213" s="7">
        <f t="shared" si="7"/>
        <v>0</v>
      </c>
      <c r="M213" s="7">
        <f t="shared" si="7"/>
        <v>0</v>
      </c>
      <c r="N213" s="7">
        <f t="shared" si="7"/>
        <v>0</v>
      </c>
      <c r="O213" s="7">
        <f t="shared" si="7"/>
        <v>0</v>
      </c>
      <c r="P213" s="7">
        <f t="shared" si="7"/>
        <v>0</v>
      </c>
      <c r="Q213" s="7">
        <f t="shared" si="7"/>
        <v>0</v>
      </c>
      <c r="R213" s="7">
        <f t="shared" si="7"/>
        <v>0</v>
      </c>
      <c r="S213" s="7">
        <f t="shared" si="7"/>
        <v>0</v>
      </c>
      <c r="T213" s="7">
        <f t="shared" si="7"/>
        <v>0</v>
      </c>
      <c r="U213" s="7">
        <f t="shared" si="7"/>
        <v>0</v>
      </c>
      <c r="V213" s="7">
        <f t="shared" si="7"/>
        <v>0</v>
      </c>
      <c r="W213" s="7">
        <f t="shared" si="7"/>
        <v>0</v>
      </c>
      <c r="X213" s="7">
        <f t="shared" si="7"/>
        <v>0</v>
      </c>
      <c r="Y213" s="7">
        <f t="shared" si="7"/>
        <v>0</v>
      </c>
      <c r="Z213" s="7">
        <f t="shared" si="7"/>
        <v>0</v>
      </c>
      <c r="AA213" s="7">
        <f t="shared" si="7"/>
        <v>0</v>
      </c>
      <c r="AB213" s="7">
        <f t="shared" si="7"/>
        <v>0</v>
      </c>
      <c r="AC213" s="7">
        <f t="shared" si="7"/>
        <v>0</v>
      </c>
      <c r="AD213" s="7">
        <f t="shared" si="7"/>
        <v>0</v>
      </c>
      <c r="AE213" s="7">
        <f t="shared" si="7"/>
        <v>0</v>
      </c>
      <c r="AF213" s="7">
        <f t="shared" si="7"/>
        <v>0</v>
      </c>
      <c r="AG213" s="7">
        <f t="shared" si="7"/>
        <v>0</v>
      </c>
      <c r="AH213" s="7">
        <f t="shared" si="7"/>
        <v>0</v>
      </c>
      <c r="AI213" s="7">
        <f t="shared" si="7"/>
        <v>0</v>
      </c>
      <c r="AJ213" s="7">
        <f t="shared" si="7"/>
        <v>0</v>
      </c>
      <c r="AK213" s="7">
        <f t="shared" si="7"/>
        <v>0</v>
      </c>
      <c r="AL213" s="7">
        <f t="shared" si="7"/>
        <v>0</v>
      </c>
      <c r="AM213" s="7">
        <f t="shared" si="7"/>
        <v>0</v>
      </c>
      <c r="AN213" s="7">
        <f t="shared" si="7"/>
        <v>0</v>
      </c>
      <c r="AO213" s="7">
        <f t="shared" si="7"/>
        <v>0</v>
      </c>
      <c r="AP213" s="7">
        <f t="shared" si="7"/>
        <v>0</v>
      </c>
      <c r="AQ213" s="7">
        <f t="shared" si="7"/>
        <v>0</v>
      </c>
      <c r="AR213" s="7">
        <f t="shared" si="7"/>
        <v>0</v>
      </c>
      <c r="AS213" s="7">
        <f t="shared" si="7"/>
        <v>0</v>
      </c>
      <c r="AT213" s="7">
        <f t="shared" si="7"/>
        <v>0</v>
      </c>
      <c r="AU213" s="7">
        <f t="shared" si="7"/>
        <v>0</v>
      </c>
      <c r="AV213" s="7">
        <f t="shared" si="7"/>
        <v>0</v>
      </c>
      <c r="AW213" s="7">
        <f t="shared" si="7"/>
        <v>0</v>
      </c>
      <c r="AX213" s="7">
        <f t="shared" si="7"/>
        <v>0</v>
      </c>
      <c r="AY213" s="7">
        <f t="shared" si="7"/>
        <v>0</v>
      </c>
      <c r="AZ213" s="7">
        <f t="shared" si="7"/>
        <v>0</v>
      </c>
      <c r="BA213" s="7">
        <f t="shared" si="7"/>
        <v>0</v>
      </c>
      <c r="BB213" s="7">
        <f t="shared" si="7"/>
        <v>0</v>
      </c>
      <c r="BC213" s="7">
        <f t="shared" si="7"/>
        <v>0</v>
      </c>
      <c r="BD213" s="7">
        <f t="shared" si="7"/>
        <v>0</v>
      </c>
      <c r="BE213" s="7">
        <f t="shared" si="7"/>
        <v>0</v>
      </c>
      <c r="BF213" s="7">
        <f t="shared" si="7"/>
        <v>0</v>
      </c>
      <c r="BG213" s="7">
        <f t="shared" si="7"/>
        <v>0</v>
      </c>
      <c r="BH213" s="7">
        <f t="shared" si="7"/>
        <v>0</v>
      </c>
      <c r="BI213" s="7">
        <f t="shared" si="7"/>
        <v>0</v>
      </c>
      <c r="BJ213" s="7">
        <f t="shared" si="7"/>
        <v>0</v>
      </c>
      <c r="BK213" s="7">
        <f t="shared" si="7"/>
        <v>0</v>
      </c>
      <c r="BL213" s="7">
        <f t="shared" si="7"/>
        <v>0</v>
      </c>
      <c r="BM213" s="7">
        <f t="shared" si="7"/>
        <v>0</v>
      </c>
      <c r="BN213" s="7">
        <f t="shared" si="7"/>
        <v>0</v>
      </c>
    </row>
    <row r="214" spans="1:120" ht="14" x14ac:dyDescent="0.3">
      <c r="B214" s="5"/>
      <c r="C214" s="5"/>
      <c r="D214" s="5"/>
      <c r="E214" s="5"/>
      <c r="F214" s="5"/>
      <c r="G214" s="5"/>
      <c r="H214" s="5"/>
      <c r="I214" s="5"/>
      <c r="J214" s="5"/>
      <c r="K214" s="5"/>
      <c r="L214" s="5"/>
      <c r="M214" s="5"/>
      <c r="N214" s="5"/>
      <c r="O214" s="5"/>
      <c r="P214" s="5"/>
      <c r="Q214" s="5"/>
      <c r="R214" s="5"/>
      <c r="S214" s="5"/>
      <c r="T214" s="5"/>
      <c r="U214" s="5"/>
      <c r="V214" s="5"/>
      <c r="W214" s="5"/>
      <c r="X214" s="5"/>
      <c r="Y214" s="5"/>
      <c r="Z214" s="5"/>
      <c r="AA214" s="5"/>
      <c r="AB214" s="5"/>
      <c r="AC214" s="5"/>
      <c r="AD214" s="5"/>
      <c r="AE214" s="5"/>
      <c r="AF214" s="5"/>
      <c r="AG214" s="5"/>
      <c r="AH214" s="5"/>
      <c r="AI214" s="5"/>
      <c r="AJ214" s="5"/>
      <c r="AK214" s="5"/>
      <c r="AL214" s="5"/>
      <c r="AM214" s="5"/>
      <c r="AN214" s="5"/>
      <c r="AO214" s="5"/>
      <c r="AP214" s="5"/>
      <c r="AQ214" s="5"/>
      <c r="AR214" s="5"/>
      <c r="AS214" s="5"/>
      <c r="AT214" s="5"/>
      <c r="AU214" s="5"/>
      <c r="AV214" s="5"/>
      <c r="AW214" s="5"/>
      <c r="AX214" s="5"/>
      <c r="AY214" s="5"/>
      <c r="AZ214" s="5"/>
      <c r="BA214" s="5"/>
      <c r="BB214" s="5"/>
      <c r="BC214" s="5"/>
      <c r="BD214" s="5"/>
      <c r="BE214" s="5"/>
      <c r="BF214" s="5"/>
      <c r="BG214" s="5"/>
      <c r="BH214" s="5"/>
      <c r="BI214" s="5"/>
      <c r="BJ214" s="5"/>
      <c r="BK214" s="5"/>
      <c r="BL214" s="5"/>
      <c r="BM214" s="5"/>
      <c r="BN214" s="5"/>
      <c r="BO214" s="5"/>
      <c r="BP214" s="5"/>
      <c r="BQ214" s="5"/>
      <c r="BR214" s="5"/>
      <c r="BS214" s="5"/>
    </row>
    <row r="215" spans="1:120" ht="14" x14ac:dyDescent="0.3">
      <c r="A215" s="8" t="s">
        <v>166</v>
      </c>
      <c r="B215" s="5">
        <f>B213</f>
        <v>0</v>
      </c>
      <c r="C215" s="5">
        <f t="shared" ref="C215:BN215" si="8">C213</f>
        <v>0</v>
      </c>
      <c r="D215" s="5">
        <f t="shared" si="8"/>
        <v>0</v>
      </c>
      <c r="E215" s="5">
        <f t="shared" si="8"/>
        <v>0</v>
      </c>
      <c r="F215" s="5">
        <f t="shared" si="8"/>
        <v>0</v>
      </c>
      <c r="G215" s="5">
        <f t="shared" si="8"/>
        <v>0</v>
      </c>
      <c r="H215" s="5">
        <f t="shared" si="8"/>
        <v>0</v>
      </c>
      <c r="I215" s="5">
        <f t="shared" si="8"/>
        <v>0</v>
      </c>
      <c r="J215" s="5">
        <f t="shared" si="8"/>
        <v>0</v>
      </c>
      <c r="K215" s="5">
        <f t="shared" si="8"/>
        <v>0</v>
      </c>
      <c r="L215" s="5">
        <f t="shared" si="8"/>
        <v>0</v>
      </c>
      <c r="M215" s="5">
        <f t="shared" si="8"/>
        <v>0</v>
      </c>
      <c r="N215" s="5">
        <f t="shared" si="8"/>
        <v>0</v>
      </c>
      <c r="O215" s="5">
        <f t="shared" si="8"/>
        <v>0</v>
      </c>
      <c r="P215" s="5">
        <f t="shared" si="8"/>
        <v>0</v>
      </c>
      <c r="Q215" s="5">
        <f t="shared" si="8"/>
        <v>0</v>
      </c>
      <c r="R215" s="5">
        <f t="shared" si="8"/>
        <v>0</v>
      </c>
      <c r="S215" s="5">
        <f t="shared" si="8"/>
        <v>0</v>
      </c>
      <c r="T215" s="5">
        <f t="shared" si="8"/>
        <v>0</v>
      </c>
      <c r="U215" s="5">
        <f t="shared" si="8"/>
        <v>0</v>
      </c>
      <c r="V215" s="5">
        <f t="shared" si="8"/>
        <v>0</v>
      </c>
      <c r="W215" s="5">
        <f t="shared" si="8"/>
        <v>0</v>
      </c>
      <c r="X215" s="5">
        <f t="shared" si="8"/>
        <v>0</v>
      </c>
      <c r="Y215" s="5">
        <f t="shared" si="8"/>
        <v>0</v>
      </c>
      <c r="Z215" s="5">
        <f t="shared" si="8"/>
        <v>0</v>
      </c>
      <c r="AA215" s="5">
        <f t="shared" si="8"/>
        <v>0</v>
      </c>
      <c r="AB215" s="5">
        <f t="shared" si="8"/>
        <v>0</v>
      </c>
      <c r="AC215" s="5">
        <f t="shared" si="8"/>
        <v>0</v>
      </c>
      <c r="AD215" s="5">
        <f t="shared" si="8"/>
        <v>0</v>
      </c>
      <c r="AE215" s="5">
        <f t="shared" si="8"/>
        <v>0</v>
      </c>
      <c r="AF215" s="5">
        <f t="shared" si="8"/>
        <v>0</v>
      </c>
      <c r="AG215" s="5">
        <f t="shared" si="8"/>
        <v>0</v>
      </c>
      <c r="AH215" s="5">
        <f t="shared" si="8"/>
        <v>0</v>
      </c>
      <c r="AI215" s="5">
        <f t="shared" si="8"/>
        <v>0</v>
      </c>
      <c r="AJ215" s="5">
        <f t="shared" si="8"/>
        <v>0</v>
      </c>
      <c r="AK215" s="5">
        <f t="shared" si="8"/>
        <v>0</v>
      </c>
      <c r="AL215" s="5">
        <f t="shared" si="8"/>
        <v>0</v>
      </c>
      <c r="AM215" s="5">
        <f t="shared" si="8"/>
        <v>0</v>
      </c>
      <c r="AN215" s="5">
        <f t="shared" si="8"/>
        <v>0</v>
      </c>
      <c r="AO215" s="5">
        <f t="shared" si="8"/>
        <v>0</v>
      </c>
      <c r="AP215" s="5">
        <f t="shared" si="8"/>
        <v>0</v>
      </c>
      <c r="AQ215" s="5">
        <f t="shared" si="8"/>
        <v>0</v>
      </c>
      <c r="AR215" s="5">
        <f t="shared" si="8"/>
        <v>0</v>
      </c>
      <c r="AS215" s="5">
        <f t="shared" si="8"/>
        <v>0</v>
      </c>
      <c r="AT215" s="5">
        <f t="shared" si="8"/>
        <v>0</v>
      </c>
      <c r="AU215" s="5">
        <f t="shared" si="8"/>
        <v>0</v>
      </c>
      <c r="AV215" s="5">
        <f t="shared" si="8"/>
        <v>0</v>
      </c>
      <c r="AW215" s="5">
        <f t="shared" si="8"/>
        <v>0</v>
      </c>
      <c r="AX215" s="5">
        <f t="shared" si="8"/>
        <v>0</v>
      </c>
      <c r="AY215" s="5">
        <f t="shared" si="8"/>
        <v>0</v>
      </c>
      <c r="AZ215" s="5">
        <f t="shared" si="8"/>
        <v>0</v>
      </c>
      <c r="BA215" s="5">
        <f t="shared" si="8"/>
        <v>0</v>
      </c>
      <c r="BB215" s="5">
        <f t="shared" si="8"/>
        <v>0</v>
      </c>
      <c r="BC215" s="5">
        <f t="shared" si="8"/>
        <v>0</v>
      </c>
      <c r="BD215" s="5">
        <f t="shared" si="8"/>
        <v>0</v>
      </c>
      <c r="BE215" s="5">
        <f t="shared" si="8"/>
        <v>0</v>
      </c>
      <c r="BF215" s="5">
        <f t="shared" si="8"/>
        <v>0</v>
      </c>
      <c r="BG215" s="5">
        <f t="shared" si="8"/>
        <v>0</v>
      </c>
      <c r="BH215" s="5">
        <f t="shared" si="8"/>
        <v>0</v>
      </c>
      <c r="BI215" s="5">
        <f t="shared" si="8"/>
        <v>0</v>
      </c>
      <c r="BJ215" s="5">
        <f t="shared" si="8"/>
        <v>0</v>
      </c>
      <c r="BK215" s="5">
        <f t="shared" si="8"/>
        <v>0</v>
      </c>
      <c r="BL215" s="5">
        <f t="shared" si="8"/>
        <v>0</v>
      </c>
      <c r="BM215" s="5">
        <f t="shared" si="8"/>
        <v>0</v>
      </c>
      <c r="BN215" s="5">
        <f t="shared" si="8"/>
        <v>0</v>
      </c>
      <c r="BO215" s="5"/>
      <c r="BP215" s="5"/>
      <c r="BQ215" s="5"/>
      <c r="BR215" s="5"/>
      <c r="BS215" s="5"/>
    </row>
    <row r="216" spans="1:120" ht="14" x14ac:dyDescent="0.3">
      <c r="BT216" s="5"/>
      <c r="BU216" s="5"/>
      <c r="BV216" s="5"/>
      <c r="BW216" s="5"/>
      <c r="BX216" s="5"/>
      <c r="BY216" s="5"/>
      <c r="BZ216" s="5"/>
      <c r="CA216" s="5"/>
      <c r="CB216" s="5"/>
      <c r="CC216" s="5"/>
      <c r="CD216" s="5"/>
      <c r="CE216" s="5"/>
      <c r="CF216" s="5"/>
      <c r="CG216" s="5"/>
      <c r="CH216" s="5"/>
      <c r="CI216" s="5"/>
      <c r="CJ216" s="5"/>
      <c r="CK216" s="5"/>
      <c r="CL216" s="5"/>
      <c r="CM216" s="5"/>
      <c r="CN216" s="5"/>
      <c r="CO216" s="5"/>
      <c r="CP216" s="5"/>
      <c r="CQ216" s="5"/>
      <c r="CR216" s="5"/>
      <c r="CS216" s="5"/>
      <c r="CT216" s="5"/>
      <c r="CU216" s="5"/>
      <c r="CV216" s="5"/>
      <c r="CW216" s="5"/>
      <c r="CX216" s="5"/>
      <c r="CY216" s="5"/>
      <c r="CZ216" s="5"/>
      <c r="DA216" s="5"/>
      <c r="DB216" s="5"/>
      <c r="DC216" s="5"/>
      <c r="DD216" s="5"/>
      <c r="DE216" s="5"/>
      <c r="DF216" s="5"/>
      <c r="DG216" s="5"/>
      <c r="DH216" s="5"/>
      <c r="DI216" s="5"/>
      <c r="DJ216" s="5"/>
      <c r="DK216" s="5"/>
      <c r="DL216" s="5"/>
      <c r="DM216" s="5"/>
      <c r="DN216" s="5"/>
      <c r="DO216" s="5"/>
      <c r="DP216" s="5"/>
    </row>
    <row r="218" spans="1:120" ht="14" x14ac:dyDescent="0.3">
      <c r="A218" s="1" t="s">
        <v>167</v>
      </c>
    </row>
    <row r="219" spans="1:120" ht="14" x14ac:dyDescent="0.3">
      <c r="A219" t="s">
        <v>1</v>
      </c>
      <c r="B219" t="s">
        <v>2</v>
      </c>
      <c r="C219" t="s">
        <v>3</v>
      </c>
      <c r="D219" t="s">
        <v>4</v>
      </c>
      <c r="E219" t="s">
        <v>5</v>
      </c>
      <c r="F219" t="s">
        <v>6</v>
      </c>
      <c r="G219" t="s">
        <v>7</v>
      </c>
      <c r="H219" t="s">
        <v>8</v>
      </c>
      <c r="I219" t="s">
        <v>9</v>
      </c>
      <c r="J219" t="s">
        <v>10</v>
      </c>
      <c r="K219" t="s">
        <v>11</v>
      </c>
      <c r="L219" t="s">
        <v>12</v>
      </c>
      <c r="M219" t="s">
        <v>13</v>
      </c>
      <c r="N219" t="s">
        <v>14</v>
      </c>
      <c r="O219" t="s">
        <v>15</v>
      </c>
      <c r="P219" t="s">
        <v>16</v>
      </c>
      <c r="Q219" t="s">
        <v>17</v>
      </c>
      <c r="R219" t="s">
        <v>18</v>
      </c>
      <c r="S219" t="s">
        <v>19</v>
      </c>
      <c r="T219" t="s">
        <v>20</v>
      </c>
      <c r="U219" t="s">
        <v>21</v>
      </c>
      <c r="V219" t="s">
        <v>22</v>
      </c>
      <c r="W219" t="s">
        <v>23</v>
      </c>
      <c r="X219" t="s">
        <v>24</v>
      </c>
      <c r="Y219" t="s">
        <v>25</v>
      </c>
      <c r="Z219" t="s">
        <v>26</v>
      </c>
      <c r="AA219" t="s">
        <v>27</v>
      </c>
      <c r="AB219"/>
      <c r="AC219"/>
      <c r="AD219"/>
      <c r="AE219"/>
      <c r="AF219"/>
      <c r="AG219"/>
      <c r="AH219"/>
      <c r="AI219"/>
      <c r="AJ219"/>
      <c r="AK219"/>
      <c r="AL219"/>
      <c r="AM219"/>
      <c r="AN219"/>
      <c r="AO219"/>
      <c r="AP219"/>
      <c r="AQ219"/>
      <c r="AR219"/>
      <c r="AS219"/>
      <c r="AT219"/>
      <c r="AU219"/>
      <c r="AV219"/>
      <c r="AW219"/>
      <c r="AX219"/>
      <c r="AY219"/>
      <c r="AZ219"/>
      <c r="BA219"/>
      <c r="BB219"/>
      <c r="BC219"/>
      <c r="BD219"/>
      <c r="BE219"/>
    </row>
    <row r="220" spans="1:120" ht="14" x14ac:dyDescent="0.3">
      <c r="A220" t="s">
        <v>168</v>
      </c>
      <c r="B220"/>
      <c r="C220"/>
      <c r="D220"/>
      <c r="E220"/>
      <c r="F220"/>
      <c r="G220"/>
      <c r="H220"/>
      <c r="I220"/>
      <c r="J220"/>
      <c r="K220"/>
      <c r="L220"/>
      <c r="M220"/>
      <c r="N220"/>
      <c r="O220"/>
      <c r="P220"/>
      <c r="Q220"/>
      <c r="R220"/>
      <c r="S220"/>
      <c r="T220"/>
      <c r="U220"/>
      <c r="V220"/>
      <c r="W220"/>
      <c r="X220"/>
      <c r="Y220"/>
      <c r="Z220"/>
      <c r="AA220"/>
      <c r="AB220"/>
      <c r="AC220"/>
      <c r="AD220"/>
      <c r="AE220"/>
      <c r="AF220"/>
      <c r="AG220"/>
      <c r="AH220"/>
      <c r="AI220"/>
      <c r="AJ220"/>
      <c r="AK220"/>
      <c r="AL220"/>
      <c r="AM220"/>
      <c r="AN220"/>
      <c r="AO220"/>
      <c r="AP220"/>
      <c r="AQ220"/>
      <c r="AR220"/>
      <c r="AS220"/>
      <c r="AT220"/>
      <c r="AU220"/>
      <c r="AV220"/>
      <c r="AW220"/>
      <c r="AX220"/>
      <c r="AY220"/>
      <c r="AZ220"/>
      <c r="BA220"/>
      <c r="BB220"/>
      <c r="BC220"/>
      <c r="BD220"/>
      <c r="BE220"/>
    </row>
    <row r="221" spans="1:120" ht="14" x14ac:dyDescent="0.3">
      <c r="A221" t="s">
        <v>169</v>
      </c>
      <c r="B221">
        <v>27234.23</v>
      </c>
      <c r="C221">
        <v>57503.57</v>
      </c>
      <c r="D221">
        <v>39922.370000000003</v>
      </c>
      <c r="E221">
        <v>23268.57</v>
      </c>
      <c r="F221">
        <v>7949.97</v>
      </c>
      <c r="G221">
        <v>-24234.47</v>
      </c>
      <c r="H221">
        <v>-17189.7</v>
      </c>
      <c r="I221">
        <v>-13046.34</v>
      </c>
      <c r="J221">
        <v>-1850.26</v>
      </c>
      <c r="K221">
        <v>-7803.83</v>
      </c>
      <c r="L221">
        <v>-3258.01</v>
      </c>
      <c r="M221">
        <v>-19956.39</v>
      </c>
      <c r="N221">
        <v>-11756.93</v>
      </c>
      <c r="O221">
        <v>0</v>
      </c>
      <c r="P221">
        <v>0</v>
      </c>
      <c r="Q221">
        <v>0</v>
      </c>
      <c r="R221">
        <v>0</v>
      </c>
      <c r="S221">
        <v>0</v>
      </c>
      <c r="T221">
        <v>0</v>
      </c>
      <c r="U221">
        <v>0</v>
      </c>
      <c r="V221">
        <v>0</v>
      </c>
      <c r="W221">
        <v>0</v>
      </c>
      <c r="X221">
        <v>0</v>
      </c>
      <c r="Y221">
        <v>0</v>
      </c>
      <c r="Z221">
        <v>0</v>
      </c>
      <c r="AA221">
        <v>0</v>
      </c>
      <c r="AB221"/>
      <c r="AC221"/>
      <c r="AD221"/>
      <c r="AE221"/>
      <c r="AF221"/>
      <c r="AG221"/>
      <c r="AH221"/>
      <c r="AI221"/>
      <c r="AJ221"/>
      <c r="AK221"/>
      <c r="AL221"/>
      <c r="AM221"/>
      <c r="AN221"/>
      <c r="AO221"/>
      <c r="AP221"/>
      <c r="AQ221"/>
      <c r="AR221"/>
      <c r="AS221"/>
      <c r="AT221"/>
      <c r="AU221"/>
      <c r="AV221"/>
      <c r="AW221"/>
      <c r="AX221"/>
      <c r="AY221"/>
      <c r="AZ221"/>
      <c r="BA221"/>
      <c r="BB221"/>
      <c r="BC221"/>
      <c r="BD221"/>
      <c r="BE221"/>
    </row>
    <row r="222" spans="1:120" ht="14" x14ac:dyDescent="0.3">
      <c r="A222" t="s">
        <v>170</v>
      </c>
      <c r="B222">
        <v>0</v>
      </c>
      <c r="C222">
        <v>0</v>
      </c>
      <c r="D222">
        <v>0</v>
      </c>
      <c r="E222">
        <v>0</v>
      </c>
      <c r="F222">
        <v>0</v>
      </c>
      <c r="G222">
        <v>0</v>
      </c>
      <c r="H222">
        <v>0</v>
      </c>
      <c r="I222">
        <v>0</v>
      </c>
      <c r="J222">
        <v>0</v>
      </c>
      <c r="K222">
        <v>0</v>
      </c>
      <c r="L222">
        <v>0</v>
      </c>
      <c r="M222">
        <v>0</v>
      </c>
      <c r="N222">
        <v>0</v>
      </c>
      <c r="O222">
        <v>-12147.58</v>
      </c>
      <c r="P222">
        <v>7812.81</v>
      </c>
      <c r="Q222">
        <v>10689.65</v>
      </c>
      <c r="R222">
        <v>4590.76</v>
      </c>
      <c r="S222">
        <v>42142.54</v>
      </c>
      <c r="T222">
        <v>40185</v>
      </c>
      <c r="U222">
        <v>26902.240000000002</v>
      </c>
      <c r="V222">
        <v>13817.15</v>
      </c>
      <c r="W222">
        <v>55181.98</v>
      </c>
      <c r="X222">
        <v>41188.92</v>
      </c>
      <c r="Y222">
        <v>27975.64</v>
      </c>
      <c r="Z222">
        <v>15636.89</v>
      </c>
      <c r="AA222">
        <v>53201.71</v>
      </c>
      <c r="AB222"/>
      <c r="AC222"/>
      <c r="AD222"/>
      <c r="AE222"/>
      <c r="AF222"/>
      <c r="AG222"/>
      <c r="AH222"/>
      <c r="AI222"/>
      <c r="AJ222"/>
      <c r="AK222"/>
      <c r="AL222"/>
      <c r="AM222"/>
      <c r="AN222"/>
      <c r="AO222"/>
      <c r="AP222"/>
      <c r="AQ222"/>
      <c r="AR222"/>
      <c r="AS222"/>
      <c r="AT222"/>
      <c r="AU222"/>
      <c r="AV222"/>
      <c r="AW222"/>
      <c r="AX222"/>
      <c r="AY222"/>
      <c r="AZ222"/>
      <c r="BA222"/>
      <c r="BB222"/>
      <c r="BC222"/>
      <c r="BD222"/>
      <c r="BE222"/>
    </row>
    <row r="223" spans="1:120" ht="14" x14ac:dyDescent="0.3">
      <c r="A223" t="s">
        <v>171</v>
      </c>
      <c r="B223">
        <v>9170.59</v>
      </c>
      <c r="C223">
        <v>37238.550000000003</v>
      </c>
      <c r="D223">
        <v>28013.78</v>
      </c>
      <c r="E223">
        <v>18709.71</v>
      </c>
      <c r="F223">
        <v>9358.07</v>
      </c>
      <c r="G223">
        <v>35806.61</v>
      </c>
      <c r="H223">
        <v>26823.93</v>
      </c>
      <c r="I223">
        <v>17839.41</v>
      </c>
      <c r="J223">
        <v>9141.61</v>
      </c>
      <c r="K223">
        <v>38938.75</v>
      </c>
      <c r="L223">
        <v>29219.77</v>
      </c>
      <c r="M223">
        <v>19879.740000000002</v>
      </c>
      <c r="N223">
        <v>11145.72</v>
      </c>
      <c r="O223">
        <v>37103.25</v>
      </c>
      <c r="P223">
        <v>26894.36</v>
      </c>
      <c r="Q223">
        <v>16917.84</v>
      </c>
      <c r="R223">
        <v>8449.7900000000009</v>
      </c>
      <c r="S223">
        <v>34777.75</v>
      </c>
      <c r="T223">
        <v>25972.67</v>
      </c>
      <c r="U223">
        <v>17052.509999999998</v>
      </c>
      <c r="V223">
        <v>8244.14</v>
      </c>
      <c r="W223">
        <v>31642.92</v>
      </c>
      <c r="X223">
        <v>23508.1</v>
      </c>
      <c r="Y223">
        <v>15338.57</v>
      </c>
      <c r="Z223">
        <v>7688.64</v>
      </c>
      <c r="AA223">
        <v>31870.080000000002</v>
      </c>
      <c r="AB223"/>
      <c r="AC223"/>
      <c r="AD223"/>
      <c r="AE223"/>
      <c r="AF223"/>
      <c r="AG223"/>
      <c r="AH223"/>
      <c r="AI223"/>
      <c r="AJ223"/>
      <c r="AK223"/>
      <c r="AL223"/>
      <c r="AM223"/>
      <c r="AN223"/>
      <c r="AO223"/>
      <c r="AP223"/>
      <c r="AQ223"/>
      <c r="AR223"/>
      <c r="AS223"/>
      <c r="AT223"/>
      <c r="AU223"/>
      <c r="AV223"/>
      <c r="AW223"/>
      <c r="AX223"/>
      <c r="AY223"/>
      <c r="AZ223"/>
      <c r="BA223"/>
      <c r="BB223"/>
      <c r="BC223"/>
      <c r="BD223"/>
      <c r="BE223"/>
    </row>
    <row r="224" spans="1:120" ht="14" x14ac:dyDescent="0.3">
      <c r="A224" t="s">
        <v>172</v>
      </c>
      <c r="B224">
        <v>0</v>
      </c>
      <c r="C224">
        <v>3152.42</v>
      </c>
      <c r="D224">
        <v>0</v>
      </c>
      <c r="E224">
        <v>0</v>
      </c>
      <c r="F224">
        <v>151.72</v>
      </c>
      <c r="G224">
        <v>-202.38</v>
      </c>
      <c r="H224">
        <v>0</v>
      </c>
      <c r="I224">
        <v>0</v>
      </c>
      <c r="J224">
        <v>0</v>
      </c>
      <c r="K224">
        <v>0</v>
      </c>
      <c r="L224">
        <v>0</v>
      </c>
      <c r="M224">
        <v>0</v>
      </c>
      <c r="N224">
        <v>0</v>
      </c>
      <c r="O224">
        <v>5.34</v>
      </c>
      <c r="P224">
        <v>0</v>
      </c>
      <c r="Q224">
        <v>0</v>
      </c>
      <c r="R224">
        <v>0</v>
      </c>
      <c r="S224">
        <v>4.58</v>
      </c>
      <c r="T224">
        <v>0</v>
      </c>
      <c r="U224">
        <v>0</v>
      </c>
      <c r="V224">
        <v>-0.15</v>
      </c>
      <c r="W224">
        <v>11.57</v>
      </c>
      <c r="X224">
        <v>3.63</v>
      </c>
      <c r="Y224">
        <v>0</v>
      </c>
      <c r="Z224">
        <v>0</v>
      </c>
      <c r="AA224">
        <v>127.48</v>
      </c>
      <c r="AB224"/>
      <c r="AC224"/>
      <c r="AD224"/>
      <c r="AE224"/>
      <c r="AF224"/>
      <c r="AG224"/>
      <c r="AH224"/>
      <c r="AI224"/>
      <c r="AJ224"/>
      <c r="AK224"/>
      <c r="AL224"/>
      <c r="AM224"/>
      <c r="AN224"/>
      <c r="AO224"/>
      <c r="AP224"/>
      <c r="AQ224"/>
      <c r="AR224"/>
      <c r="AS224"/>
      <c r="AT224"/>
      <c r="AU224"/>
      <c r="AV224"/>
      <c r="AW224"/>
      <c r="AX224"/>
      <c r="AY224"/>
      <c r="AZ224"/>
      <c r="BA224"/>
      <c r="BB224"/>
      <c r="BC224"/>
      <c r="BD224"/>
      <c r="BE224"/>
    </row>
    <row r="225" spans="1:57" ht="14" x14ac:dyDescent="0.3">
      <c r="A225" t="s">
        <v>173</v>
      </c>
      <c r="B225">
        <v>0</v>
      </c>
      <c r="C225">
        <v>1099.01</v>
      </c>
      <c r="D225">
        <v>0</v>
      </c>
      <c r="E225">
        <v>0</v>
      </c>
      <c r="F225">
        <v>0</v>
      </c>
      <c r="G225">
        <v>8066.62</v>
      </c>
      <c r="H225">
        <v>0</v>
      </c>
      <c r="I225">
        <v>0</v>
      </c>
      <c r="J225">
        <v>0</v>
      </c>
      <c r="K225">
        <v>5944.54</v>
      </c>
      <c r="L225">
        <v>4935.53</v>
      </c>
      <c r="M225">
        <v>4040.25</v>
      </c>
      <c r="N225">
        <v>0</v>
      </c>
      <c r="O225">
        <v>0</v>
      </c>
      <c r="P225">
        <v>0</v>
      </c>
      <c r="Q225">
        <v>0</v>
      </c>
      <c r="R225">
        <v>0</v>
      </c>
      <c r="S225">
        <v>0</v>
      </c>
      <c r="T225">
        <v>0</v>
      </c>
      <c r="U225">
        <v>0</v>
      </c>
      <c r="V225">
        <v>0</v>
      </c>
      <c r="W225">
        <v>0</v>
      </c>
      <c r="X225">
        <v>0</v>
      </c>
      <c r="Y225">
        <v>0</v>
      </c>
      <c r="Z225">
        <v>0</v>
      </c>
      <c r="AA225">
        <v>0</v>
      </c>
      <c r="AB225"/>
      <c r="AC225"/>
      <c r="AD225"/>
      <c r="AE225"/>
      <c r="AF225"/>
      <c r="AG225"/>
      <c r="AH225"/>
      <c r="AI225"/>
      <c r="AJ225"/>
      <c r="AK225"/>
      <c r="AL225"/>
      <c r="AM225"/>
      <c r="AN225"/>
      <c r="AO225"/>
      <c r="AP225"/>
      <c r="AQ225"/>
      <c r="AR225"/>
      <c r="AS225"/>
      <c r="AT225"/>
      <c r="AU225"/>
      <c r="AV225"/>
      <c r="AW225"/>
      <c r="AX225"/>
      <c r="AY225"/>
      <c r="AZ225"/>
      <c r="BA225"/>
      <c r="BB225"/>
      <c r="BC225"/>
      <c r="BD225"/>
      <c r="BE225"/>
    </row>
    <row r="226" spans="1:57" ht="14" x14ac:dyDescent="0.3">
      <c r="A226" t="s">
        <v>174</v>
      </c>
      <c r="B226">
        <v>563.55999999999995</v>
      </c>
      <c r="C226">
        <v>-449.22</v>
      </c>
      <c r="D226">
        <v>-397.96</v>
      </c>
      <c r="E226">
        <v>674.42</v>
      </c>
      <c r="F226">
        <v>-194.63</v>
      </c>
      <c r="G226">
        <v>550.82000000000005</v>
      </c>
      <c r="H226">
        <v>38.549999999999997</v>
      </c>
      <c r="I226">
        <v>796.5</v>
      </c>
      <c r="J226">
        <v>1127.8900000000001</v>
      </c>
      <c r="K226">
        <v>-152.41</v>
      </c>
      <c r="L226">
        <v>573.34</v>
      </c>
      <c r="M226">
        <v>-218.37</v>
      </c>
      <c r="N226">
        <v>1548.53</v>
      </c>
      <c r="O226">
        <v>0</v>
      </c>
      <c r="P226">
        <v>0</v>
      </c>
      <c r="Q226">
        <v>0</v>
      </c>
      <c r="R226">
        <v>0</v>
      </c>
      <c r="S226">
        <v>0</v>
      </c>
      <c r="T226">
        <v>0</v>
      </c>
      <c r="U226">
        <v>0</v>
      </c>
      <c r="V226">
        <v>0</v>
      </c>
      <c r="W226">
        <v>0</v>
      </c>
      <c r="X226">
        <v>0</v>
      </c>
      <c r="Y226">
        <v>0</v>
      </c>
      <c r="Z226">
        <v>0</v>
      </c>
      <c r="AA226">
        <v>0</v>
      </c>
      <c r="AB226"/>
      <c r="AC226"/>
      <c r="AD226"/>
      <c r="AE226"/>
      <c r="AF226"/>
      <c r="AG226"/>
      <c r="AH226"/>
      <c r="AI226"/>
      <c r="AJ226"/>
      <c r="AK226"/>
      <c r="AL226"/>
      <c r="AM226"/>
      <c r="AN226"/>
      <c r="AO226"/>
      <c r="AP226"/>
      <c r="AQ226"/>
      <c r="AR226"/>
      <c r="AS226"/>
      <c r="AT226"/>
      <c r="AU226"/>
      <c r="AV226"/>
      <c r="AW226"/>
      <c r="AX226"/>
      <c r="AY226"/>
      <c r="AZ226"/>
      <c r="BA226"/>
      <c r="BB226"/>
      <c r="BC226"/>
      <c r="BD226"/>
      <c r="BE226"/>
    </row>
    <row r="227" spans="1:57" ht="14" x14ac:dyDescent="0.3">
      <c r="A227" t="s">
        <v>175</v>
      </c>
      <c r="B227">
        <v>0.06</v>
      </c>
      <c r="C227">
        <v>465.3</v>
      </c>
      <c r="D227">
        <v>-51.59</v>
      </c>
      <c r="E227">
        <v>-13.59</v>
      </c>
      <c r="F227">
        <v>-13.59</v>
      </c>
      <c r="G227">
        <v>3077.72</v>
      </c>
      <c r="H227">
        <v>2617.0100000000002</v>
      </c>
      <c r="I227">
        <v>2636.05</v>
      </c>
      <c r="J227">
        <v>-2.9</v>
      </c>
      <c r="K227">
        <v>0</v>
      </c>
      <c r="L227">
        <v>0</v>
      </c>
      <c r="M227">
        <v>0</v>
      </c>
      <c r="N227">
        <v>0</v>
      </c>
      <c r="O227">
        <v>0</v>
      </c>
      <c r="P227">
        <v>0</v>
      </c>
      <c r="Q227">
        <v>0</v>
      </c>
      <c r="R227">
        <v>0</v>
      </c>
      <c r="S227">
        <v>0</v>
      </c>
      <c r="T227">
        <v>0</v>
      </c>
      <c r="U227">
        <v>0</v>
      </c>
      <c r="V227">
        <v>0</v>
      </c>
      <c r="W227">
        <v>0</v>
      </c>
      <c r="X227">
        <v>0</v>
      </c>
      <c r="Y227">
        <v>0</v>
      </c>
      <c r="Z227">
        <v>0</v>
      </c>
      <c r="AA227">
        <v>0</v>
      </c>
      <c r="AB227"/>
      <c r="AC227"/>
      <c r="AD227"/>
      <c r="AE227"/>
      <c r="AF227"/>
      <c r="AG227"/>
      <c r="AH227"/>
      <c r="AI227"/>
      <c r="AJ227"/>
      <c r="AK227"/>
      <c r="AL227"/>
      <c r="AM227"/>
      <c r="AN227"/>
      <c r="AO227"/>
      <c r="AP227"/>
      <c r="AQ227"/>
      <c r="AR227"/>
      <c r="AS227"/>
      <c r="AT227"/>
      <c r="AU227"/>
      <c r="AV227"/>
      <c r="AW227"/>
      <c r="AX227"/>
      <c r="AY227"/>
      <c r="AZ227"/>
      <c r="BA227"/>
      <c r="BB227"/>
      <c r="BC227"/>
      <c r="BD227"/>
      <c r="BE227"/>
    </row>
    <row r="228" spans="1:57" ht="14" x14ac:dyDescent="0.3">
      <c r="A228" t="s">
        <v>176</v>
      </c>
      <c r="B228">
        <v>0.06</v>
      </c>
      <c r="C228">
        <v>465.3</v>
      </c>
      <c r="D228">
        <v>-51.59</v>
      </c>
      <c r="E228">
        <v>-13.59</v>
      </c>
      <c r="F228">
        <v>-13.59</v>
      </c>
      <c r="G228">
        <v>0</v>
      </c>
      <c r="H228">
        <v>0</v>
      </c>
      <c r="I228">
        <v>0</v>
      </c>
      <c r="J228">
        <v>-2.9</v>
      </c>
      <c r="K228">
        <v>0</v>
      </c>
      <c r="L228">
        <v>0</v>
      </c>
      <c r="M228">
        <v>0</v>
      </c>
      <c r="N228">
        <v>0</v>
      </c>
      <c r="O228">
        <v>0</v>
      </c>
      <c r="P228">
        <v>0</v>
      </c>
      <c r="Q228">
        <v>0</v>
      </c>
      <c r="R228">
        <v>0</v>
      </c>
      <c r="S228">
        <v>0</v>
      </c>
      <c r="T228">
        <v>0</v>
      </c>
      <c r="U228">
        <v>0</v>
      </c>
      <c r="V228">
        <v>0</v>
      </c>
      <c r="W228">
        <v>0</v>
      </c>
      <c r="X228">
        <v>0</v>
      </c>
      <c r="Y228">
        <v>0</v>
      </c>
      <c r="Z228">
        <v>0</v>
      </c>
      <c r="AA228">
        <v>0</v>
      </c>
      <c r="AB228"/>
      <c r="AC228"/>
      <c r="AD228"/>
      <c r="AE228"/>
      <c r="AF228"/>
      <c r="AG228"/>
      <c r="AH228"/>
      <c r="AI228"/>
      <c r="AJ228"/>
      <c r="AK228"/>
      <c r="AL228"/>
      <c r="AM228"/>
      <c r="AN228"/>
      <c r="AO228"/>
      <c r="AP228"/>
      <c r="AQ228"/>
      <c r="AR228"/>
      <c r="AS228"/>
      <c r="AT228"/>
      <c r="AU228"/>
      <c r="AV228"/>
      <c r="AW228"/>
      <c r="AX228"/>
      <c r="AY228"/>
      <c r="AZ228"/>
      <c r="BA228"/>
      <c r="BB228"/>
      <c r="BC228"/>
      <c r="BD228"/>
      <c r="BE228"/>
    </row>
    <row r="229" spans="1:57" ht="14" x14ac:dyDescent="0.3">
      <c r="A229" t="s">
        <v>177</v>
      </c>
      <c r="B229">
        <v>545.97</v>
      </c>
      <c r="C229">
        <v>0</v>
      </c>
      <c r="D229">
        <v>0</v>
      </c>
      <c r="E229">
        <v>0</v>
      </c>
      <c r="F229">
        <v>0</v>
      </c>
      <c r="G229">
        <v>0</v>
      </c>
      <c r="H229">
        <v>0</v>
      </c>
      <c r="I229">
        <v>0</v>
      </c>
      <c r="J229">
        <v>0</v>
      </c>
      <c r="K229">
        <v>3328.7</v>
      </c>
      <c r="L229">
        <v>1471.39</v>
      </c>
      <c r="M229">
        <v>3151.59</v>
      </c>
      <c r="N229">
        <v>3148.59</v>
      </c>
      <c r="O229">
        <v>2289.0700000000002</v>
      </c>
      <c r="P229">
        <v>-136.31</v>
      </c>
      <c r="Q229">
        <v>-58.7</v>
      </c>
      <c r="R229">
        <v>-58.7</v>
      </c>
      <c r="S229">
        <v>-14.78</v>
      </c>
      <c r="T229">
        <v>-0.8</v>
      </c>
      <c r="U229">
        <v>-0.81</v>
      </c>
      <c r="V229">
        <v>0</v>
      </c>
      <c r="W229">
        <v>-2897.78</v>
      </c>
      <c r="X229">
        <v>-2897.78</v>
      </c>
      <c r="Y229">
        <v>-2887.21</v>
      </c>
      <c r="Z229">
        <v>-834.8</v>
      </c>
      <c r="AA229">
        <v>-982.12</v>
      </c>
      <c r="AB229"/>
      <c r="AC229"/>
      <c r="AD229"/>
      <c r="AE229"/>
      <c r="AF229"/>
      <c r="AG229"/>
      <c r="AH229"/>
      <c r="AI229"/>
      <c r="AJ229"/>
      <c r="AK229"/>
      <c r="AL229"/>
      <c r="AM229"/>
      <c r="AN229"/>
      <c r="AO229"/>
      <c r="AP229"/>
      <c r="AQ229"/>
      <c r="AR229"/>
      <c r="AS229"/>
      <c r="AT229"/>
      <c r="AU229"/>
      <c r="AV229"/>
      <c r="AW229"/>
      <c r="AX229"/>
      <c r="AY229"/>
      <c r="AZ229"/>
      <c r="BA229"/>
      <c r="BB229"/>
      <c r="BC229"/>
      <c r="BD229"/>
      <c r="BE229"/>
    </row>
    <row r="230" spans="1:57" ht="14" x14ac:dyDescent="0.3">
      <c r="A230" t="s">
        <v>178</v>
      </c>
      <c r="B230">
        <v>0</v>
      </c>
      <c r="C230">
        <v>0</v>
      </c>
      <c r="D230">
        <v>0</v>
      </c>
      <c r="E230">
        <v>0</v>
      </c>
      <c r="F230">
        <v>0</v>
      </c>
      <c r="G230">
        <v>0</v>
      </c>
      <c r="H230">
        <v>0</v>
      </c>
      <c r="I230">
        <v>0</v>
      </c>
      <c r="J230">
        <v>0</v>
      </c>
      <c r="K230">
        <v>0</v>
      </c>
      <c r="L230">
        <v>79.040000000000006</v>
      </c>
      <c r="M230">
        <v>1867.34</v>
      </c>
      <c r="N230">
        <v>1864.34</v>
      </c>
      <c r="O230">
        <v>-155.65</v>
      </c>
      <c r="P230">
        <v>-136.31</v>
      </c>
      <c r="Q230">
        <v>-58.7</v>
      </c>
      <c r="R230">
        <v>-58.7</v>
      </c>
      <c r="S230">
        <v>-14.78</v>
      </c>
      <c r="T230">
        <v>-0.8</v>
      </c>
      <c r="U230">
        <v>-0.81</v>
      </c>
      <c r="V230">
        <v>0</v>
      </c>
      <c r="W230">
        <v>-2897.78</v>
      </c>
      <c r="X230">
        <v>-2897.78</v>
      </c>
      <c r="Y230">
        <v>-2887.21</v>
      </c>
      <c r="Z230">
        <v>-834.8</v>
      </c>
      <c r="AA230">
        <v>-982.12</v>
      </c>
      <c r="AB230"/>
      <c r="AC230"/>
      <c r="AD230"/>
      <c r="AE230"/>
      <c r="AF230"/>
      <c r="AG230"/>
      <c r="AH230"/>
      <c r="AI230"/>
      <c r="AJ230"/>
      <c r="AK230"/>
      <c r="AL230"/>
      <c r="AM230"/>
      <c r="AN230"/>
      <c r="AO230"/>
      <c r="AP230"/>
      <c r="AQ230"/>
      <c r="AR230"/>
      <c r="AS230"/>
      <c r="AT230"/>
      <c r="AU230"/>
      <c r="AV230"/>
      <c r="AW230"/>
      <c r="AX230"/>
      <c r="AY230"/>
      <c r="AZ230"/>
      <c r="BA230"/>
      <c r="BB230"/>
      <c r="BC230"/>
      <c r="BD230"/>
      <c r="BE230"/>
    </row>
    <row r="231" spans="1:57" ht="14" x14ac:dyDescent="0.3">
      <c r="A231" t="s">
        <v>179</v>
      </c>
      <c r="B231">
        <v>545.97</v>
      </c>
      <c r="C231">
        <v>0</v>
      </c>
      <c r="D231">
        <v>0</v>
      </c>
      <c r="E231">
        <v>0</v>
      </c>
      <c r="F231">
        <v>0</v>
      </c>
      <c r="G231">
        <v>0</v>
      </c>
      <c r="H231">
        <v>0</v>
      </c>
      <c r="I231">
        <v>0</v>
      </c>
      <c r="J231">
        <v>0</v>
      </c>
      <c r="K231">
        <v>3328.7</v>
      </c>
      <c r="L231">
        <v>1392.36</v>
      </c>
      <c r="M231">
        <v>1284.25</v>
      </c>
      <c r="N231">
        <v>1284.25</v>
      </c>
      <c r="O231">
        <v>2444.7199999999998</v>
      </c>
      <c r="P231">
        <v>0</v>
      </c>
      <c r="Q231">
        <v>0</v>
      </c>
      <c r="R231">
        <v>0</v>
      </c>
      <c r="S231">
        <v>0</v>
      </c>
      <c r="T231">
        <v>0</v>
      </c>
      <c r="U231">
        <v>0</v>
      </c>
      <c r="V231">
        <v>0</v>
      </c>
      <c r="W231">
        <v>0</v>
      </c>
      <c r="X231">
        <v>0</v>
      </c>
      <c r="Y231">
        <v>0</v>
      </c>
      <c r="Z231">
        <v>0</v>
      </c>
      <c r="AA231">
        <v>0</v>
      </c>
      <c r="AB231"/>
      <c r="AC231"/>
      <c r="AD231"/>
      <c r="AE231"/>
      <c r="AF231"/>
      <c r="AG231"/>
      <c r="AH231"/>
      <c r="AI231"/>
      <c r="AJ231"/>
      <c r="AK231"/>
      <c r="AL231"/>
      <c r="AM231"/>
      <c r="AN231"/>
      <c r="AO231"/>
      <c r="AP231"/>
      <c r="AQ231"/>
      <c r="AR231"/>
      <c r="AS231"/>
      <c r="AT231"/>
      <c r="AU231"/>
      <c r="AV231"/>
      <c r="AW231"/>
      <c r="AX231"/>
      <c r="AY231"/>
      <c r="AZ231"/>
      <c r="BA231"/>
      <c r="BB231"/>
      <c r="BC231"/>
      <c r="BD231"/>
      <c r="BE231"/>
    </row>
    <row r="232" spans="1:57" ht="14" x14ac:dyDescent="0.3">
      <c r="A232" t="s">
        <v>180</v>
      </c>
      <c r="B232">
        <v>0</v>
      </c>
      <c r="C232">
        <v>0</v>
      </c>
      <c r="D232">
        <v>0</v>
      </c>
      <c r="E232">
        <v>0</v>
      </c>
      <c r="F232">
        <v>0</v>
      </c>
      <c r="G232">
        <v>0</v>
      </c>
      <c r="H232">
        <v>-1769.25</v>
      </c>
      <c r="I232">
        <v>0</v>
      </c>
      <c r="J232">
        <v>0</v>
      </c>
      <c r="K232">
        <v>0</v>
      </c>
      <c r="L232">
        <v>0</v>
      </c>
      <c r="M232">
        <v>0</v>
      </c>
      <c r="N232">
        <v>0</v>
      </c>
      <c r="O232">
        <v>0</v>
      </c>
      <c r="P232">
        <v>0</v>
      </c>
      <c r="Q232">
        <v>0</v>
      </c>
      <c r="R232">
        <v>0</v>
      </c>
      <c r="S232">
        <v>0</v>
      </c>
      <c r="T232">
        <v>0</v>
      </c>
      <c r="U232">
        <v>0</v>
      </c>
      <c r="V232">
        <v>0</v>
      </c>
      <c r="W232">
        <v>0</v>
      </c>
      <c r="X232">
        <v>0</v>
      </c>
      <c r="Y232">
        <v>0</v>
      </c>
      <c r="Z232">
        <v>0</v>
      </c>
      <c r="AA232">
        <v>0</v>
      </c>
      <c r="AB232"/>
      <c r="AC232"/>
      <c r="AD232"/>
      <c r="AE232"/>
      <c r="AF232"/>
      <c r="AG232"/>
      <c r="AH232"/>
      <c r="AI232"/>
      <c r="AJ232"/>
      <c r="AK232"/>
      <c r="AL232"/>
      <c r="AM232"/>
      <c r="AN232"/>
      <c r="AO232"/>
      <c r="AP232"/>
      <c r="AQ232"/>
      <c r="AR232"/>
      <c r="AS232"/>
      <c r="AT232"/>
      <c r="AU232"/>
      <c r="AV232"/>
      <c r="AW232"/>
      <c r="AX232"/>
      <c r="AY232"/>
      <c r="AZ232"/>
      <c r="BA232"/>
      <c r="BB232"/>
      <c r="BC232"/>
      <c r="BD232"/>
      <c r="BE232"/>
    </row>
    <row r="233" spans="1:57" ht="14" x14ac:dyDescent="0.3">
      <c r="A233" t="s">
        <v>181</v>
      </c>
      <c r="B233">
        <v>0</v>
      </c>
      <c r="C233">
        <v>0</v>
      </c>
      <c r="D233">
        <v>0</v>
      </c>
      <c r="E233">
        <v>0</v>
      </c>
      <c r="F233">
        <v>0</v>
      </c>
      <c r="G233">
        <v>0</v>
      </c>
      <c r="H233">
        <v>0</v>
      </c>
      <c r="I233">
        <v>-1769.25</v>
      </c>
      <c r="J233">
        <v>0</v>
      </c>
      <c r="K233">
        <v>-1109.8800000000001</v>
      </c>
      <c r="L233">
        <v>0</v>
      </c>
      <c r="M233">
        <v>-1761.57</v>
      </c>
      <c r="N233">
        <v>-3530.82</v>
      </c>
      <c r="O233">
        <v>3530.82</v>
      </c>
      <c r="P233">
        <v>0</v>
      </c>
      <c r="Q233">
        <v>0</v>
      </c>
      <c r="R233">
        <v>0</v>
      </c>
      <c r="S233">
        <v>0</v>
      </c>
      <c r="T233">
        <v>0</v>
      </c>
      <c r="U233">
        <v>0</v>
      </c>
      <c r="V233">
        <v>0</v>
      </c>
      <c r="W233">
        <v>0</v>
      </c>
      <c r="X233">
        <v>0</v>
      </c>
      <c r="Y233">
        <v>0</v>
      </c>
      <c r="Z233">
        <v>0</v>
      </c>
      <c r="AA233">
        <v>0</v>
      </c>
      <c r="AB233"/>
      <c r="AC233"/>
      <c r="AD233"/>
      <c r="AE233"/>
      <c r="AF233"/>
      <c r="AG233"/>
      <c r="AH233"/>
      <c r="AI233"/>
      <c r="AJ233"/>
      <c r="AK233"/>
      <c r="AL233"/>
      <c r="AM233"/>
      <c r="AN233"/>
      <c r="AO233"/>
      <c r="AP233"/>
      <c r="AQ233"/>
      <c r="AR233"/>
      <c r="AS233"/>
      <c r="AT233"/>
      <c r="AU233"/>
      <c r="AV233"/>
      <c r="AW233"/>
      <c r="AX233"/>
      <c r="AY233"/>
      <c r="AZ233"/>
      <c r="BA233"/>
      <c r="BB233"/>
      <c r="BC233"/>
      <c r="BD233"/>
      <c r="BE233"/>
    </row>
    <row r="234" spans="1:57" ht="14" x14ac:dyDescent="0.3">
      <c r="A234" t="s">
        <v>182</v>
      </c>
      <c r="B234">
        <v>-2.56</v>
      </c>
      <c r="C234">
        <v>-79.680000000000007</v>
      </c>
      <c r="D234">
        <v>-28.19</v>
      </c>
      <c r="E234">
        <v>-26.31</v>
      </c>
      <c r="F234">
        <v>-0.32</v>
      </c>
      <c r="G234">
        <v>-25.59</v>
      </c>
      <c r="H234">
        <v>-18.670000000000002</v>
      </c>
      <c r="I234">
        <v>-9.56</v>
      </c>
      <c r="J234">
        <v>-2.08</v>
      </c>
      <c r="K234">
        <v>0</v>
      </c>
      <c r="L234">
        <v>0</v>
      </c>
      <c r="M234">
        <v>0</v>
      </c>
      <c r="N234">
        <v>0</v>
      </c>
      <c r="O234">
        <v>0</v>
      </c>
      <c r="P234">
        <v>0</v>
      </c>
      <c r="Q234">
        <v>0</v>
      </c>
      <c r="R234">
        <v>0</v>
      </c>
      <c r="S234">
        <v>0</v>
      </c>
      <c r="T234">
        <v>0</v>
      </c>
      <c r="U234">
        <v>0</v>
      </c>
      <c r="V234">
        <v>0</v>
      </c>
      <c r="W234">
        <v>0</v>
      </c>
      <c r="X234">
        <v>0</v>
      </c>
      <c r="Y234">
        <v>0</v>
      </c>
      <c r="Z234">
        <v>0</v>
      </c>
      <c r="AA234">
        <v>0</v>
      </c>
      <c r="AB234"/>
      <c r="AC234"/>
      <c r="AD234"/>
      <c r="AE234"/>
      <c r="AF234"/>
      <c r="AG234"/>
      <c r="AH234"/>
      <c r="AI234"/>
      <c r="AJ234"/>
      <c r="AK234"/>
      <c r="AL234"/>
      <c r="AM234"/>
      <c r="AN234"/>
      <c r="AO234"/>
      <c r="AP234"/>
      <c r="AQ234"/>
      <c r="AR234"/>
      <c r="AS234"/>
      <c r="AT234"/>
      <c r="AU234"/>
      <c r="AV234"/>
      <c r="AW234"/>
      <c r="AX234"/>
      <c r="AY234"/>
      <c r="AZ234"/>
      <c r="BA234"/>
      <c r="BB234"/>
      <c r="BC234"/>
      <c r="BD234"/>
      <c r="BE234"/>
    </row>
    <row r="235" spans="1:57" ht="14" x14ac:dyDescent="0.3">
      <c r="A235" t="s">
        <v>183</v>
      </c>
      <c r="B235">
        <v>-2.56</v>
      </c>
      <c r="C235">
        <v>-79.680000000000007</v>
      </c>
      <c r="D235">
        <v>-28.19</v>
      </c>
      <c r="E235">
        <v>-26.31</v>
      </c>
      <c r="F235">
        <v>-0.32</v>
      </c>
      <c r="G235">
        <v>-25.59</v>
      </c>
      <c r="H235">
        <v>-18.670000000000002</v>
      </c>
      <c r="I235">
        <v>-9.56</v>
      </c>
      <c r="J235">
        <v>-2.08</v>
      </c>
      <c r="K235">
        <v>0</v>
      </c>
      <c r="L235">
        <v>0</v>
      </c>
      <c r="M235">
        <v>0</v>
      </c>
      <c r="N235">
        <v>0</v>
      </c>
      <c r="O235">
        <v>0</v>
      </c>
      <c r="P235">
        <v>0</v>
      </c>
      <c r="Q235">
        <v>0</v>
      </c>
      <c r="R235">
        <v>0</v>
      </c>
      <c r="S235">
        <v>0</v>
      </c>
      <c r="T235">
        <v>0</v>
      </c>
      <c r="U235">
        <v>0</v>
      </c>
      <c r="V235">
        <v>0</v>
      </c>
      <c r="W235">
        <v>0</v>
      </c>
      <c r="X235">
        <v>0</v>
      </c>
      <c r="Y235">
        <v>0</v>
      </c>
      <c r="Z235">
        <v>0</v>
      </c>
      <c r="AA235">
        <v>0</v>
      </c>
      <c r="AB235"/>
      <c r="AC235"/>
      <c r="AD235"/>
      <c r="AE235"/>
      <c r="AF235"/>
      <c r="AG235"/>
      <c r="AH235"/>
      <c r="AI235"/>
      <c r="AJ235"/>
      <c r="AK235"/>
      <c r="AL235"/>
      <c r="AM235"/>
      <c r="AN235"/>
      <c r="AO235"/>
      <c r="AP235"/>
      <c r="AQ235"/>
      <c r="AR235"/>
      <c r="AS235"/>
      <c r="AT235"/>
      <c r="AU235"/>
      <c r="AV235"/>
      <c r="AW235"/>
      <c r="AX235"/>
      <c r="AY235"/>
      <c r="AZ235"/>
      <c r="BA235"/>
      <c r="BB235"/>
      <c r="BC235"/>
      <c r="BD235"/>
      <c r="BE235"/>
    </row>
    <row r="236" spans="1:57" ht="14" x14ac:dyDescent="0.3">
      <c r="A236" t="s">
        <v>145</v>
      </c>
      <c r="B236">
        <v>4404.2299999999996</v>
      </c>
      <c r="C236">
        <v>15248.23</v>
      </c>
      <c r="D236">
        <v>11476.41</v>
      </c>
      <c r="E236">
        <v>7656.28</v>
      </c>
      <c r="F236">
        <v>3900.34</v>
      </c>
      <c r="G236">
        <v>15828.73</v>
      </c>
      <c r="H236">
        <v>11668.74</v>
      </c>
      <c r="I236">
        <v>7767</v>
      </c>
      <c r="J236">
        <v>3860.04</v>
      </c>
      <c r="K236">
        <v>17571.759999999998</v>
      </c>
      <c r="L236">
        <v>13676.81</v>
      </c>
      <c r="M236">
        <v>9951.7099999999991</v>
      </c>
      <c r="N236">
        <v>5392.71</v>
      </c>
      <c r="O236">
        <v>16259.26</v>
      </c>
      <c r="P236">
        <v>10608.16</v>
      </c>
      <c r="Q236">
        <v>5227.47</v>
      </c>
      <c r="R236">
        <v>2490.9899999999998</v>
      </c>
      <c r="S236">
        <v>7084</v>
      </c>
      <c r="T236">
        <v>3665.8</v>
      </c>
      <c r="U236">
        <v>1291.17</v>
      </c>
      <c r="V236">
        <v>315.63</v>
      </c>
      <c r="W236">
        <v>1004.17</v>
      </c>
      <c r="X236">
        <v>991.42</v>
      </c>
      <c r="Y236">
        <v>974.52</v>
      </c>
      <c r="Z236">
        <v>903.02</v>
      </c>
      <c r="AA236">
        <v>4732.99</v>
      </c>
      <c r="AB236"/>
      <c r="AC236"/>
      <c r="AD236"/>
      <c r="AE236"/>
      <c r="AF236"/>
      <c r="AG236"/>
      <c r="AH236"/>
      <c r="AI236"/>
      <c r="AJ236"/>
      <c r="AK236"/>
      <c r="AL236"/>
      <c r="AM236"/>
      <c r="AN236"/>
      <c r="AO236"/>
      <c r="AP236"/>
      <c r="AQ236"/>
      <c r="AR236"/>
      <c r="AS236"/>
      <c r="AT236"/>
      <c r="AU236"/>
      <c r="AV236"/>
      <c r="AW236"/>
      <c r="AX236"/>
      <c r="AY236"/>
      <c r="AZ236"/>
      <c r="BA236"/>
      <c r="BB236"/>
      <c r="BC236"/>
      <c r="BD236"/>
      <c r="BE236"/>
    </row>
    <row r="237" spans="1:57" ht="14" x14ac:dyDescent="0.3">
      <c r="A237" t="s">
        <v>146</v>
      </c>
      <c r="B237">
        <v>5864.8</v>
      </c>
      <c r="C237">
        <v>11116.96</v>
      </c>
      <c r="D237">
        <v>5065.12</v>
      </c>
      <c r="E237">
        <v>1982.12</v>
      </c>
      <c r="F237">
        <v>2067.98</v>
      </c>
      <c r="G237">
        <v>-1347.67</v>
      </c>
      <c r="H237">
        <v>313.11</v>
      </c>
      <c r="I237">
        <v>-119.82</v>
      </c>
      <c r="J237">
        <v>-362.25</v>
      </c>
      <c r="K237">
        <v>-3263.2</v>
      </c>
      <c r="L237">
        <v>-2395.39</v>
      </c>
      <c r="M237">
        <v>-3856.72</v>
      </c>
      <c r="N237">
        <v>-1385.76</v>
      </c>
      <c r="O237">
        <v>0</v>
      </c>
      <c r="P237">
        <v>0</v>
      </c>
      <c r="Q237">
        <v>0</v>
      </c>
      <c r="R237">
        <v>0</v>
      </c>
      <c r="S237">
        <v>0</v>
      </c>
      <c r="T237">
        <v>0</v>
      </c>
      <c r="U237">
        <v>0</v>
      </c>
      <c r="V237">
        <v>0</v>
      </c>
      <c r="W237">
        <v>0</v>
      </c>
      <c r="X237">
        <v>0</v>
      </c>
      <c r="Y237">
        <v>0</v>
      </c>
      <c r="Z237">
        <v>0</v>
      </c>
      <c r="AA237">
        <v>0</v>
      </c>
      <c r="AB237"/>
      <c r="AC237"/>
      <c r="AD237"/>
      <c r="AE237"/>
      <c r="AF237"/>
      <c r="AG237"/>
      <c r="AH237"/>
      <c r="AI237"/>
      <c r="AJ237"/>
      <c r="AK237"/>
      <c r="AL237"/>
      <c r="AM237"/>
      <c r="AN237"/>
      <c r="AO237"/>
      <c r="AP237"/>
      <c r="AQ237"/>
      <c r="AR237"/>
      <c r="AS237"/>
      <c r="AT237"/>
      <c r="AU237"/>
      <c r="AV237"/>
      <c r="AW237"/>
      <c r="AX237"/>
      <c r="AY237"/>
      <c r="AZ237"/>
      <c r="BA237"/>
      <c r="BB237"/>
      <c r="BC237"/>
      <c r="BD237"/>
      <c r="BE237"/>
    </row>
    <row r="238" spans="1:57" ht="14" x14ac:dyDescent="0.3">
      <c r="A238" t="s">
        <v>184</v>
      </c>
      <c r="B238">
        <v>0</v>
      </c>
      <c r="C238">
        <v>-1310.52</v>
      </c>
      <c r="D238">
        <v>-1310.52</v>
      </c>
      <c r="E238">
        <v>-1117.5</v>
      </c>
      <c r="F238">
        <v>-558.75</v>
      </c>
      <c r="G238">
        <v>-893.16</v>
      </c>
      <c r="H238">
        <v>-659.91</v>
      </c>
      <c r="I238">
        <v>27.06</v>
      </c>
      <c r="J238">
        <v>30.9</v>
      </c>
      <c r="K238">
        <v>673.51</v>
      </c>
      <c r="L238">
        <v>735.38</v>
      </c>
      <c r="M238">
        <v>1674.48</v>
      </c>
      <c r="N238">
        <v>577.38</v>
      </c>
      <c r="O238">
        <v>1392.66</v>
      </c>
      <c r="P238">
        <v>810.47</v>
      </c>
      <c r="Q238">
        <v>279.01</v>
      </c>
      <c r="R238">
        <v>1096.75</v>
      </c>
      <c r="S238">
        <v>-3281.27</v>
      </c>
      <c r="T238">
        <v>-3349.73</v>
      </c>
      <c r="U238">
        <v>-3480.63</v>
      </c>
      <c r="V238">
        <v>-2039.66</v>
      </c>
      <c r="W238">
        <v>-1424.58</v>
      </c>
      <c r="X238">
        <v>343.38</v>
      </c>
      <c r="Y238">
        <v>256.05</v>
      </c>
      <c r="Z238">
        <v>128.03</v>
      </c>
      <c r="AA238">
        <v>458.37</v>
      </c>
      <c r="AB238"/>
      <c r="AC238"/>
      <c r="AD238"/>
      <c r="AE238"/>
      <c r="AF238"/>
      <c r="AG238"/>
      <c r="AH238"/>
      <c r="AI238"/>
      <c r="AJ238"/>
      <c r="AK238"/>
      <c r="AL238"/>
      <c r="AM238"/>
      <c r="AN238"/>
      <c r="AO238"/>
      <c r="AP238"/>
      <c r="AQ238"/>
      <c r="AR238"/>
      <c r="AS238"/>
      <c r="AT238"/>
      <c r="AU238"/>
      <c r="AV238"/>
      <c r="AW238"/>
      <c r="AX238"/>
      <c r="AY238"/>
      <c r="AZ238"/>
      <c r="BA238"/>
      <c r="BB238"/>
      <c r="BC238"/>
      <c r="BD238"/>
      <c r="BE238"/>
    </row>
    <row r="239" spans="1:57" ht="14" x14ac:dyDescent="0.3">
      <c r="A239" t="s">
        <v>185</v>
      </c>
      <c r="B239">
        <v>47780.88</v>
      </c>
      <c r="C239">
        <v>123984.61</v>
      </c>
      <c r="D239">
        <v>82689.429999999993</v>
      </c>
      <c r="E239">
        <v>51133.7</v>
      </c>
      <c r="F239">
        <v>22660.79</v>
      </c>
      <c r="G239">
        <v>36627.22</v>
      </c>
      <c r="H239">
        <v>21823.82</v>
      </c>
      <c r="I239">
        <v>14121.05</v>
      </c>
      <c r="J239">
        <v>11942.96</v>
      </c>
      <c r="K239">
        <v>54127.96</v>
      </c>
      <c r="L239">
        <v>44958.84</v>
      </c>
      <c r="M239">
        <v>12904.7</v>
      </c>
      <c r="N239">
        <v>5139.42</v>
      </c>
      <c r="O239">
        <v>48432.81</v>
      </c>
      <c r="P239">
        <v>45989.49</v>
      </c>
      <c r="Q239">
        <v>33055.279999999999</v>
      </c>
      <c r="R239">
        <v>16569.59</v>
      </c>
      <c r="S239">
        <v>80712.800000000003</v>
      </c>
      <c r="T239">
        <v>66472.94</v>
      </c>
      <c r="U239">
        <v>41764.480000000003</v>
      </c>
      <c r="V239">
        <v>20337.11</v>
      </c>
      <c r="W239">
        <v>83518.289999999994</v>
      </c>
      <c r="X239">
        <v>63137.67</v>
      </c>
      <c r="Y239">
        <v>41657.57</v>
      </c>
      <c r="Z239">
        <v>23521.78</v>
      </c>
      <c r="AA239">
        <v>89408.5</v>
      </c>
      <c r="AB239"/>
      <c r="AC239"/>
      <c r="AD239"/>
      <c r="AE239"/>
      <c r="AF239"/>
      <c r="AG239"/>
      <c r="AH239"/>
      <c r="AI239"/>
      <c r="AJ239"/>
      <c r="AK239"/>
      <c r="AL239"/>
      <c r="AM239"/>
      <c r="AN239"/>
      <c r="AO239"/>
      <c r="AP239"/>
      <c r="AQ239"/>
      <c r="AR239"/>
      <c r="AS239"/>
      <c r="AT239"/>
      <c r="AU239"/>
      <c r="AV239"/>
      <c r="AW239"/>
      <c r="AX239"/>
      <c r="AY239"/>
      <c r="AZ239"/>
      <c r="BA239"/>
      <c r="BB239"/>
      <c r="BC239"/>
      <c r="BD239"/>
      <c r="BE239"/>
    </row>
    <row r="240" spans="1:57" ht="14" x14ac:dyDescent="0.3">
      <c r="A240" t="s">
        <v>186</v>
      </c>
      <c r="B240"/>
      <c r="C240"/>
      <c r="D240"/>
      <c r="E240"/>
      <c r="F240"/>
      <c r="G240"/>
      <c r="H240"/>
      <c r="I240"/>
      <c r="J240"/>
      <c r="K240"/>
      <c r="L240"/>
      <c r="M240"/>
      <c r="N240"/>
      <c r="O240"/>
      <c r="P240"/>
      <c r="Q240"/>
      <c r="R240"/>
      <c r="S240"/>
      <c r="T240"/>
      <c r="U240"/>
      <c r="V240"/>
      <c r="W240"/>
      <c r="X240"/>
      <c r="Y240"/>
      <c r="Z240"/>
      <c r="AA240"/>
      <c r="AB240"/>
      <c r="AC240"/>
      <c r="AD240"/>
      <c r="AE240"/>
      <c r="AF240"/>
      <c r="AG240"/>
      <c r="AH240"/>
      <c r="AI240"/>
      <c r="AJ240"/>
      <c r="AK240"/>
      <c r="AL240"/>
      <c r="AM240"/>
      <c r="AN240"/>
      <c r="AO240"/>
      <c r="AP240"/>
      <c r="AQ240"/>
      <c r="AR240"/>
      <c r="AS240"/>
      <c r="AT240"/>
      <c r="AU240"/>
      <c r="AV240"/>
      <c r="AW240"/>
      <c r="AX240"/>
      <c r="AY240"/>
      <c r="AZ240"/>
      <c r="BA240"/>
      <c r="BB240"/>
      <c r="BC240"/>
      <c r="BD240"/>
      <c r="BE240"/>
    </row>
    <row r="241" spans="1:57" ht="14" x14ac:dyDescent="0.3">
      <c r="A241" t="s">
        <v>187</v>
      </c>
      <c r="B241">
        <v>19638.259999999998</v>
      </c>
      <c r="C241">
        <v>-9932.23</v>
      </c>
      <c r="D241">
        <v>-25653.95</v>
      </c>
      <c r="E241">
        <v>-38056.51</v>
      </c>
      <c r="F241">
        <v>-16503.490000000002</v>
      </c>
      <c r="G241">
        <v>-10355.33</v>
      </c>
      <c r="H241">
        <v>-17748.91</v>
      </c>
      <c r="I241">
        <v>-11256.71</v>
      </c>
      <c r="J241">
        <v>-1291.56</v>
      </c>
      <c r="K241">
        <v>-20055.599999999999</v>
      </c>
      <c r="L241">
        <v>-2826.67</v>
      </c>
      <c r="M241">
        <v>6162.47</v>
      </c>
      <c r="N241">
        <v>12595.86</v>
      </c>
      <c r="O241">
        <v>6994.47</v>
      </c>
      <c r="P241">
        <v>-3830.64</v>
      </c>
      <c r="Q241">
        <v>-43385.16</v>
      </c>
      <c r="R241">
        <v>-13823.82</v>
      </c>
      <c r="S241">
        <v>-90823.07</v>
      </c>
      <c r="T241">
        <v>-39074.29</v>
      </c>
      <c r="U241">
        <v>-4695.2</v>
      </c>
      <c r="V241">
        <v>-3092.86</v>
      </c>
      <c r="W241">
        <v>-1988.9</v>
      </c>
      <c r="X241">
        <v>-3266.72</v>
      </c>
      <c r="Y241">
        <v>-6333.31</v>
      </c>
      <c r="Z241">
        <v>-1609.33</v>
      </c>
      <c r="AA241">
        <v>3375.75</v>
      </c>
      <c r="AB241"/>
      <c r="AC241"/>
      <c r="AD241"/>
      <c r="AE241"/>
      <c r="AF241"/>
      <c r="AG241"/>
      <c r="AH241"/>
      <c r="AI241"/>
      <c r="AJ241"/>
      <c r="AK241"/>
      <c r="AL241"/>
      <c r="AM241"/>
      <c r="AN241"/>
      <c r="AO241"/>
      <c r="AP241"/>
      <c r="AQ241"/>
      <c r="AR241"/>
      <c r="AS241"/>
      <c r="AT241"/>
      <c r="AU241"/>
      <c r="AV241"/>
      <c r="AW241"/>
      <c r="AX241"/>
      <c r="AY241"/>
      <c r="AZ241"/>
      <c r="BA241"/>
      <c r="BB241"/>
      <c r="BC241"/>
      <c r="BD241"/>
      <c r="BE241"/>
    </row>
    <row r="242" spans="1:57" ht="14" x14ac:dyDescent="0.3">
      <c r="A242" t="s">
        <v>188</v>
      </c>
      <c r="B242">
        <v>-33276.49</v>
      </c>
      <c r="C242">
        <v>-17977.77</v>
      </c>
      <c r="D242">
        <v>-27870.34</v>
      </c>
      <c r="E242">
        <v>-30759.01</v>
      </c>
      <c r="F242">
        <v>-8670.89</v>
      </c>
      <c r="G242">
        <v>2882.36</v>
      </c>
      <c r="H242">
        <v>-3347.04</v>
      </c>
      <c r="I242">
        <v>-19951.080000000002</v>
      </c>
      <c r="J242">
        <v>-11351.23</v>
      </c>
      <c r="K242">
        <v>23336.67</v>
      </c>
      <c r="L242">
        <v>2804.54</v>
      </c>
      <c r="M242">
        <v>-12137.45</v>
      </c>
      <c r="N242">
        <v>495.51</v>
      </c>
      <c r="O242">
        <v>-13252.38</v>
      </c>
      <c r="P242">
        <v>-11226.14</v>
      </c>
      <c r="Q242">
        <v>-2141</v>
      </c>
      <c r="R242">
        <v>-16818.71</v>
      </c>
      <c r="S242">
        <v>-2575.1</v>
      </c>
      <c r="T242">
        <v>-4090.87</v>
      </c>
      <c r="U242">
        <v>-2320.16</v>
      </c>
      <c r="V242">
        <v>-1725.37</v>
      </c>
      <c r="W242">
        <v>-4065.8</v>
      </c>
      <c r="X242">
        <v>-3301.42</v>
      </c>
      <c r="Y242">
        <v>-1062.8399999999999</v>
      </c>
      <c r="Z242">
        <v>-708.85</v>
      </c>
      <c r="AA242">
        <v>-810.99</v>
      </c>
      <c r="AB242"/>
      <c r="AC242"/>
      <c r="AD242"/>
      <c r="AE242"/>
      <c r="AF242"/>
      <c r="AG242"/>
      <c r="AH242"/>
      <c r="AI242"/>
      <c r="AJ242"/>
      <c r="AK242"/>
      <c r="AL242"/>
      <c r="AM242"/>
      <c r="AN242"/>
      <c r="AO242"/>
      <c r="AP242"/>
      <c r="AQ242"/>
      <c r="AR242"/>
      <c r="AS242"/>
      <c r="AT242"/>
      <c r="AU242"/>
      <c r="AV242"/>
      <c r="AW242"/>
      <c r="AX242"/>
      <c r="AY242"/>
      <c r="AZ242"/>
      <c r="BA242"/>
      <c r="BB242"/>
      <c r="BC242"/>
      <c r="BD242"/>
      <c r="BE242"/>
    </row>
    <row r="243" spans="1:57" ht="14" x14ac:dyDescent="0.3">
      <c r="A243" t="s">
        <v>189</v>
      </c>
      <c r="B243">
        <v>150.21</v>
      </c>
      <c r="C243">
        <v>-363.27</v>
      </c>
      <c r="D243">
        <v>-136.19999999999999</v>
      </c>
      <c r="E243">
        <v>-36.200000000000003</v>
      </c>
      <c r="F243">
        <v>-0.3</v>
      </c>
      <c r="G243">
        <v>1608.81</v>
      </c>
      <c r="H243">
        <v>35.35</v>
      </c>
      <c r="I243">
        <v>-1549.53</v>
      </c>
      <c r="J243">
        <v>-520.67999999999995</v>
      </c>
      <c r="K243">
        <v>1885.61</v>
      </c>
      <c r="L243">
        <v>1895.61</v>
      </c>
      <c r="M243">
        <v>1895.61</v>
      </c>
      <c r="N243">
        <v>2333.02</v>
      </c>
      <c r="O243">
        <v>270.76</v>
      </c>
      <c r="P243">
        <v>-591.76</v>
      </c>
      <c r="Q243">
        <v>-590.26</v>
      </c>
      <c r="R243">
        <v>-315.07</v>
      </c>
      <c r="S243">
        <v>-2363.65</v>
      </c>
      <c r="T243">
        <v>-2522.69</v>
      </c>
      <c r="U243">
        <v>-2518.5700000000002</v>
      </c>
      <c r="V243">
        <v>-2068.56</v>
      </c>
      <c r="W243">
        <v>47.26</v>
      </c>
      <c r="X243">
        <v>-338.44</v>
      </c>
      <c r="Y243">
        <v>-180.43</v>
      </c>
      <c r="Z243">
        <v>49.4</v>
      </c>
      <c r="AA243">
        <v>-76.63</v>
      </c>
      <c r="AB243"/>
      <c r="AC243"/>
      <c r="AD243"/>
      <c r="AE243"/>
      <c r="AF243"/>
      <c r="AG243"/>
      <c r="AH243"/>
      <c r="AI243"/>
      <c r="AJ243"/>
      <c r="AK243"/>
      <c r="AL243"/>
      <c r="AM243"/>
      <c r="AN243"/>
      <c r="AO243"/>
      <c r="AP243"/>
      <c r="AQ243"/>
      <c r="AR243"/>
      <c r="AS243"/>
      <c r="AT243"/>
      <c r="AU243"/>
      <c r="AV243"/>
      <c r="AW243"/>
      <c r="AX243"/>
      <c r="AY243"/>
      <c r="AZ243"/>
      <c r="BA243"/>
      <c r="BB243"/>
      <c r="BC243"/>
      <c r="BD243"/>
      <c r="BE243"/>
    </row>
    <row r="244" spans="1:57" ht="14" x14ac:dyDescent="0.3">
      <c r="A244" t="s">
        <v>190</v>
      </c>
      <c r="B244"/>
      <c r="C244"/>
      <c r="D244"/>
      <c r="E244"/>
      <c r="F244"/>
      <c r="G244"/>
      <c r="H244"/>
      <c r="I244"/>
      <c r="J244"/>
      <c r="K244"/>
      <c r="L244"/>
      <c r="M244"/>
      <c r="N244"/>
      <c r="O244"/>
      <c r="P244"/>
      <c r="Q244"/>
      <c r="R244"/>
      <c r="S244"/>
      <c r="T244"/>
      <c r="U244"/>
      <c r="V244"/>
      <c r="W244"/>
      <c r="X244"/>
      <c r="Y244"/>
      <c r="Z244"/>
      <c r="AA244"/>
      <c r="AB244"/>
      <c r="AC244"/>
      <c r="AD244"/>
      <c r="AE244"/>
      <c r="AF244"/>
      <c r="AG244"/>
      <c r="AH244"/>
      <c r="AI244"/>
      <c r="AJ244"/>
      <c r="AK244"/>
      <c r="AL244"/>
      <c r="AM244"/>
      <c r="AN244"/>
      <c r="AO244"/>
      <c r="AP244"/>
      <c r="AQ244"/>
      <c r="AR244"/>
      <c r="AS244"/>
      <c r="AT244"/>
      <c r="AU244"/>
      <c r="AV244"/>
      <c r="AW244"/>
      <c r="AX244"/>
      <c r="AY244"/>
      <c r="AZ244"/>
      <c r="BA244"/>
      <c r="BB244"/>
      <c r="BC244"/>
      <c r="BD244"/>
      <c r="BE244"/>
    </row>
    <row r="245" spans="1:57" ht="14" x14ac:dyDescent="0.3">
      <c r="A245" t="s">
        <v>191</v>
      </c>
      <c r="B245">
        <v>50488.639999999999</v>
      </c>
      <c r="C245">
        <v>11605.94</v>
      </c>
      <c r="D245">
        <v>32751.55</v>
      </c>
      <c r="E245">
        <v>47136.3</v>
      </c>
      <c r="F245">
        <v>17125.400000000001</v>
      </c>
      <c r="G245">
        <v>6046.58</v>
      </c>
      <c r="H245">
        <v>-4023.69</v>
      </c>
      <c r="I245">
        <v>2442.88</v>
      </c>
      <c r="J245">
        <v>18312.419999999998</v>
      </c>
      <c r="K245">
        <v>-44647.22</v>
      </c>
      <c r="L245">
        <v>-39078.03</v>
      </c>
      <c r="M245">
        <v>-42701.22</v>
      </c>
      <c r="N245">
        <v>-27771.200000000001</v>
      </c>
      <c r="O245">
        <v>11071.76</v>
      </c>
      <c r="P245">
        <v>18019.759999999998</v>
      </c>
      <c r="Q245">
        <v>12434.61</v>
      </c>
      <c r="R245">
        <v>-4869.13</v>
      </c>
      <c r="S245">
        <v>73087.09</v>
      </c>
      <c r="T245">
        <v>36417.83</v>
      </c>
      <c r="U245">
        <v>2304.2600000000002</v>
      </c>
      <c r="V245">
        <v>4061.24</v>
      </c>
      <c r="W245">
        <v>3457.4</v>
      </c>
      <c r="X245">
        <v>11159.46</v>
      </c>
      <c r="Y245">
        <v>272.3</v>
      </c>
      <c r="Z245">
        <v>5229.08</v>
      </c>
      <c r="AA245">
        <v>-3720.8</v>
      </c>
      <c r="AB245"/>
      <c r="AC245"/>
      <c r="AD245"/>
      <c r="AE245"/>
      <c r="AF245"/>
      <c r="AG245"/>
      <c r="AH245"/>
      <c r="AI245"/>
      <c r="AJ245"/>
      <c r="AK245"/>
      <c r="AL245"/>
      <c r="AM245"/>
      <c r="AN245"/>
      <c r="AO245"/>
      <c r="AP245"/>
      <c r="AQ245"/>
      <c r="AR245"/>
      <c r="AS245"/>
      <c r="AT245"/>
      <c r="AU245"/>
      <c r="AV245"/>
      <c r="AW245"/>
      <c r="AX245"/>
      <c r="AY245"/>
      <c r="AZ245"/>
      <c r="BA245"/>
      <c r="BB245"/>
      <c r="BC245"/>
      <c r="BD245"/>
      <c r="BE245"/>
    </row>
    <row r="246" spans="1:57" ht="14" x14ac:dyDescent="0.3">
      <c r="A246" t="s">
        <v>192</v>
      </c>
      <c r="B246">
        <v>469.39</v>
      </c>
      <c r="C246">
        <v>1775.62</v>
      </c>
      <c r="D246">
        <v>1331.71</v>
      </c>
      <c r="E246">
        <v>887.81</v>
      </c>
      <c r="F246">
        <v>443.91</v>
      </c>
      <c r="G246">
        <v>1590.54</v>
      </c>
      <c r="H246">
        <v>1145.23</v>
      </c>
      <c r="I246">
        <v>810.06</v>
      </c>
      <c r="J246">
        <v>380.87</v>
      </c>
      <c r="K246">
        <v>0</v>
      </c>
      <c r="L246">
        <v>0</v>
      </c>
      <c r="M246">
        <v>0</v>
      </c>
      <c r="N246">
        <v>0</v>
      </c>
      <c r="O246">
        <v>0</v>
      </c>
      <c r="P246">
        <v>0</v>
      </c>
      <c r="Q246">
        <v>0</v>
      </c>
      <c r="R246">
        <v>0</v>
      </c>
      <c r="S246">
        <v>0</v>
      </c>
      <c r="T246">
        <v>0</v>
      </c>
      <c r="U246">
        <v>0</v>
      </c>
      <c r="V246">
        <v>0</v>
      </c>
      <c r="W246">
        <v>0</v>
      </c>
      <c r="X246">
        <v>0</v>
      </c>
      <c r="Y246">
        <v>0</v>
      </c>
      <c r="Z246">
        <v>0</v>
      </c>
      <c r="AA246">
        <v>0</v>
      </c>
      <c r="AB246"/>
      <c r="AC246"/>
      <c r="AD246"/>
      <c r="AE246"/>
      <c r="AF246"/>
      <c r="AG246"/>
      <c r="AH246"/>
      <c r="AI246"/>
      <c r="AJ246"/>
      <c r="AK246"/>
      <c r="AL246"/>
      <c r="AM246"/>
      <c r="AN246"/>
      <c r="AO246"/>
      <c r="AP246"/>
      <c r="AQ246"/>
      <c r="AR246"/>
      <c r="AS246"/>
      <c r="AT246"/>
      <c r="AU246"/>
      <c r="AV246"/>
      <c r="AW246"/>
      <c r="AX246"/>
      <c r="AY246"/>
      <c r="AZ246"/>
      <c r="BA246"/>
      <c r="BB246"/>
      <c r="BC246"/>
      <c r="BD246"/>
      <c r="BE246"/>
    </row>
    <row r="247" spans="1:57" ht="14" x14ac:dyDescent="0.3">
      <c r="A247" t="s">
        <v>193</v>
      </c>
      <c r="B247">
        <v>0</v>
      </c>
      <c r="C247">
        <v>0</v>
      </c>
      <c r="D247">
        <v>0</v>
      </c>
      <c r="E247">
        <v>0</v>
      </c>
      <c r="F247">
        <v>0</v>
      </c>
      <c r="G247">
        <v>0</v>
      </c>
      <c r="H247">
        <v>0</v>
      </c>
      <c r="I247">
        <v>0</v>
      </c>
      <c r="J247">
        <v>0</v>
      </c>
      <c r="K247">
        <v>440.93</v>
      </c>
      <c r="L247">
        <v>1095.6500000000001</v>
      </c>
      <c r="M247">
        <v>-355.7</v>
      </c>
      <c r="N247">
        <v>4</v>
      </c>
      <c r="O247">
        <v>-9</v>
      </c>
      <c r="P247">
        <v>-3</v>
      </c>
      <c r="Q247">
        <v>13</v>
      </c>
      <c r="R247">
        <v>38</v>
      </c>
      <c r="S247">
        <v>229.33</v>
      </c>
      <c r="T247">
        <v>-216.67</v>
      </c>
      <c r="U247">
        <v>-216.67</v>
      </c>
      <c r="V247">
        <v>0</v>
      </c>
      <c r="W247">
        <v>0</v>
      </c>
      <c r="X247">
        <v>0</v>
      </c>
      <c r="Y247">
        <v>0</v>
      </c>
      <c r="Z247">
        <v>0</v>
      </c>
      <c r="AA247">
        <v>0</v>
      </c>
      <c r="AB247"/>
      <c r="AC247"/>
      <c r="AD247"/>
      <c r="AE247"/>
      <c r="AF247"/>
      <c r="AG247"/>
      <c r="AH247"/>
      <c r="AI247"/>
      <c r="AJ247"/>
      <c r="AK247"/>
      <c r="AL247"/>
      <c r="AM247"/>
      <c r="AN247"/>
      <c r="AO247"/>
      <c r="AP247"/>
      <c r="AQ247"/>
      <c r="AR247"/>
      <c r="AS247"/>
      <c r="AT247"/>
      <c r="AU247"/>
      <c r="AV247"/>
      <c r="AW247"/>
      <c r="AX247"/>
      <c r="AY247"/>
      <c r="AZ247"/>
      <c r="BA247"/>
      <c r="BB247"/>
      <c r="BC247"/>
      <c r="BD247"/>
      <c r="BE247"/>
    </row>
    <row r="248" spans="1:57" ht="14" x14ac:dyDescent="0.3">
      <c r="A248" t="s">
        <v>194</v>
      </c>
      <c r="B248">
        <v>85250.91</v>
      </c>
      <c r="C248">
        <v>109092.89</v>
      </c>
      <c r="D248">
        <v>63112.21</v>
      </c>
      <c r="E248">
        <v>30306.09</v>
      </c>
      <c r="F248">
        <v>15055.41</v>
      </c>
      <c r="G248">
        <v>38400.18</v>
      </c>
      <c r="H248">
        <v>-2115.25</v>
      </c>
      <c r="I248">
        <v>-15383.33</v>
      </c>
      <c r="J248">
        <v>17472.78</v>
      </c>
      <c r="K248">
        <v>15088.36</v>
      </c>
      <c r="L248">
        <v>8849.94</v>
      </c>
      <c r="M248">
        <v>-34231.589999999997</v>
      </c>
      <c r="N248">
        <v>-7203.39</v>
      </c>
      <c r="O248">
        <v>53508.41</v>
      </c>
      <c r="P248">
        <v>48357.71</v>
      </c>
      <c r="Q248">
        <v>-613.54</v>
      </c>
      <c r="R248">
        <v>-19219.150000000001</v>
      </c>
      <c r="S248">
        <v>58267.4</v>
      </c>
      <c r="T248">
        <v>56986.25</v>
      </c>
      <c r="U248">
        <v>34318.14</v>
      </c>
      <c r="V248">
        <v>17511.560000000001</v>
      </c>
      <c r="W248">
        <v>80968.240000000005</v>
      </c>
      <c r="X248">
        <v>67390.55</v>
      </c>
      <c r="Y248">
        <v>34353.29</v>
      </c>
      <c r="Z248">
        <v>26482.080000000002</v>
      </c>
      <c r="AA248">
        <v>88175.83</v>
      </c>
      <c r="AB248"/>
      <c r="AC248"/>
      <c r="AD248"/>
      <c r="AE248"/>
      <c r="AF248"/>
      <c r="AG248"/>
      <c r="AH248"/>
      <c r="AI248"/>
      <c r="AJ248"/>
      <c r="AK248"/>
      <c r="AL248"/>
      <c r="AM248"/>
      <c r="AN248"/>
      <c r="AO248"/>
      <c r="AP248"/>
      <c r="AQ248"/>
      <c r="AR248"/>
      <c r="AS248"/>
      <c r="AT248"/>
      <c r="AU248"/>
      <c r="AV248"/>
      <c r="AW248"/>
      <c r="AX248"/>
      <c r="AY248"/>
      <c r="AZ248"/>
      <c r="BA248"/>
      <c r="BB248"/>
      <c r="BC248"/>
      <c r="BD248"/>
      <c r="BE248"/>
    </row>
    <row r="249" spans="1:57" ht="14" x14ac:dyDescent="0.3">
      <c r="A249" t="s">
        <v>195</v>
      </c>
      <c r="B249">
        <v>0</v>
      </c>
      <c r="C249">
        <v>0</v>
      </c>
      <c r="D249">
        <v>0</v>
      </c>
      <c r="E249">
        <v>0</v>
      </c>
      <c r="F249">
        <v>0</v>
      </c>
      <c r="G249">
        <v>0</v>
      </c>
      <c r="H249">
        <v>0</v>
      </c>
      <c r="I249">
        <v>0</v>
      </c>
      <c r="J249">
        <v>0</v>
      </c>
      <c r="K249">
        <v>0</v>
      </c>
      <c r="L249">
        <v>0</v>
      </c>
      <c r="M249">
        <v>60.41</v>
      </c>
      <c r="N249">
        <v>4.7300000000000004</v>
      </c>
      <c r="O249">
        <v>62.84</v>
      </c>
      <c r="P249">
        <v>34.97</v>
      </c>
      <c r="Q249">
        <v>31.57</v>
      </c>
      <c r="R249">
        <v>2.5</v>
      </c>
      <c r="S249">
        <v>196.17</v>
      </c>
      <c r="T249">
        <v>133.54</v>
      </c>
      <c r="U249">
        <v>133.34</v>
      </c>
      <c r="V249">
        <v>56.73</v>
      </c>
      <c r="W249">
        <v>1698.99</v>
      </c>
      <c r="X249">
        <v>0</v>
      </c>
      <c r="Y249">
        <v>0</v>
      </c>
      <c r="Z249">
        <v>0</v>
      </c>
      <c r="AA249">
        <v>86.49</v>
      </c>
      <c r="AB249"/>
      <c r="AC249"/>
      <c r="AD249"/>
      <c r="AE249"/>
      <c r="AF249"/>
      <c r="AG249"/>
      <c r="AH249"/>
      <c r="AI249"/>
      <c r="AJ249"/>
      <c r="AK249"/>
      <c r="AL249"/>
      <c r="AM249"/>
      <c r="AN249"/>
      <c r="AO249"/>
      <c r="AP249"/>
      <c r="AQ249"/>
      <c r="AR249"/>
      <c r="AS249"/>
      <c r="AT249"/>
      <c r="AU249"/>
      <c r="AV249"/>
      <c r="AW249"/>
      <c r="AX249"/>
      <c r="AY249"/>
      <c r="AZ249"/>
      <c r="BA249"/>
      <c r="BB249"/>
      <c r="BC249"/>
      <c r="BD249"/>
      <c r="BE249"/>
    </row>
    <row r="250" spans="1:57" ht="14" x14ac:dyDescent="0.3">
      <c r="A250" t="s">
        <v>196</v>
      </c>
      <c r="B250">
        <v>0</v>
      </c>
      <c r="C250">
        <v>0</v>
      </c>
      <c r="D250">
        <v>0</v>
      </c>
      <c r="E250">
        <v>0</v>
      </c>
      <c r="F250">
        <v>0</v>
      </c>
      <c r="G250">
        <v>0</v>
      </c>
      <c r="H250">
        <v>0</v>
      </c>
      <c r="I250">
        <v>0</v>
      </c>
      <c r="J250">
        <v>0</v>
      </c>
      <c r="K250">
        <v>0</v>
      </c>
      <c r="L250">
        <v>0</v>
      </c>
      <c r="M250">
        <v>-9849.94</v>
      </c>
      <c r="N250">
        <v>-5131.17</v>
      </c>
      <c r="O250">
        <v>-20189.86</v>
      </c>
      <c r="P250">
        <v>-14538.76</v>
      </c>
      <c r="Q250">
        <v>-9158.07</v>
      </c>
      <c r="R250">
        <v>-4213.38</v>
      </c>
      <c r="S250">
        <v>-8389.4599999999991</v>
      </c>
      <c r="T250">
        <v>-3665.8</v>
      </c>
      <c r="U250">
        <v>-1291.17</v>
      </c>
      <c r="V250">
        <v>-315.63</v>
      </c>
      <c r="W250">
        <v>-1004.17</v>
      </c>
      <c r="X250">
        <v>-991.42</v>
      </c>
      <c r="Y250">
        <v>-974.52</v>
      </c>
      <c r="Z250">
        <v>-903.02</v>
      </c>
      <c r="AA250">
        <v>-4732.99</v>
      </c>
      <c r="AB250"/>
      <c r="AC250"/>
      <c r="AD250"/>
      <c r="AE250"/>
      <c r="AF250"/>
      <c r="AG250"/>
      <c r="AH250"/>
      <c r="AI250"/>
      <c r="AJ250"/>
      <c r="AK250"/>
      <c r="AL250"/>
      <c r="AM250"/>
      <c r="AN250"/>
      <c r="AO250"/>
      <c r="AP250"/>
      <c r="AQ250"/>
      <c r="AR250"/>
      <c r="AS250"/>
      <c r="AT250"/>
      <c r="AU250"/>
      <c r="AV250"/>
      <c r="AW250"/>
      <c r="AX250"/>
      <c r="AY250"/>
      <c r="AZ250"/>
      <c r="BA250"/>
      <c r="BB250"/>
      <c r="BC250"/>
      <c r="BD250"/>
      <c r="BE250"/>
    </row>
    <row r="251" spans="1:57" ht="14" x14ac:dyDescent="0.3">
      <c r="A251" t="s">
        <v>197</v>
      </c>
      <c r="B251">
        <v>-1210.23</v>
      </c>
      <c r="C251">
        <v>-5499.41</v>
      </c>
      <c r="D251">
        <v>-4994.5</v>
      </c>
      <c r="E251">
        <v>-1001.59</v>
      </c>
      <c r="F251">
        <v>-135.18</v>
      </c>
      <c r="G251">
        <v>-3983.25</v>
      </c>
      <c r="H251">
        <v>-3753.39</v>
      </c>
      <c r="I251">
        <v>-2372.4</v>
      </c>
      <c r="J251">
        <v>-237.46</v>
      </c>
      <c r="K251">
        <v>-7765.04</v>
      </c>
      <c r="L251">
        <v>-7520.56</v>
      </c>
      <c r="M251">
        <v>-260.32</v>
      </c>
      <c r="N251">
        <v>-173.31</v>
      </c>
      <c r="O251">
        <v>-9820</v>
      </c>
      <c r="P251">
        <v>-9576.15</v>
      </c>
      <c r="Q251">
        <v>-5247.29</v>
      </c>
      <c r="R251">
        <v>-122.8</v>
      </c>
      <c r="S251">
        <v>-10361.14</v>
      </c>
      <c r="T251">
        <v>-10253.370000000001</v>
      </c>
      <c r="U251">
        <v>-5109.79</v>
      </c>
      <c r="V251">
        <v>-47.38</v>
      </c>
      <c r="W251">
        <v>-10868.59</v>
      </c>
      <c r="X251">
        <v>-10797.95</v>
      </c>
      <c r="Y251">
        <v>-5723.86</v>
      </c>
      <c r="Z251">
        <v>-36.590000000000003</v>
      </c>
      <c r="AA251">
        <v>-9396.2999999999993</v>
      </c>
      <c r="AB251"/>
      <c r="AC251"/>
      <c r="AD251"/>
      <c r="AE251"/>
      <c r="AF251"/>
      <c r="AG251"/>
      <c r="AH251"/>
      <c r="AI251"/>
      <c r="AJ251"/>
      <c r="AK251"/>
      <c r="AL251"/>
      <c r="AM251"/>
      <c r="AN251"/>
      <c r="AO251"/>
      <c r="AP251"/>
      <c r="AQ251"/>
      <c r="AR251"/>
      <c r="AS251"/>
      <c r="AT251"/>
      <c r="AU251"/>
      <c r="AV251"/>
      <c r="AW251"/>
      <c r="AX251"/>
      <c r="AY251"/>
      <c r="AZ251"/>
      <c r="BA251"/>
      <c r="BB251"/>
      <c r="BC251"/>
      <c r="BD251"/>
      <c r="BE251"/>
    </row>
    <row r="252" spans="1:57" ht="14" x14ac:dyDescent="0.3">
      <c r="A252" t="s">
        <v>198</v>
      </c>
      <c r="B252">
        <v>84040.68</v>
      </c>
      <c r="C252">
        <v>103593.48</v>
      </c>
      <c r="D252">
        <v>58117.71</v>
      </c>
      <c r="E252">
        <v>29304.51</v>
      </c>
      <c r="F252">
        <v>14920.23</v>
      </c>
      <c r="G252">
        <v>34416.93</v>
      </c>
      <c r="H252">
        <v>-5868.64</v>
      </c>
      <c r="I252">
        <v>-17755.73</v>
      </c>
      <c r="J252">
        <v>17235.310000000001</v>
      </c>
      <c r="K252">
        <v>7323.32</v>
      </c>
      <c r="L252">
        <v>1329.38</v>
      </c>
      <c r="M252">
        <v>-44281.440000000002</v>
      </c>
      <c r="N252">
        <v>-12503.14</v>
      </c>
      <c r="O252">
        <v>23561.4</v>
      </c>
      <c r="P252">
        <v>24277.77</v>
      </c>
      <c r="Q252">
        <v>-14987.33</v>
      </c>
      <c r="R252">
        <v>-23552.82</v>
      </c>
      <c r="S252">
        <v>39712.97</v>
      </c>
      <c r="T252">
        <v>43200.62</v>
      </c>
      <c r="U252">
        <v>28050.53</v>
      </c>
      <c r="V252">
        <v>17205.27</v>
      </c>
      <c r="W252">
        <v>70794.47</v>
      </c>
      <c r="X252">
        <v>55601.19</v>
      </c>
      <c r="Y252">
        <v>27654.91</v>
      </c>
      <c r="Z252">
        <v>25542.47</v>
      </c>
      <c r="AA252">
        <v>74133.03</v>
      </c>
      <c r="AB252"/>
      <c r="AC252"/>
      <c r="AD252"/>
      <c r="AE252"/>
      <c r="AF252"/>
      <c r="AG252"/>
      <c r="AH252"/>
      <c r="AI252"/>
      <c r="AJ252"/>
      <c r="AK252"/>
      <c r="AL252"/>
      <c r="AM252"/>
      <c r="AN252"/>
      <c r="AO252"/>
      <c r="AP252"/>
      <c r="AQ252"/>
      <c r="AR252"/>
      <c r="AS252"/>
      <c r="AT252"/>
      <c r="AU252"/>
      <c r="AV252"/>
      <c r="AW252"/>
      <c r="AX252"/>
      <c r="AY252"/>
      <c r="AZ252"/>
      <c r="BA252"/>
      <c r="BB252"/>
      <c r="BC252"/>
      <c r="BD252"/>
      <c r="BE252"/>
    </row>
    <row r="253" spans="1:57" ht="14" x14ac:dyDescent="0.3">
      <c r="A253" t="s">
        <v>199</v>
      </c>
      <c r="B253"/>
      <c r="C253"/>
      <c r="D253"/>
      <c r="E253"/>
      <c r="F253"/>
      <c r="G253"/>
      <c r="H253"/>
      <c r="I253"/>
      <c r="J253"/>
      <c r="K253"/>
      <c r="L253"/>
      <c r="M253"/>
      <c r="N253"/>
      <c r="O253"/>
      <c r="P253"/>
      <c r="Q253"/>
      <c r="R253"/>
      <c r="S253"/>
      <c r="T253"/>
      <c r="U253"/>
      <c r="V253"/>
      <c r="W253"/>
      <c r="X253"/>
      <c r="Y253"/>
      <c r="Z253"/>
      <c r="AA253"/>
      <c r="AB253"/>
      <c r="AC253"/>
      <c r="AD253"/>
      <c r="AE253"/>
      <c r="AF253"/>
      <c r="AG253"/>
      <c r="AH253"/>
      <c r="AI253"/>
      <c r="AJ253"/>
      <c r="AK253"/>
      <c r="AL253"/>
      <c r="AM253"/>
      <c r="AN253"/>
      <c r="AO253"/>
      <c r="AP253"/>
      <c r="AQ253"/>
      <c r="AR253"/>
      <c r="AS253"/>
      <c r="AT253"/>
      <c r="AU253"/>
      <c r="AV253"/>
      <c r="AW253"/>
      <c r="AX253"/>
      <c r="AY253"/>
      <c r="AZ253"/>
      <c r="BA253"/>
      <c r="BB253"/>
      <c r="BC253"/>
      <c r="BD253"/>
      <c r="BE253"/>
    </row>
    <row r="254" spans="1:57" ht="14" x14ac:dyDescent="0.3">
      <c r="A254" t="s">
        <v>200</v>
      </c>
      <c r="B254">
        <v>0</v>
      </c>
      <c r="C254">
        <v>0</v>
      </c>
      <c r="D254">
        <v>0</v>
      </c>
      <c r="E254">
        <v>0</v>
      </c>
      <c r="F254">
        <v>0</v>
      </c>
      <c r="G254">
        <v>0</v>
      </c>
      <c r="H254">
        <v>0</v>
      </c>
      <c r="I254">
        <v>0</v>
      </c>
      <c r="J254">
        <v>0</v>
      </c>
      <c r="K254">
        <v>0</v>
      </c>
      <c r="L254">
        <v>0</v>
      </c>
      <c r="M254">
        <v>0</v>
      </c>
      <c r="N254">
        <v>0</v>
      </c>
      <c r="O254">
        <v>0</v>
      </c>
      <c r="P254">
        <v>0</v>
      </c>
      <c r="Q254">
        <v>0</v>
      </c>
      <c r="R254">
        <v>0</v>
      </c>
      <c r="S254">
        <v>0</v>
      </c>
      <c r="T254">
        <v>0</v>
      </c>
      <c r="U254">
        <v>0</v>
      </c>
      <c r="V254">
        <v>0</v>
      </c>
      <c r="W254">
        <v>0</v>
      </c>
      <c r="X254">
        <v>-100000</v>
      </c>
      <c r="Y254">
        <v>-200000</v>
      </c>
      <c r="Z254">
        <v>0</v>
      </c>
      <c r="AA254">
        <v>0</v>
      </c>
      <c r="AB254"/>
      <c r="AC254"/>
      <c r="AD254"/>
      <c r="AE254"/>
      <c r="AF254"/>
      <c r="AG254"/>
      <c r="AH254"/>
      <c r="AI254"/>
      <c r="AJ254"/>
      <c r="AK254"/>
      <c r="AL254"/>
      <c r="AM254"/>
      <c r="AN254"/>
      <c r="AO254"/>
      <c r="AP254"/>
      <c r="AQ254"/>
      <c r="AR254"/>
      <c r="AS254"/>
      <c r="AT254"/>
      <c r="AU254"/>
      <c r="AV254"/>
      <c r="AW254"/>
      <c r="AX254"/>
      <c r="AY254"/>
      <c r="AZ254"/>
      <c r="BA254"/>
      <c r="BB254"/>
      <c r="BC254"/>
      <c r="BD254"/>
      <c r="BE254"/>
    </row>
    <row r="255" spans="1:57" ht="14" x14ac:dyDescent="0.3">
      <c r="A255" t="s">
        <v>201</v>
      </c>
      <c r="B255">
        <v>0</v>
      </c>
      <c r="C255">
        <v>1007.52</v>
      </c>
      <c r="D255">
        <v>1026.1199999999999</v>
      </c>
      <c r="E255">
        <v>76.52</v>
      </c>
      <c r="F255">
        <v>77.010000000000005</v>
      </c>
      <c r="G255">
        <v>2850.07</v>
      </c>
      <c r="H255">
        <v>2876.41</v>
      </c>
      <c r="I255">
        <v>472.8</v>
      </c>
      <c r="J255">
        <v>2.9</v>
      </c>
      <c r="K255">
        <v>0</v>
      </c>
      <c r="L255">
        <v>0</v>
      </c>
      <c r="M255">
        <v>0</v>
      </c>
      <c r="N255">
        <v>0</v>
      </c>
      <c r="O255">
        <v>0</v>
      </c>
      <c r="P255">
        <v>0</v>
      </c>
      <c r="Q255">
        <v>0</v>
      </c>
      <c r="R255">
        <v>0</v>
      </c>
      <c r="S255">
        <v>0</v>
      </c>
      <c r="T255">
        <v>0</v>
      </c>
      <c r="U255">
        <v>0</v>
      </c>
      <c r="V255">
        <v>0</v>
      </c>
      <c r="W255">
        <v>0</v>
      </c>
      <c r="X255">
        <v>0</v>
      </c>
      <c r="Y255">
        <v>0</v>
      </c>
      <c r="Z255">
        <v>0</v>
      </c>
      <c r="AA255">
        <v>0</v>
      </c>
      <c r="AB255"/>
      <c r="AC255"/>
      <c r="AD255"/>
      <c r="AE255"/>
      <c r="AF255"/>
      <c r="AG255"/>
      <c r="AH255"/>
      <c r="AI255"/>
      <c r="AJ255"/>
      <c r="AK255"/>
      <c r="AL255"/>
      <c r="AM255"/>
      <c r="AN255"/>
      <c r="AO255"/>
      <c r="AP255"/>
      <c r="AQ255"/>
      <c r="AR255"/>
      <c r="AS255"/>
      <c r="AT255"/>
      <c r="AU255"/>
      <c r="AV255"/>
      <c r="AW255"/>
      <c r="AX255"/>
      <c r="AY255"/>
      <c r="AZ255"/>
      <c r="BA255"/>
      <c r="BB255"/>
      <c r="BC255"/>
      <c r="BD255"/>
      <c r="BE255"/>
    </row>
    <row r="256" spans="1:57" ht="14" x14ac:dyDescent="0.3">
      <c r="A256" t="s">
        <v>202</v>
      </c>
      <c r="B256">
        <v>-3176.28</v>
      </c>
      <c r="C256">
        <v>-13976.25</v>
      </c>
      <c r="D256">
        <v>-8361.1299999999992</v>
      </c>
      <c r="E256">
        <v>-3125.34</v>
      </c>
      <c r="F256">
        <v>-1557.42</v>
      </c>
      <c r="G256">
        <v>-15468.99</v>
      </c>
      <c r="H256">
        <v>-9952.9</v>
      </c>
      <c r="I256">
        <v>-5892.67</v>
      </c>
      <c r="J256">
        <v>-1817.07</v>
      </c>
      <c r="K256">
        <v>-10579.85</v>
      </c>
      <c r="L256">
        <v>-6398.77</v>
      </c>
      <c r="M256">
        <v>-4676.9799999999996</v>
      </c>
      <c r="N256">
        <v>-1044.1099999999999</v>
      </c>
      <c r="O256">
        <v>-138858.56</v>
      </c>
      <c r="P256">
        <v>-145114.87</v>
      </c>
      <c r="Q256">
        <v>-112252.93</v>
      </c>
      <c r="R256">
        <v>-39932.620000000003</v>
      </c>
      <c r="S256">
        <v>-59430.87</v>
      </c>
      <c r="T256">
        <v>-37201.32</v>
      </c>
      <c r="U256">
        <v>-17795.95</v>
      </c>
      <c r="V256">
        <v>-2775.53</v>
      </c>
      <c r="W256">
        <v>-293065.53000000003</v>
      </c>
      <c r="X256">
        <v>-13195.23</v>
      </c>
      <c r="Y256">
        <v>-10884.62</v>
      </c>
      <c r="Z256">
        <v>-1444.95</v>
      </c>
      <c r="AA256">
        <v>-8140.39</v>
      </c>
      <c r="AB256"/>
      <c r="AC256"/>
      <c r="AD256"/>
      <c r="AE256"/>
      <c r="AF256"/>
      <c r="AG256"/>
      <c r="AH256"/>
      <c r="AI256"/>
      <c r="AJ256"/>
      <c r="AK256"/>
      <c r="AL256"/>
      <c r="AM256"/>
      <c r="AN256"/>
      <c r="AO256"/>
      <c r="AP256"/>
      <c r="AQ256"/>
      <c r="AR256"/>
      <c r="AS256"/>
      <c r="AT256"/>
      <c r="AU256"/>
      <c r="AV256"/>
      <c r="AW256"/>
      <c r="AX256"/>
      <c r="AY256"/>
      <c r="AZ256"/>
      <c r="BA256"/>
      <c r="BB256"/>
      <c r="BC256"/>
      <c r="BD256"/>
      <c r="BE256"/>
    </row>
    <row r="257" spans="1:57" ht="14" x14ac:dyDescent="0.3">
      <c r="A257" t="s">
        <v>203</v>
      </c>
      <c r="B257">
        <v>-3117.58</v>
      </c>
      <c r="C257">
        <v>-13725.92</v>
      </c>
      <c r="D257">
        <v>-8027.6</v>
      </c>
      <c r="E257">
        <v>-2952</v>
      </c>
      <c r="F257">
        <v>-1450.42</v>
      </c>
      <c r="G257">
        <v>-15247.17</v>
      </c>
      <c r="H257">
        <v>-9731.08</v>
      </c>
      <c r="I257">
        <v>-5678.68</v>
      </c>
      <c r="J257">
        <v>-1817.07</v>
      </c>
      <c r="K257">
        <v>-10474.52</v>
      </c>
      <c r="L257">
        <v>-6293.44</v>
      </c>
      <c r="M257">
        <v>-4593.47</v>
      </c>
      <c r="N257">
        <v>-960.61</v>
      </c>
      <c r="O257">
        <v>-130163.05</v>
      </c>
      <c r="P257">
        <v>-137193.18</v>
      </c>
      <c r="Q257">
        <v>-107978.22</v>
      </c>
      <c r="R257">
        <v>-39315.39</v>
      </c>
      <c r="S257">
        <v>-59097.36</v>
      </c>
      <c r="T257">
        <v>-36899.910000000003</v>
      </c>
      <c r="U257">
        <v>-17494.54</v>
      </c>
      <c r="V257">
        <v>-2703.64</v>
      </c>
      <c r="W257">
        <v>-292865.23</v>
      </c>
      <c r="X257">
        <v>-12994.93</v>
      </c>
      <c r="Y257">
        <v>-10769.92</v>
      </c>
      <c r="Z257">
        <v>-1330.25</v>
      </c>
      <c r="AA257">
        <v>-7701.28</v>
      </c>
      <c r="AB257"/>
      <c r="AC257"/>
      <c r="AD257"/>
      <c r="AE257"/>
      <c r="AF257"/>
      <c r="AG257"/>
      <c r="AH257"/>
      <c r="AI257"/>
      <c r="AJ257"/>
      <c r="AK257"/>
      <c r="AL257"/>
      <c r="AM257"/>
      <c r="AN257"/>
      <c r="AO257"/>
      <c r="AP257"/>
      <c r="AQ257"/>
      <c r="AR257"/>
      <c r="AS257"/>
      <c r="AT257"/>
      <c r="AU257"/>
      <c r="AV257"/>
      <c r="AW257"/>
      <c r="AX257"/>
      <c r="AY257"/>
      <c r="AZ257"/>
      <c r="BA257"/>
      <c r="BB257"/>
      <c r="BC257"/>
      <c r="BD257"/>
      <c r="BE257"/>
    </row>
    <row r="258" spans="1:57" ht="14" x14ac:dyDescent="0.3">
      <c r="A258" t="s">
        <v>204</v>
      </c>
      <c r="B258">
        <v>-58.7</v>
      </c>
      <c r="C258">
        <v>-250.33</v>
      </c>
      <c r="D258">
        <v>-333.53</v>
      </c>
      <c r="E258">
        <v>-173.34</v>
      </c>
      <c r="F258">
        <v>-107</v>
      </c>
      <c r="G258">
        <v>-221.82</v>
      </c>
      <c r="H258">
        <v>-221.82</v>
      </c>
      <c r="I258">
        <v>-213.99</v>
      </c>
      <c r="J258">
        <v>0</v>
      </c>
      <c r="K258">
        <v>-105.33</v>
      </c>
      <c r="L258">
        <v>-105.33</v>
      </c>
      <c r="M258">
        <v>-83.51</v>
      </c>
      <c r="N258">
        <v>-83.51</v>
      </c>
      <c r="O258">
        <v>-8695.51</v>
      </c>
      <c r="P258">
        <v>-7921.7</v>
      </c>
      <c r="Q258">
        <v>-4274.71</v>
      </c>
      <c r="R258">
        <v>-617.23</v>
      </c>
      <c r="S258">
        <v>-333.51</v>
      </c>
      <c r="T258">
        <v>-301.41000000000003</v>
      </c>
      <c r="U258">
        <v>-301.41000000000003</v>
      </c>
      <c r="V258">
        <v>-71.89</v>
      </c>
      <c r="W258">
        <v>-200.3</v>
      </c>
      <c r="X258">
        <v>-200.3</v>
      </c>
      <c r="Y258">
        <v>-114.7</v>
      </c>
      <c r="Z258">
        <v>-114.7</v>
      </c>
      <c r="AA258">
        <v>-439.11</v>
      </c>
      <c r="AB258"/>
      <c r="AC258"/>
      <c r="AD258"/>
      <c r="AE258"/>
      <c r="AF258"/>
      <c r="AG258"/>
      <c r="AH258"/>
      <c r="AI258"/>
      <c r="AJ258"/>
      <c r="AK258"/>
      <c r="AL258"/>
      <c r="AM258"/>
      <c r="AN258"/>
      <c r="AO258"/>
      <c r="AP258"/>
      <c r="AQ258"/>
      <c r="AR258"/>
      <c r="AS258"/>
      <c r="AT258"/>
      <c r="AU258"/>
      <c r="AV258"/>
      <c r="AW258"/>
      <c r="AX258"/>
      <c r="AY258"/>
      <c r="AZ258"/>
      <c r="BA258"/>
      <c r="BB258"/>
      <c r="BC258"/>
      <c r="BD258"/>
      <c r="BE258"/>
    </row>
    <row r="259" spans="1:57" ht="14" x14ac:dyDescent="0.3">
      <c r="A259" t="s">
        <v>205</v>
      </c>
      <c r="B259">
        <v>-1.05</v>
      </c>
      <c r="C259">
        <v>-1.18</v>
      </c>
      <c r="D259">
        <v>-0.88</v>
      </c>
      <c r="E259">
        <v>-0.59</v>
      </c>
      <c r="F259">
        <v>-0.28999999999999998</v>
      </c>
      <c r="G259">
        <v>-1.76</v>
      </c>
      <c r="H259">
        <v>-1.47</v>
      </c>
      <c r="I259">
        <v>-1.17</v>
      </c>
      <c r="J259">
        <v>-0.57999999999999996</v>
      </c>
      <c r="K259">
        <v>-3.82</v>
      </c>
      <c r="L259">
        <v>-3.23</v>
      </c>
      <c r="M259">
        <v>-2.64</v>
      </c>
      <c r="N259">
        <v>-1.75</v>
      </c>
      <c r="O259">
        <v>-9.31</v>
      </c>
      <c r="P259">
        <v>-6.98</v>
      </c>
      <c r="Q259">
        <v>-4.63</v>
      </c>
      <c r="R259">
        <v>-2680.66</v>
      </c>
      <c r="S259">
        <v>-9.2200000000000006</v>
      </c>
      <c r="T259">
        <v>-4.59</v>
      </c>
      <c r="U259">
        <v>-4.59</v>
      </c>
      <c r="V259">
        <v>-2.27</v>
      </c>
      <c r="W259">
        <v>-8.57</v>
      </c>
      <c r="X259">
        <v>-6.28</v>
      </c>
      <c r="Y259">
        <v>-3.98</v>
      </c>
      <c r="Z259">
        <v>-1.96</v>
      </c>
      <c r="AA259">
        <v>-23.28</v>
      </c>
      <c r="AB259"/>
      <c r="AC259"/>
      <c r="AD259"/>
      <c r="AE259"/>
      <c r="AF259"/>
      <c r="AG259"/>
      <c r="AH259"/>
      <c r="AI259"/>
      <c r="AJ259"/>
      <c r="AK259"/>
      <c r="AL259"/>
      <c r="AM259"/>
      <c r="AN259"/>
      <c r="AO259"/>
      <c r="AP259"/>
      <c r="AQ259"/>
      <c r="AR259"/>
      <c r="AS259"/>
      <c r="AT259"/>
      <c r="AU259"/>
      <c r="AV259"/>
      <c r="AW259"/>
      <c r="AX259"/>
      <c r="AY259"/>
      <c r="AZ259"/>
      <c r="BA259"/>
      <c r="BB259"/>
      <c r="BC259"/>
      <c r="BD259"/>
      <c r="BE259"/>
    </row>
    <row r="260" spans="1:57" ht="14" x14ac:dyDescent="0.3">
      <c r="A260" t="s">
        <v>195</v>
      </c>
      <c r="B260">
        <v>2.56</v>
      </c>
      <c r="C260">
        <v>79.680000000000007</v>
      </c>
      <c r="D260">
        <v>28.19</v>
      </c>
      <c r="E260">
        <v>26.31</v>
      </c>
      <c r="F260">
        <v>0.32</v>
      </c>
      <c r="G260">
        <v>25.59</v>
      </c>
      <c r="H260">
        <v>18.670000000000002</v>
      </c>
      <c r="I260">
        <v>9.56</v>
      </c>
      <c r="J260">
        <v>2.08</v>
      </c>
      <c r="K260">
        <v>86</v>
      </c>
      <c r="L260">
        <v>63.33</v>
      </c>
      <c r="M260">
        <v>0</v>
      </c>
      <c r="N260">
        <v>0</v>
      </c>
      <c r="O260">
        <v>0</v>
      </c>
      <c r="P260">
        <v>0</v>
      </c>
      <c r="Q260">
        <v>0</v>
      </c>
      <c r="R260">
        <v>0</v>
      </c>
      <c r="S260">
        <v>0</v>
      </c>
      <c r="T260">
        <v>0</v>
      </c>
      <c r="U260">
        <v>0</v>
      </c>
      <c r="V260">
        <v>0</v>
      </c>
      <c r="W260">
        <v>0</v>
      </c>
      <c r="X260">
        <v>0</v>
      </c>
      <c r="Y260">
        <v>0</v>
      </c>
      <c r="Z260">
        <v>0</v>
      </c>
      <c r="AA260">
        <v>0</v>
      </c>
      <c r="AB260"/>
      <c r="AC260"/>
      <c r="AD260"/>
      <c r="AE260"/>
      <c r="AF260"/>
      <c r="AG260"/>
      <c r="AH260"/>
      <c r="AI260"/>
      <c r="AJ260"/>
      <c r="AK260"/>
      <c r="AL260"/>
      <c r="AM260"/>
      <c r="AN260"/>
      <c r="AO260"/>
      <c r="AP260"/>
      <c r="AQ260"/>
      <c r="AR260"/>
      <c r="AS260"/>
      <c r="AT260"/>
      <c r="AU260"/>
      <c r="AV260"/>
      <c r="AW260"/>
      <c r="AX260"/>
      <c r="AY260"/>
      <c r="AZ260"/>
      <c r="BA260"/>
      <c r="BB260"/>
      <c r="BC260"/>
      <c r="BD260"/>
      <c r="BE260"/>
    </row>
    <row r="261" spans="1:57" ht="14" x14ac:dyDescent="0.3">
      <c r="A261" t="s">
        <v>206</v>
      </c>
      <c r="B261">
        <v>0</v>
      </c>
      <c r="C261">
        <v>0</v>
      </c>
      <c r="D261">
        <v>0</v>
      </c>
      <c r="E261">
        <v>0</v>
      </c>
      <c r="F261">
        <v>0</v>
      </c>
      <c r="G261">
        <v>0</v>
      </c>
      <c r="H261">
        <v>0</v>
      </c>
      <c r="I261">
        <v>0</v>
      </c>
      <c r="J261">
        <v>0</v>
      </c>
      <c r="K261">
        <v>677.54</v>
      </c>
      <c r="L261">
        <v>689.02</v>
      </c>
      <c r="M261">
        <v>300</v>
      </c>
      <c r="N261">
        <v>300</v>
      </c>
      <c r="O261">
        <v>-5823.26</v>
      </c>
      <c r="P261">
        <v>-6513.47</v>
      </c>
      <c r="Q261">
        <v>-3114.39</v>
      </c>
      <c r="R261">
        <v>-556.22</v>
      </c>
      <c r="S261">
        <v>-297630.92</v>
      </c>
      <c r="T261">
        <v>-296751.71999999997</v>
      </c>
      <c r="U261">
        <v>-41742.79</v>
      </c>
      <c r="V261">
        <v>-29456.62</v>
      </c>
      <c r="W261">
        <v>-19579.05</v>
      </c>
      <c r="X261">
        <v>-17980.419999999998</v>
      </c>
      <c r="Y261">
        <v>3040.11</v>
      </c>
      <c r="Z261">
        <v>782.1</v>
      </c>
      <c r="AA261">
        <v>-4020.95</v>
      </c>
      <c r="AB261"/>
      <c r="AC261"/>
      <c r="AD261"/>
      <c r="AE261"/>
      <c r="AF261"/>
      <c r="AG261"/>
      <c r="AH261"/>
      <c r="AI261"/>
      <c r="AJ261"/>
      <c r="AK261"/>
      <c r="AL261"/>
      <c r="AM261"/>
      <c r="AN261"/>
      <c r="AO261"/>
      <c r="AP261"/>
      <c r="AQ261"/>
      <c r="AR261"/>
      <c r="AS261"/>
      <c r="AT261"/>
      <c r="AU261"/>
      <c r="AV261"/>
      <c r="AW261"/>
      <c r="AX261"/>
      <c r="AY261"/>
      <c r="AZ261"/>
      <c r="BA261"/>
      <c r="BB261"/>
      <c r="BC261"/>
      <c r="BD261"/>
      <c r="BE261"/>
    </row>
    <row r="262" spans="1:57" ht="14" x14ac:dyDescent="0.3">
      <c r="A262" t="s">
        <v>207</v>
      </c>
      <c r="B262">
        <v>-3174.76</v>
      </c>
      <c r="C262">
        <v>-12890.23</v>
      </c>
      <c r="D262">
        <v>-7307.7</v>
      </c>
      <c r="E262">
        <v>-3023.09</v>
      </c>
      <c r="F262">
        <v>-1480.38</v>
      </c>
      <c r="G262">
        <v>-12595.1</v>
      </c>
      <c r="H262">
        <v>-7059.28</v>
      </c>
      <c r="I262">
        <v>-5411.48</v>
      </c>
      <c r="J262">
        <v>-1812.67</v>
      </c>
      <c r="K262">
        <v>-9820.1299999999992</v>
      </c>
      <c r="L262">
        <v>-5649.65</v>
      </c>
      <c r="M262">
        <v>-4379.62</v>
      </c>
      <c r="N262">
        <v>-745.86</v>
      </c>
      <c r="O262">
        <v>-144691.14000000001</v>
      </c>
      <c r="P262">
        <v>-151635.32</v>
      </c>
      <c r="Q262">
        <v>-115371.95</v>
      </c>
      <c r="R262">
        <v>-43169.51</v>
      </c>
      <c r="S262">
        <v>-357071.01</v>
      </c>
      <c r="T262">
        <v>-333957.63</v>
      </c>
      <c r="U262">
        <v>-59543.33</v>
      </c>
      <c r="V262">
        <v>-32234.42</v>
      </c>
      <c r="W262">
        <v>-312653.15000000002</v>
      </c>
      <c r="X262">
        <v>-131181.93</v>
      </c>
      <c r="Y262">
        <v>-207848.49</v>
      </c>
      <c r="Z262">
        <v>-664.82</v>
      </c>
      <c r="AA262">
        <v>-12184.62</v>
      </c>
      <c r="AB262"/>
      <c r="AC262"/>
      <c r="AD262"/>
      <c r="AE262"/>
      <c r="AF262"/>
      <c r="AG262"/>
      <c r="AH262"/>
      <c r="AI262"/>
      <c r="AJ262"/>
      <c r="AK262"/>
      <c r="AL262"/>
      <c r="AM262"/>
      <c r="AN262"/>
      <c r="AO262"/>
      <c r="AP262"/>
      <c r="AQ262"/>
      <c r="AR262"/>
      <c r="AS262"/>
      <c r="AT262"/>
      <c r="AU262"/>
      <c r="AV262"/>
      <c r="AW262"/>
      <c r="AX262"/>
      <c r="AY262"/>
      <c r="AZ262"/>
      <c r="BA262"/>
      <c r="BB262"/>
      <c r="BC262"/>
      <c r="BD262"/>
      <c r="BE262"/>
    </row>
    <row r="263" spans="1:57" ht="14" x14ac:dyDescent="0.3">
      <c r="A263" t="s">
        <v>208</v>
      </c>
      <c r="B263"/>
      <c r="C263"/>
      <c r="D263"/>
      <c r="E263"/>
      <c r="F263"/>
      <c r="G263"/>
      <c r="H263"/>
      <c r="I263"/>
      <c r="J263"/>
      <c r="K263"/>
      <c r="L263"/>
      <c r="M263"/>
      <c r="N263"/>
      <c r="O263"/>
      <c r="P263"/>
      <c r="Q263"/>
      <c r="R263"/>
      <c r="S263"/>
      <c r="T263"/>
      <c r="U263"/>
      <c r="V263"/>
      <c r="W263"/>
      <c r="X263"/>
      <c r="Y263"/>
      <c r="Z263"/>
      <c r="AA263"/>
      <c r="AB263"/>
      <c r="AC263"/>
      <c r="AD263"/>
      <c r="AE263"/>
      <c r="AF263"/>
      <c r="AG263"/>
      <c r="AH263"/>
      <c r="AI263"/>
      <c r="AJ263"/>
      <c r="AK263"/>
      <c r="AL263"/>
      <c r="AM263"/>
      <c r="AN263"/>
      <c r="AO263"/>
      <c r="AP263"/>
      <c r="AQ263"/>
      <c r="AR263"/>
      <c r="AS263"/>
      <c r="AT263"/>
      <c r="AU263"/>
      <c r="AV263"/>
      <c r="AW263"/>
      <c r="AX263"/>
      <c r="AY263"/>
      <c r="AZ263"/>
      <c r="BA263"/>
      <c r="BB263"/>
      <c r="BC263"/>
      <c r="BD263"/>
      <c r="BE263"/>
    </row>
    <row r="264" spans="1:57" ht="14" x14ac:dyDescent="0.3">
      <c r="A264" t="s">
        <v>209</v>
      </c>
      <c r="B264">
        <v>-26361.66</v>
      </c>
      <c r="C264">
        <v>23330.76</v>
      </c>
      <c r="D264">
        <v>36134.949999999997</v>
      </c>
      <c r="E264">
        <v>23539.11</v>
      </c>
      <c r="F264">
        <v>9587.41</v>
      </c>
      <c r="G264">
        <v>2130.85</v>
      </c>
      <c r="H264">
        <v>11236.35</v>
      </c>
      <c r="I264">
        <v>24215.74</v>
      </c>
      <c r="J264">
        <v>-7337.92</v>
      </c>
      <c r="K264">
        <v>-70851.820000000007</v>
      </c>
      <c r="L264">
        <v>-63519.63</v>
      </c>
      <c r="M264">
        <v>-52080.2</v>
      </c>
      <c r="N264">
        <v>-26671.8</v>
      </c>
      <c r="O264">
        <v>66084.05</v>
      </c>
      <c r="P264">
        <v>80340.77</v>
      </c>
      <c r="Q264">
        <v>74401.100000000006</v>
      </c>
      <c r="R264">
        <v>55669.82</v>
      </c>
      <c r="S264">
        <v>38341.24</v>
      </c>
      <c r="T264">
        <v>16495.59</v>
      </c>
      <c r="U264">
        <v>0</v>
      </c>
      <c r="V264">
        <v>0</v>
      </c>
      <c r="W264">
        <v>-10000</v>
      </c>
      <c r="X264">
        <v>-10000</v>
      </c>
      <c r="Y264">
        <v>-10000</v>
      </c>
      <c r="Z264">
        <v>0</v>
      </c>
      <c r="AA264">
        <v>0</v>
      </c>
      <c r="AB264"/>
      <c r="AC264"/>
      <c r="AD264"/>
      <c r="AE264"/>
      <c r="AF264"/>
      <c r="AG264"/>
      <c r="AH264"/>
      <c r="AI264"/>
      <c r="AJ264"/>
      <c r="AK264"/>
      <c r="AL264"/>
      <c r="AM264"/>
      <c r="AN264"/>
      <c r="AO264"/>
      <c r="AP264"/>
      <c r="AQ264"/>
      <c r="AR264"/>
      <c r="AS264"/>
      <c r="AT264"/>
      <c r="AU264"/>
      <c r="AV264"/>
      <c r="AW264"/>
      <c r="AX264"/>
      <c r="AY264"/>
      <c r="AZ264"/>
      <c r="BA264"/>
      <c r="BB264"/>
      <c r="BC264"/>
      <c r="BD264"/>
      <c r="BE264"/>
    </row>
    <row r="265" spans="1:57" ht="14" x14ac:dyDescent="0.3">
      <c r="A265" t="s">
        <v>210</v>
      </c>
      <c r="B265">
        <v>0</v>
      </c>
      <c r="C265">
        <v>0</v>
      </c>
      <c r="D265">
        <v>0</v>
      </c>
      <c r="E265">
        <v>0</v>
      </c>
      <c r="F265">
        <v>0</v>
      </c>
      <c r="G265">
        <v>0</v>
      </c>
      <c r="H265">
        <v>0</v>
      </c>
      <c r="I265">
        <v>0</v>
      </c>
      <c r="J265">
        <v>0</v>
      </c>
      <c r="K265">
        <v>-1113.95</v>
      </c>
      <c r="L265">
        <v>-1113.95</v>
      </c>
      <c r="M265">
        <v>-1113.95</v>
      </c>
      <c r="N265">
        <v>-1113.95</v>
      </c>
      <c r="O265">
        <v>1113.95</v>
      </c>
      <c r="P265">
        <v>1035.3699999999999</v>
      </c>
      <c r="Q265">
        <v>0</v>
      </c>
      <c r="R265">
        <v>0</v>
      </c>
      <c r="S265">
        <v>0</v>
      </c>
      <c r="T265">
        <v>500</v>
      </c>
      <c r="U265">
        <v>0</v>
      </c>
      <c r="V265">
        <v>0</v>
      </c>
      <c r="W265">
        <v>0</v>
      </c>
      <c r="X265">
        <v>0</v>
      </c>
      <c r="Y265">
        <v>0</v>
      </c>
      <c r="Z265">
        <v>0</v>
      </c>
      <c r="AA265">
        <v>0</v>
      </c>
      <c r="AB265"/>
      <c r="AC265"/>
      <c r="AD265"/>
      <c r="AE265"/>
      <c r="AF265"/>
      <c r="AG265"/>
      <c r="AH265"/>
      <c r="AI265"/>
      <c r="AJ265"/>
      <c r="AK265"/>
      <c r="AL265"/>
      <c r="AM265"/>
      <c r="AN265"/>
      <c r="AO265"/>
      <c r="AP265"/>
      <c r="AQ265"/>
      <c r="AR265"/>
      <c r="AS265"/>
      <c r="AT265"/>
      <c r="AU265"/>
      <c r="AV265"/>
      <c r="AW265"/>
      <c r="AX265"/>
      <c r="AY265"/>
      <c r="AZ265"/>
      <c r="BA265"/>
      <c r="BB265"/>
      <c r="BC265"/>
      <c r="BD265"/>
      <c r="BE265"/>
    </row>
    <row r="266" spans="1:57" ht="14" x14ac:dyDescent="0.3">
      <c r="A266" t="s">
        <v>211</v>
      </c>
      <c r="B266">
        <v>0</v>
      </c>
      <c r="C266">
        <v>0</v>
      </c>
      <c r="D266">
        <v>0</v>
      </c>
      <c r="E266">
        <v>0</v>
      </c>
      <c r="F266">
        <v>0</v>
      </c>
      <c r="G266">
        <v>0</v>
      </c>
      <c r="H266">
        <v>0</v>
      </c>
      <c r="I266">
        <v>0</v>
      </c>
      <c r="J266">
        <v>0</v>
      </c>
      <c r="K266">
        <v>-1113.95</v>
      </c>
      <c r="L266">
        <v>-1113.95</v>
      </c>
      <c r="M266">
        <v>-1113.95</v>
      </c>
      <c r="N266">
        <v>-1113.95</v>
      </c>
      <c r="O266">
        <v>1113.95</v>
      </c>
      <c r="P266">
        <v>1035.3699999999999</v>
      </c>
      <c r="Q266">
        <v>0</v>
      </c>
      <c r="R266">
        <v>0</v>
      </c>
      <c r="S266">
        <v>0</v>
      </c>
      <c r="T266">
        <v>500</v>
      </c>
      <c r="U266">
        <v>0</v>
      </c>
      <c r="V266">
        <v>0</v>
      </c>
      <c r="W266">
        <v>0</v>
      </c>
      <c r="X266">
        <v>0</v>
      </c>
      <c r="Y266">
        <v>0</v>
      </c>
      <c r="Z266">
        <v>0</v>
      </c>
      <c r="AA266">
        <v>0</v>
      </c>
      <c r="AB266"/>
      <c r="AC266"/>
      <c r="AD266"/>
      <c r="AE266"/>
      <c r="AF266"/>
      <c r="AG266"/>
      <c r="AH266"/>
      <c r="AI266"/>
      <c r="AJ266"/>
      <c r="AK266"/>
      <c r="AL266"/>
      <c r="AM266"/>
      <c r="AN266"/>
      <c r="AO266"/>
      <c r="AP266"/>
      <c r="AQ266"/>
      <c r="AR266"/>
      <c r="AS266"/>
      <c r="AT266"/>
      <c r="AU266"/>
      <c r="AV266"/>
      <c r="AW266"/>
      <c r="AX266"/>
      <c r="AY266"/>
      <c r="AZ266"/>
      <c r="BA266"/>
      <c r="BB266"/>
      <c r="BC266"/>
      <c r="BD266"/>
      <c r="BE266"/>
    </row>
    <row r="267" spans="1:57" ht="14" x14ac:dyDescent="0.3">
      <c r="A267" t="s">
        <v>212</v>
      </c>
      <c r="B267">
        <v>0</v>
      </c>
      <c r="C267">
        <v>0</v>
      </c>
      <c r="D267">
        <v>0</v>
      </c>
      <c r="E267">
        <v>0</v>
      </c>
      <c r="F267">
        <v>0</v>
      </c>
      <c r="G267">
        <v>0</v>
      </c>
      <c r="H267">
        <v>0</v>
      </c>
      <c r="I267">
        <v>0</v>
      </c>
      <c r="J267">
        <v>0</v>
      </c>
      <c r="K267">
        <v>56000</v>
      </c>
      <c r="L267">
        <v>56000</v>
      </c>
      <c r="M267">
        <v>56000</v>
      </c>
      <c r="N267">
        <v>0</v>
      </c>
      <c r="O267">
        <v>87595.15</v>
      </c>
      <c r="P267">
        <v>75595.149999999994</v>
      </c>
      <c r="Q267">
        <v>57690</v>
      </c>
      <c r="R267">
        <v>30090</v>
      </c>
      <c r="S267">
        <v>299404.84999999998</v>
      </c>
      <c r="T267">
        <v>284400</v>
      </c>
      <c r="U267">
        <v>23000</v>
      </c>
      <c r="V267">
        <v>3000</v>
      </c>
      <c r="W267">
        <v>100000</v>
      </c>
      <c r="X267">
        <v>0</v>
      </c>
      <c r="Y267">
        <v>0</v>
      </c>
      <c r="Z267">
        <v>0</v>
      </c>
      <c r="AA267">
        <v>0</v>
      </c>
      <c r="AB267"/>
      <c r="AC267"/>
      <c r="AD267"/>
      <c r="AE267"/>
      <c r="AF267"/>
      <c r="AG267"/>
      <c r="AH267"/>
      <c r="AI267"/>
      <c r="AJ267"/>
      <c r="AK267"/>
      <c r="AL267"/>
      <c r="AM267"/>
      <c r="AN267"/>
      <c r="AO267"/>
      <c r="AP267"/>
      <c r="AQ267"/>
      <c r="AR267"/>
      <c r="AS267"/>
      <c r="AT267"/>
      <c r="AU267"/>
      <c r="AV267"/>
      <c r="AW267"/>
      <c r="AX267"/>
      <c r="AY267"/>
      <c r="AZ267"/>
      <c r="BA267"/>
      <c r="BB267"/>
      <c r="BC267"/>
      <c r="BD267"/>
      <c r="BE267"/>
    </row>
    <row r="268" spans="1:57" ht="14" x14ac:dyDescent="0.3">
      <c r="A268" t="s">
        <v>213</v>
      </c>
      <c r="B268">
        <v>0</v>
      </c>
      <c r="C268">
        <v>0</v>
      </c>
      <c r="D268">
        <v>0</v>
      </c>
      <c r="E268">
        <v>0</v>
      </c>
      <c r="F268">
        <v>0</v>
      </c>
      <c r="G268">
        <v>0</v>
      </c>
      <c r="H268">
        <v>0</v>
      </c>
      <c r="I268">
        <v>0</v>
      </c>
      <c r="J268">
        <v>0</v>
      </c>
      <c r="K268">
        <v>56000</v>
      </c>
      <c r="L268">
        <v>56000</v>
      </c>
      <c r="M268">
        <v>56000</v>
      </c>
      <c r="N268">
        <v>0</v>
      </c>
      <c r="O268">
        <v>87595.15</v>
      </c>
      <c r="P268">
        <v>75595.149999999994</v>
      </c>
      <c r="Q268">
        <v>57690</v>
      </c>
      <c r="R268">
        <v>30090</v>
      </c>
      <c r="S268">
        <v>299404.84999999998</v>
      </c>
      <c r="T268">
        <v>284400</v>
      </c>
      <c r="U268">
        <v>23000</v>
      </c>
      <c r="V268">
        <v>3000</v>
      </c>
      <c r="W268">
        <v>100000</v>
      </c>
      <c r="X268">
        <v>0</v>
      </c>
      <c r="Y268">
        <v>0</v>
      </c>
      <c r="Z268">
        <v>0</v>
      </c>
      <c r="AA268">
        <v>0</v>
      </c>
      <c r="AB268"/>
      <c r="AC268"/>
      <c r="AD268"/>
      <c r="AE268"/>
      <c r="AF268"/>
      <c r="AG268"/>
      <c r="AH268"/>
      <c r="AI268"/>
      <c r="AJ268"/>
      <c r="AK268"/>
      <c r="AL268"/>
      <c r="AM268"/>
      <c r="AN268"/>
      <c r="AO268"/>
      <c r="AP268"/>
      <c r="AQ268"/>
      <c r="AR268"/>
      <c r="AS268"/>
      <c r="AT268"/>
      <c r="AU268"/>
      <c r="AV268"/>
      <c r="AW268"/>
      <c r="AX268"/>
      <c r="AY268"/>
      <c r="AZ268"/>
      <c r="BA268"/>
      <c r="BB268"/>
      <c r="BC268"/>
      <c r="BD268"/>
      <c r="BE268"/>
    </row>
    <row r="269" spans="1:57" ht="14" x14ac:dyDescent="0.3">
      <c r="A269" t="s">
        <v>214</v>
      </c>
      <c r="B269">
        <v>0</v>
      </c>
      <c r="C269">
        <v>0</v>
      </c>
      <c r="D269">
        <v>0</v>
      </c>
      <c r="E269">
        <v>0</v>
      </c>
      <c r="F269">
        <v>0</v>
      </c>
      <c r="G269">
        <v>0</v>
      </c>
      <c r="H269">
        <v>0</v>
      </c>
      <c r="I269">
        <v>0</v>
      </c>
      <c r="J269">
        <v>0</v>
      </c>
      <c r="K269">
        <v>56000</v>
      </c>
      <c r="L269">
        <v>56000</v>
      </c>
      <c r="M269">
        <v>0</v>
      </c>
      <c r="N269">
        <v>0</v>
      </c>
      <c r="O269">
        <v>0</v>
      </c>
      <c r="P269">
        <v>0</v>
      </c>
      <c r="Q269">
        <v>0</v>
      </c>
      <c r="R269">
        <v>0</v>
      </c>
      <c r="S269">
        <v>0</v>
      </c>
      <c r="T269">
        <v>0</v>
      </c>
      <c r="U269">
        <v>0</v>
      </c>
      <c r="V269">
        <v>3000</v>
      </c>
      <c r="W269">
        <v>100000</v>
      </c>
      <c r="X269">
        <v>0</v>
      </c>
      <c r="Y269">
        <v>0</v>
      </c>
      <c r="Z269">
        <v>0</v>
      </c>
      <c r="AA269">
        <v>0</v>
      </c>
      <c r="AB269"/>
      <c r="AC269"/>
      <c r="AD269"/>
      <c r="AE269"/>
      <c r="AF269"/>
      <c r="AG269"/>
      <c r="AH269"/>
      <c r="AI269"/>
      <c r="AJ269"/>
      <c r="AK269"/>
      <c r="AL269"/>
      <c r="AM269"/>
      <c r="AN269"/>
      <c r="AO269"/>
      <c r="AP269"/>
      <c r="AQ269"/>
      <c r="AR269"/>
      <c r="AS269"/>
      <c r="AT269"/>
      <c r="AU269"/>
      <c r="AV269"/>
      <c r="AW269"/>
      <c r="AX269"/>
      <c r="AY269"/>
      <c r="AZ269"/>
      <c r="BA269"/>
      <c r="BB269"/>
      <c r="BC269"/>
      <c r="BD269"/>
      <c r="BE269"/>
    </row>
    <row r="270" spans="1:57" ht="14" x14ac:dyDescent="0.3">
      <c r="A270" t="s">
        <v>215</v>
      </c>
      <c r="B270">
        <v>0</v>
      </c>
      <c r="C270">
        <v>0</v>
      </c>
      <c r="D270">
        <v>0</v>
      </c>
      <c r="E270">
        <v>0</v>
      </c>
      <c r="F270">
        <v>0</v>
      </c>
      <c r="G270">
        <v>0</v>
      </c>
      <c r="H270">
        <v>0</v>
      </c>
      <c r="I270">
        <v>0</v>
      </c>
      <c r="J270">
        <v>0</v>
      </c>
      <c r="K270">
        <v>0</v>
      </c>
      <c r="L270">
        <v>0</v>
      </c>
      <c r="M270">
        <v>56000</v>
      </c>
      <c r="N270">
        <v>0</v>
      </c>
      <c r="O270">
        <v>87595.15</v>
      </c>
      <c r="P270">
        <v>75595.149999999994</v>
      </c>
      <c r="Q270">
        <v>57690</v>
      </c>
      <c r="R270">
        <v>30090</v>
      </c>
      <c r="S270">
        <v>299404.84999999998</v>
      </c>
      <c r="T270">
        <v>284400</v>
      </c>
      <c r="U270">
        <v>23000</v>
      </c>
      <c r="V270">
        <v>0</v>
      </c>
      <c r="W270">
        <v>0</v>
      </c>
      <c r="X270">
        <v>0</v>
      </c>
      <c r="Y270">
        <v>0</v>
      </c>
      <c r="Z270">
        <v>0</v>
      </c>
      <c r="AA270">
        <v>0</v>
      </c>
      <c r="AB270"/>
      <c r="AC270"/>
      <c r="AD270"/>
      <c r="AE270"/>
      <c r="AF270"/>
      <c r="AG270"/>
      <c r="AH270"/>
      <c r="AI270"/>
      <c r="AJ270"/>
      <c r="AK270"/>
      <c r="AL270"/>
      <c r="AM270"/>
      <c r="AN270"/>
      <c r="AO270"/>
      <c r="AP270"/>
      <c r="AQ270"/>
      <c r="AR270"/>
      <c r="AS270"/>
      <c r="AT270"/>
      <c r="AU270"/>
      <c r="AV270"/>
      <c r="AW270"/>
      <c r="AX270"/>
      <c r="AY270"/>
      <c r="AZ270"/>
      <c r="BA270"/>
      <c r="BB270"/>
      <c r="BC270"/>
      <c r="BD270"/>
      <c r="BE270"/>
    </row>
    <row r="271" spans="1:57" ht="14" x14ac:dyDescent="0.3">
      <c r="A271" t="s">
        <v>216</v>
      </c>
      <c r="B271">
        <v>-24260.63</v>
      </c>
      <c r="C271">
        <v>-93853.31</v>
      </c>
      <c r="D271">
        <v>-78346.44</v>
      </c>
      <c r="E271">
        <v>-67328.95</v>
      </c>
      <c r="F271">
        <v>-36000</v>
      </c>
      <c r="G271">
        <v>-3350</v>
      </c>
      <c r="H271">
        <v>-3350</v>
      </c>
      <c r="I271">
        <v>-3350</v>
      </c>
      <c r="J271">
        <v>0</v>
      </c>
      <c r="K271">
        <v>-16244.98</v>
      </c>
      <c r="L271">
        <v>-16244.98</v>
      </c>
      <c r="M271">
        <v>-16244.98</v>
      </c>
      <c r="N271">
        <v>-16441.48</v>
      </c>
      <c r="O271">
        <v>-46607.3</v>
      </c>
      <c r="P271">
        <v>-30150</v>
      </c>
      <c r="Q271">
        <v>-20100</v>
      </c>
      <c r="R271">
        <v>-10050</v>
      </c>
      <c r="S271">
        <v>-16750</v>
      </c>
      <c r="T271">
        <v>-6700</v>
      </c>
      <c r="U271">
        <v>0</v>
      </c>
      <c r="V271">
        <v>0</v>
      </c>
      <c r="W271">
        <v>-59937.37</v>
      </c>
      <c r="X271">
        <v>-59937.37</v>
      </c>
      <c r="Y271">
        <v>-59937.37</v>
      </c>
      <c r="Z271">
        <v>-42978.07</v>
      </c>
      <c r="AA271">
        <v>-33555.300000000003</v>
      </c>
      <c r="AB271"/>
      <c r="AC271"/>
      <c r="AD271"/>
      <c r="AE271"/>
      <c r="AF271"/>
      <c r="AG271"/>
      <c r="AH271"/>
      <c r="AI271"/>
      <c r="AJ271"/>
      <c r="AK271"/>
      <c r="AL271"/>
      <c r="AM271"/>
      <c r="AN271"/>
      <c r="AO271"/>
      <c r="AP271"/>
      <c r="AQ271"/>
      <c r="AR271"/>
      <c r="AS271"/>
      <c r="AT271"/>
      <c r="AU271"/>
      <c r="AV271"/>
      <c r="AW271"/>
      <c r="AX271"/>
      <c r="AY271"/>
      <c r="AZ271"/>
      <c r="BA271"/>
      <c r="BB271"/>
      <c r="BC271"/>
      <c r="BD271"/>
      <c r="BE271"/>
    </row>
    <row r="272" spans="1:57" ht="14" x14ac:dyDescent="0.3">
      <c r="A272" t="s">
        <v>217</v>
      </c>
      <c r="B272">
        <v>-24260.63</v>
      </c>
      <c r="C272">
        <v>-93853.31</v>
      </c>
      <c r="D272">
        <v>-78346.44</v>
      </c>
      <c r="E272">
        <v>-67328.95</v>
      </c>
      <c r="F272">
        <v>-36000</v>
      </c>
      <c r="G272">
        <v>-3350</v>
      </c>
      <c r="H272">
        <v>-3350</v>
      </c>
      <c r="I272">
        <v>-3350</v>
      </c>
      <c r="J272">
        <v>0</v>
      </c>
      <c r="K272">
        <v>-16244.98</v>
      </c>
      <c r="L272">
        <v>-16244.98</v>
      </c>
      <c r="M272">
        <v>-16244.98</v>
      </c>
      <c r="N272">
        <v>-16441.48</v>
      </c>
      <c r="O272">
        <v>-46607.3</v>
      </c>
      <c r="P272">
        <v>-30150</v>
      </c>
      <c r="Q272">
        <v>-20100</v>
      </c>
      <c r="R272">
        <v>-10050</v>
      </c>
      <c r="S272">
        <v>-16750</v>
      </c>
      <c r="T272">
        <v>-6700</v>
      </c>
      <c r="U272">
        <v>0</v>
      </c>
      <c r="V272">
        <v>0</v>
      </c>
      <c r="W272">
        <v>-59937.37</v>
      </c>
      <c r="X272">
        <v>-59937.37</v>
      </c>
      <c r="Y272">
        <v>-59937.37</v>
      </c>
      <c r="Z272">
        <v>-42978.07</v>
      </c>
      <c r="AA272">
        <v>-33555.300000000003</v>
      </c>
      <c r="AB272"/>
      <c r="AC272"/>
      <c r="AD272"/>
      <c r="AE272"/>
      <c r="AF272"/>
      <c r="AG272"/>
      <c r="AH272"/>
      <c r="AI272"/>
      <c r="AJ272"/>
      <c r="AK272"/>
      <c r="AL272"/>
      <c r="AM272"/>
      <c r="AN272"/>
      <c r="AO272"/>
      <c r="AP272"/>
      <c r="AQ272"/>
      <c r="AR272"/>
      <c r="AS272"/>
      <c r="AT272"/>
      <c r="AU272"/>
      <c r="AV272"/>
      <c r="AW272"/>
      <c r="AX272"/>
      <c r="AY272"/>
      <c r="AZ272"/>
      <c r="BA272"/>
      <c r="BB272"/>
      <c r="BC272"/>
      <c r="BD272"/>
      <c r="BE272"/>
    </row>
    <row r="273" spans="1:57" ht="14" x14ac:dyDescent="0.3">
      <c r="A273" t="s">
        <v>218</v>
      </c>
      <c r="B273">
        <v>-24260.63</v>
      </c>
      <c r="C273">
        <v>-93853.31</v>
      </c>
      <c r="D273">
        <v>-78346.44</v>
      </c>
      <c r="E273">
        <v>-67328.95</v>
      </c>
      <c r="F273">
        <v>-36000</v>
      </c>
      <c r="G273">
        <v>-3350</v>
      </c>
      <c r="H273">
        <v>-3350</v>
      </c>
      <c r="I273">
        <v>-3350</v>
      </c>
      <c r="J273">
        <v>0</v>
      </c>
      <c r="K273">
        <v>-16244.98</v>
      </c>
      <c r="L273">
        <v>-16244.98</v>
      </c>
      <c r="M273">
        <v>0</v>
      </c>
      <c r="N273">
        <v>0</v>
      </c>
      <c r="O273">
        <v>0</v>
      </c>
      <c r="P273">
        <v>0</v>
      </c>
      <c r="Q273">
        <v>0</v>
      </c>
      <c r="R273">
        <v>0</v>
      </c>
      <c r="S273">
        <v>0</v>
      </c>
      <c r="T273">
        <v>0</v>
      </c>
      <c r="U273">
        <v>0</v>
      </c>
      <c r="V273">
        <v>0</v>
      </c>
      <c r="W273">
        <v>-59937.37</v>
      </c>
      <c r="X273">
        <v>0</v>
      </c>
      <c r="Y273">
        <v>0</v>
      </c>
      <c r="Z273">
        <v>-42978.07</v>
      </c>
      <c r="AA273">
        <v>-33555.300000000003</v>
      </c>
      <c r="AB273"/>
      <c r="AC273"/>
      <c r="AD273"/>
      <c r="AE273"/>
      <c r="AF273"/>
      <c r="AG273"/>
      <c r="AH273"/>
      <c r="AI273"/>
      <c r="AJ273"/>
      <c r="AK273"/>
      <c r="AL273"/>
      <c r="AM273"/>
      <c r="AN273"/>
      <c r="AO273"/>
      <c r="AP273"/>
      <c r="AQ273"/>
      <c r="AR273"/>
      <c r="AS273"/>
      <c r="AT273"/>
      <c r="AU273"/>
      <c r="AV273"/>
      <c r="AW273"/>
      <c r="AX273"/>
      <c r="AY273"/>
      <c r="AZ273"/>
      <c r="BA273"/>
      <c r="BB273"/>
      <c r="BC273"/>
      <c r="BD273"/>
      <c r="BE273"/>
    </row>
    <row r="274" spans="1:57" ht="14" x14ac:dyDescent="0.3">
      <c r="A274" t="s">
        <v>219</v>
      </c>
      <c r="B274">
        <v>0</v>
      </c>
      <c r="C274">
        <v>0</v>
      </c>
      <c r="D274">
        <v>0</v>
      </c>
      <c r="E274">
        <v>0</v>
      </c>
      <c r="F274">
        <v>0</v>
      </c>
      <c r="G274">
        <v>0</v>
      </c>
      <c r="H274">
        <v>0</v>
      </c>
      <c r="I274">
        <v>0</v>
      </c>
      <c r="J274">
        <v>0</v>
      </c>
      <c r="K274">
        <v>0</v>
      </c>
      <c r="L274">
        <v>0</v>
      </c>
      <c r="M274">
        <v>-16244.98</v>
      </c>
      <c r="N274">
        <v>-16441.48</v>
      </c>
      <c r="O274">
        <v>-46607.3</v>
      </c>
      <c r="P274">
        <v>-30150</v>
      </c>
      <c r="Q274">
        <v>-20100</v>
      </c>
      <c r="R274">
        <v>-10050</v>
      </c>
      <c r="S274">
        <v>-16750</v>
      </c>
      <c r="T274">
        <v>-6700</v>
      </c>
      <c r="U274">
        <v>0</v>
      </c>
      <c r="V274">
        <v>0</v>
      </c>
      <c r="W274">
        <v>0</v>
      </c>
      <c r="X274">
        <v>-59937.37</v>
      </c>
      <c r="Y274">
        <v>-59937.37</v>
      </c>
      <c r="Z274">
        <v>0</v>
      </c>
      <c r="AA274">
        <v>0</v>
      </c>
      <c r="AB274"/>
      <c r="AC274"/>
      <c r="AD274"/>
      <c r="AE274"/>
      <c r="AF274"/>
      <c r="AG274"/>
      <c r="AH274"/>
      <c r="AI274"/>
      <c r="AJ274"/>
      <c r="AK274"/>
      <c r="AL274"/>
      <c r="AM274"/>
      <c r="AN274"/>
      <c r="AO274"/>
      <c r="AP274"/>
      <c r="AQ274"/>
      <c r="AR274"/>
      <c r="AS274"/>
      <c r="AT274"/>
      <c r="AU274"/>
      <c r="AV274"/>
      <c r="AW274"/>
      <c r="AX274"/>
      <c r="AY274"/>
      <c r="AZ274"/>
      <c r="BA274"/>
      <c r="BB274"/>
      <c r="BC274"/>
      <c r="BD274"/>
      <c r="BE274"/>
    </row>
    <row r="275" spans="1:57" ht="14" x14ac:dyDescent="0.3">
      <c r="A275" t="s">
        <v>220</v>
      </c>
      <c r="B275">
        <v>-1209.69</v>
      </c>
      <c r="C275">
        <v>-13240.91</v>
      </c>
      <c r="D275">
        <v>-12103.7</v>
      </c>
      <c r="E275">
        <v>-8923.0300000000007</v>
      </c>
      <c r="F275">
        <v>-2767.35</v>
      </c>
      <c r="G275">
        <v>-11266.18</v>
      </c>
      <c r="H275">
        <v>-9004.2800000000007</v>
      </c>
      <c r="I275">
        <v>-6478.48</v>
      </c>
      <c r="J275">
        <v>-2792.81</v>
      </c>
      <c r="K275">
        <v>-13513.92</v>
      </c>
      <c r="L275">
        <v>-9828.19</v>
      </c>
      <c r="M275">
        <v>-5712.29</v>
      </c>
      <c r="N275">
        <v>-3740.61</v>
      </c>
      <c r="O275">
        <v>-1511.93</v>
      </c>
      <c r="P275">
        <v>0</v>
      </c>
      <c r="Q275">
        <v>0</v>
      </c>
      <c r="R275">
        <v>0</v>
      </c>
      <c r="S275">
        <v>-766.5</v>
      </c>
      <c r="T275">
        <v>-766.5</v>
      </c>
      <c r="U275">
        <v>-709.9</v>
      </c>
      <c r="V275">
        <v>-407.45</v>
      </c>
      <c r="W275">
        <v>-1582.7</v>
      </c>
      <c r="X275">
        <v>-1180.01</v>
      </c>
      <c r="Y275">
        <v>-782.04</v>
      </c>
      <c r="Z275">
        <v>-388.72</v>
      </c>
      <c r="AA275">
        <v>-1796.36</v>
      </c>
      <c r="AB275"/>
      <c r="AC275"/>
      <c r="AD275"/>
      <c r="AE275"/>
      <c r="AF275"/>
      <c r="AG275"/>
      <c r="AH275"/>
      <c r="AI275"/>
      <c r="AJ275"/>
      <c r="AK275"/>
      <c r="AL275"/>
      <c r="AM275"/>
      <c r="AN275"/>
      <c r="AO275"/>
      <c r="AP275"/>
      <c r="AQ275"/>
      <c r="AR275"/>
      <c r="AS275"/>
      <c r="AT275"/>
      <c r="AU275"/>
      <c r="AV275"/>
      <c r="AW275"/>
      <c r="AX275"/>
      <c r="AY275"/>
      <c r="AZ275"/>
      <c r="BA275"/>
      <c r="BB275"/>
      <c r="BC275"/>
      <c r="BD275"/>
      <c r="BE275"/>
    </row>
    <row r="276" spans="1:57" ht="14" x14ac:dyDescent="0.3">
      <c r="A276" t="s">
        <v>221</v>
      </c>
      <c r="B276">
        <v>0</v>
      </c>
      <c r="C276">
        <v>0</v>
      </c>
      <c r="D276">
        <v>0</v>
      </c>
      <c r="E276">
        <v>0</v>
      </c>
      <c r="F276">
        <v>46459.96</v>
      </c>
      <c r="G276">
        <v>0</v>
      </c>
      <c r="H276">
        <v>0</v>
      </c>
      <c r="I276">
        <v>0</v>
      </c>
      <c r="J276">
        <v>0</v>
      </c>
      <c r="K276">
        <v>99683.25</v>
      </c>
      <c r="L276">
        <v>99683.25</v>
      </c>
      <c r="M276">
        <v>99683.25</v>
      </c>
      <c r="N276">
        <v>99683.25</v>
      </c>
      <c r="O276">
        <v>0</v>
      </c>
      <c r="P276">
        <v>0</v>
      </c>
      <c r="Q276">
        <v>0</v>
      </c>
      <c r="R276">
        <v>0</v>
      </c>
      <c r="S276">
        <v>0.75</v>
      </c>
      <c r="T276">
        <v>0</v>
      </c>
      <c r="U276">
        <v>0</v>
      </c>
      <c r="V276">
        <v>0</v>
      </c>
      <c r="W276">
        <v>290370</v>
      </c>
      <c r="X276">
        <v>290370</v>
      </c>
      <c r="Y276">
        <v>290370</v>
      </c>
      <c r="Z276">
        <v>300000</v>
      </c>
      <c r="AA276">
        <v>24800</v>
      </c>
      <c r="AB276"/>
      <c r="AC276"/>
      <c r="AD276"/>
      <c r="AE276"/>
      <c r="AF276"/>
      <c r="AG276"/>
      <c r="AH276"/>
      <c r="AI276"/>
      <c r="AJ276"/>
      <c r="AK276"/>
      <c r="AL276"/>
      <c r="AM276"/>
      <c r="AN276"/>
      <c r="AO276"/>
      <c r="AP276"/>
      <c r="AQ276"/>
      <c r="AR276"/>
      <c r="AS276"/>
      <c r="AT276"/>
      <c r="AU276"/>
      <c r="AV276"/>
      <c r="AW276"/>
      <c r="AX276"/>
      <c r="AY276"/>
      <c r="AZ276"/>
      <c r="BA276"/>
      <c r="BB276"/>
      <c r="BC276"/>
      <c r="BD276"/>
      <c r="BE276"/>
    </row>
    <row r="277" spans="1:57" ht="14" x14ac:dyDescent="0.3">
      <c r="A277" t="s">
        <v>222</v>
      </c>
      <c r="B277">
        <v>0</v>
      </c>
      <c r="C277">
        <v>0</v>
      </c>
      <c r="D277">
        <v>0</v>
      </c>
      <c r="E277">
        <v>0</v>
      </c>
      <c r="F277">
        <v>0</v>
      </c>
      <c r="G277">
        <v>-0.14000000000000001</v>
      </c>
      <c r="H277">
        <v>-0.14000000000000001</v>
      </c>
      <c r="I277">
        <v>0</v>
      </c>
      <c r="J277">
        <v>0</v>
      </c>
      <c r="K277">
        <v>0</v>
      </c>
      <c r="L277">
        <v>0</v>
      </c>
      <c r="M277">
        <v>0</v>
      </c>
      <c r="N277">
        <v>0</v>
      </c>
      <c r="O277">
        <v>0</v>
      </c>
      <c r="P277">
        <v>0</v>
      </c>
      <c r="Q277">
        <v>0</v>
      </c>
      <c r="R277">
        <v>0</v>
      </c>
      <c r="S277">
        <v>0</v>
      </c>
      <c r="T277">
        <v>0</v>
      </c>
      <c r="U277">
        <v>0</v>
      </c>
      <c r="V277">
        <v>0</v>
      </c>
      <c r="W277">
        <v>0</v>
      </c>
      <c r="X277">
        <v>0</v>
      </c>
      <c r="Y277">
        <v>0</v>
      </c>
      <c r="Z277">
        <v>0</v>
      </c>
      <c r="AA277">
        <v>0</v>
      </c>
      <c r="AB277"/>
      <c r="AC277"/>
      <c r="AD277"/>
      <c r="AE277"/>
      <c r="AF277"/>
      <c r="AG277"/>
      <c r="AH277"/>
      <c r="AI277"/>
      <c r="AJ277"/>
      <c r="AK277"/>
      <c r="AL277"/>
      <c r="AM277"/>
      <c r="AN277"/>
      <c r="AO277"/>
      <c r="AP277"/>
      <c r="AQ277"/>
      <c r="AR277"/>
      <c r="AS277"/>
      <c r="AT277"/>
      <c r="AU277"/>
      <c r="AV277"/>
      <c r="AW277"/>
      <c r="AX277"/>
      <c r="AY277"/>
      <c r="AZ277"/>
      <c r="BA277"/>
      <c r="BB277"/>
      <c r="BC277"/>
      <c r="BD277"/>
      <c r="BE277"/>
    </row>
    <row r="278" spans="1:57" ht="14" x14ac:dyDescent="0.3">
      <c r="A278" t="s">
        <v>223</v>
      </c>
      <c r="B278">
        <v>-0.5</v>
      </c>
      <c r="C278">
        <v>-18119.95</v>
      </c>
      <c r="D278">
        <v>-9060.64</v>
      </c>
      <c r="E278">
        <v>-2</v>
      </c>
      <c r="F278">
        <v>-0.5</v>
      </c>
      <c r="G278">
        <v>-2666.69</v>
      </c>
      <c r="H278">
        <v>-2666.69</v>
      </c>
      <c r="I278">
        <v>-2666.83</v>
      </c>
      <c r="J278">
        <v>-0.14000000000000001</v>
      </c>
      <c r="K278">
        <v>-1.4</v>
      </c>
      <c r="L278">
        <v>-0.8</v>
      </c>
      <c r="M278">
        <v>0</v>
      </c>
      <c r="N278">
        <v>0</v>
      </c>
      <c r="O278">
        <v>-3.7</v>
      </c>
      <c r="P278">
        <v>-2.72</v>
      </c>
      <c r="Q278">
        <v>-2.2000000000000002</v>
      </c>
      <c r="R278">
        <v>-2.1</v>
      </c>
      <c r="S278">
        <v>-38004.400000000001</v>
      </c>
      <c r="T278">
        <v>-38003.08</v>
      </c>
      <c r="U278">
        <v>-20002.400000000001</v>
      </c>
      <c r="V278">
        <v>-1.2</v>
      </c>
      <c r="W278">
        <v>-33237.19</v>
      </c>
      <c r="X278">
        <v>-33236.089999999997</v>
      </c>
      <c r="Y278">
        <v>-9234.89</v>
      </c>
      <c r="Z278">
        <v>-9233.49</v>
      </c>
      <c r="AA278">
        <v>-43564.89</v>
      </c>
      <c r="AB278"/>
      <c r="AC278"/>
      <c r="AD278"/>
      <c r="AE278"/>
      <c r="AF278"/>
      <c r="AG278"/>
      <c r="AH278"/>
      <c r="AI278"/>
      <c r="AJ278"/>
      <c r="AK278"/>
      <c r="AL278"/>
      <c r="AM278"/>
      <c r="AN278"/>
      <c r="AO278"/>
      <c r="AP278"/>
      <c r="AQ278"/>
      <c r="AR278"/>
      <c r="AS278"/>
      <c r="AT278"/>
      <c r="AU278"/>
      <c r="AV278"/>
      <c r="AW278"/>
      <c r="AX278"/>
      <c r="AY278"/>
      <c r="AZ278"/>
      <c r="BA278"/>
      <c r="BB278"/>
      <c r="BC278"/>
      <c r="BD278"/>
      <c r="BE278"/>
    </row>
    <row r="279" spans="1:57" ht="14" x14ac:dyDescent="0.3">
      <c r="A279" t="s">
        <v>196</v>
      </c>
      <c r="B279">
        <v>-5001.25</v>
      </c>
      <c r="C279">
        <v>-14124.37</v>
      </c>
      <c r="D279">
        <v>-10552.94</v>
      </c>
      <c r="E279">
        <v>-7378.01</v>
      </c>
      <c r="F279">
        <v>-3482.53</v>
      </c>
      <c r="G279">
        <v>-13834.64</v>
      </c>
      <c r="H279">
        <v>-10197.67</v>
      </c>
      <c r="I279">
        <v>-7832.14</v>
      </c>
      <c r="J279">
        <v>-3781.81</v>
      </c>
      <c r="K279">
        <v>-17752.43</v>
      </c>
      <c r="L279">
        <v>-13934.25</v>
      </c>
      <c r="M279">
        <v>0</v>
      </c>
      <c r="N279">
        <v>0</v>
      </c>
      <c r="O279">
        <v>0</v>
      </c>
      <c r="P279">
        <v>0</v>
      </c>
      <c r="Q279">
        <v>0</v>
      </c>
      <c r="R279">
        <v>0</v>
      </c>
      <c r="S279">
        <v>0</v>
      </c>
      <c r="T279">
        <v>0</v>
      </c>
      <c r="U279">
        <v>0</v>
      </c>
      <c r="V279">
        <v>0</v>
      </c>
      <c r="W279">
        <v>0</v>
      </c>
      <c r="X279">
        <v>0</v>
      </c>
      <c r="Y279">
        <v>0</v>
      </c>
      <c r="Z279">
        <v>0</v>
      </c>
      <c r="AA279">
        <v>0</v>
      </c>
      <c r="AB279"/>
      <c r="AC279"/>
      <c r="AD279"/>
      <c r="AE279"/>
      <c r="AF279"/>
      <c r="AG279"/>
      <c r="AH279"/>
      <c r="AI279"/>
      <c r="AJ279"/>
      <c r="AK279"/>
      <c r="AL279"/>
      <c r="AM279"/>
      <c r="AN279"/>
      <c r="AO279"/>
      <c r="AP279"/>
      <c r="AQ279"/>
      <c r="AR279"/>
      <c r="AS279"/>
      <c r="AT279"/>
      <c r="AU279"/>
      <c r="AV279"/>
      <c r="AW279"/>
      <c r="AX279"/>
      <c r="AY279"/>
      <c r="AZ279"/>
      <c r="BA279"/>
      <c r="BB279"/>
      <c r="BC279"/>
      <c r="BD279"/>
      <c r="BE279"/>
    </row>
    <row r="280" spans="1:57" ht="14" x14ac:dyDescent="0.3">
      <c r="A280" t="s">
        <v>224</v>
      </c>
      <c r="B280">
        <v>0</v>
      </c>
      <c r="C280">
        <v>46459.96</v>
      </c>
      <c r="D280">
        <v>46459.96</v>
      </c>
      <c r="E280">
        <v>46459.96</v>
      </c>
      <c r="F280">
        <v>0</v>
      </c>
      <c r="G280">
        <v>0</v>
      </c>
      <c r="H280">
        <v>0</v>
      </c>
      <c r="I280">
        <v>0</v>
      </c>
      <c r="J280">
        <v>0</v>
      </c>
      <c r="K280">
        <v>0</v>
      </c>
      <c r="L280">
        <v>0</v>
      </c>
      <c r="M280">
        <v>0</v>
      </c>
      <c r="N280">
        <v>0</v>
      </c>
      <c r="O280">
        <v>0</v>
      </c>
      <c r="P280">
        <v>0</v>
      </c>
      <c r="Q280">
        <v>0</v>
      </c>
      <c r="R280">
        <v>0</v>
      </c>
      <c r="S280">
        <v>0</v>
      </c>
      <c r="T280">
        <v>0</v>
      </c>
      <c r="U280">
        <v>0</v>
      </c>
      <c r="V280">
        <v>0</v>
      </c>
      <c r="W280">
        <v>0</v>
      </c>
      <c r="X280">
        <v>0</v>
      </c>
      <c r="Y280">
        <v>0</v>
      </c>
      <c r="Z280">
        <v>0</v>
      </c>
      <c r="AA280">
        <v>0</v>
      </c>
      <c r="AB280"/>
      <c r="AC280"/>
      <c r="AD280"/>
      <c r="AE280"/>
      <c r="AF280"/>
      <c r="AG280"/>
      <c r="AH280"/>
      <c r="AI280"/>
      <c r="AJ280"/>
      <c r="AK280"/>
      <c r="AL280"/>
      <c r="AM280"/>
      <c r="AN280"/>
      <c r="AO280"/>
      <c r="AP280"/>
      <c r="AQ280"/>
      <c r="AR280"/>
      <c r="AS280"/>
      <c r="AT280"/>
      <c r="AU280"/>
      <c r="AV280"/>
      <c r="AW280"/>
      <c r="AX280"/>
      <c r="AY280"/>
      <c r="AZ280"/>
      <c r="BA280"/>
      <c r="BB280"/>
      <c r="BC280"/>
      <c r="BD280"/>
      <c r="BE280"/>
    </row>
    <row r="281" spans="1:57" ht="14" x14ac:dyDescent="0.3">
      <c r="A281" t="s">
        <v>225</v>
      </c>
      <c r="B281">
        <v>-56833.72</v>
      </c>
      <c r="C281">
        <v>-69547.81</v>
      </c>
      <c r="D281">
        <v>-27468.81</v>
      </c>
      <c r="E281">
        <v>-13632.92</v>
      </c>
      <c r="F281">
        <v>13796.99</v>
      </c>
      <c r="G281">
        <v>-28986.79</v>
      </c>
      <c r="H281">
        <v>-13982.43</v>
      </c>
      <c r="I281">
        <v>3888.3</v>
      </c>
      <c r="J281">
        <v>-13912.68</v>
      </c>
      <c r="K281">
        <v>36204.74</v>
      </c>
      <c r="L281">
        <v>51041.45</v>
      </c>
      <c r="M281">
        <v>80531.839999999997</v>
      </c>
      <c r="N281">
        <v>51715.41</v>
      </c>
      <c r="O281">
        <v>106670.23</v>
      </c>
      <c r="P281">
        <v>126818.57</v>
      </c>
      <c r="Q281">
        <v>111988.9</v>
      </c>
      <c r="R281">
        <v>75707.72</v>
      </c>
      <c r="S281">
        <v>282225.94</v>
      </c>
      <c r="T281">
        <v>255926.01</v>
      </c>
      <c r="U281">
        <v>2287.6999999999998</v>
      </c>
      <c r="V281">
        <v>2591.35</v>
      </c>
      <c r="W281">
        <v>285612.75</v>
      </c>
      <c r="X281">
        <v>186016.54</v>
      </c>
      <c r="Y281">
        <v>210415.71</v>
      </c>
      <c r="Z281">
        <v>247399.72</v>
      </c>
      <c r="AA281">
        <v>-54116.56</v>
      </c>
      <c r="AB281"/>
      <c r="AC281"/>
      <c r="AD281"/>
      <c r="AE281"/>
      <c r="AF281"/>
      <c r="AG281"/>
      <c r="AH281"/>
      <c r="AI281"/>
      <c r="AJ281"/>
      <c r="AK281"/>
      <c r="AL281"/>
      <c r="AM281"/>
      <c r="AN281"/>
      <c r="AO281"/>
      <c r="AP281"/>
      <c r="AQ281"/>
      <c r="AR281"/>
      <c r="AS281"/>
      <c r="AT281"/>
      <c r="AU281"/>
      <c r="AV281"/>
      <c r="AW281"/>
      <c r="AX281"/>
      <c r="AY281"/>
      <c r="AZ281"/>
      <c r="BA281"/>
      <c r="BB281"/>
      <c r="BC281"/>
      <c r="BD281"/>
      <c r="BE281"/>
    </row>
    <row r="282" spans="1:57" ht="14" x14ac:dyDescent="0.3">
      <c r="A282" t="s">
        <v>226</v>
      </c>
      <c r="B282">
        <v>24032.19</v>
      </c>
      <c r="C282">
        <v>21155.439999999999</v>
      </c>
      <c r="D282">
        <v>23341.200000000001</v>
      </c>
      <c r="E282">
        <v>12648.5</v>
      </c>
      <c r="F282">
        <v>27236.84</v>
      </c>
      <c r="G282">
        <v>-7164.96</v>
      </c>
      <c r="H282">
        <v>-26910.35</v>
      </c>
      <c r="I282">
        <v>-19278.919999999998</v>
      </c>
      <c r="J282">
        <v>1509.97</v>
      </c>
      <c r="K282">
        <v>33707.94</v>
      </c>
      <c r="L282">
        <v>46721.19</v>
      </c>
      <c r="M282">
        <v>31870.79</v>
      </c>
      <c r="N282">
        <v>38466.410000000003</v>
      </c>
      <c r="O282">
        <v>-14459.51</v>
      </c>
      <c r="P282">
        <v>-538.98</v>
      </c>
      <c r="Q282">
        <v>-18370.38</v>
      </c>
      <c r="R282">
        <v>8985.39</v>
      </c>
      <c r="S282">
        <v>-35132.11</v>
      </c>
      <c r="T282">
        <v>-34831.01</v>
      </c>
      <c r="U282">
        <v>-29205.1</v>
      </c>
      <c r="V282">
        <v>-12437.81</v>
      </c>
      <c r="W282">
        <v>43754.07</v>
      </c>
      <c r="X282">
        <v>110435.79</v>
      </c>
      <c r="Y282">
        <v>30222.12</v>
      </c>
      <c r="Z282">
        <v>272277.37</v>
      </c>
      <c r="AA282">
        <v>7831.86</v>
      </c>
      <c r="AB282"/>
      <c r="AC282"/>
      <c r="AD282"/>
      <c r="AE282"/>
      <c r="AF282"/>
      <c r="AG282"/>
      <c r="AH282"/>
      <c r="AI282"/>
      <c r="AJ282"/>
      <c r="AK282"/>
      <c r="AL282"/>
      <c r="AM282"/>
      <c r="AN282"/>
      <c r="AO282"/>
      <c r="AP282"/>
      <c r="AQ282"/>
      <c r="AR282"/>
      <c r="AS282"/>
      <c r="AT282"/>
      <c r="AU282"/>
      <c r="AV282"/>
      <c r="AW282"/>
      <c r="AX282"/>
      <c r="AY282"/>
      <c r="AZ282"/>
      <c r="BA282"/>
      <c r="BB282"/>
      <c r="BC282"/>
      <c r="BD282"/>
      <c r="BE282"/>
    </row>
    <row r="283" spans="1:57" ht="14" x14ac:dyDescent="0.3">
      <c r="A283" t="s">
        <v>227</v>
      </c>
      <c r="B283">
        <v>57959.47</v>
      </c>
      <c r="C283">
        <v>36804.03</v>
      </c>
      <c r="D283">
        <v>36804.03</v>
      </c>
      <c r="E283">
        <v>36804.03</v>
      </c>
      <c r="F283">
        <v>36804.03</v>
      </c>
      <c r="G283">
        <v>43968.99</v>
      </c>
      <c r="H283">
        <v>43968.99</v>
      </c>
      <c r="I283">
        <v>43968.99</v>
      </c>
      <c r="J283">
        <v>43968.99</v>
      </c>
      <c r="K283">
        <v>10261.06</v>
      </c>
      <c r="L283">
        <v>10261.06</v>
      </c>
      <c r="M283">
        <v>10261.06</v>
      </c>
      <c r="N283">
        <v>10261.06</v>
      </c>
      <c r="O283">
        <v>24720.57</v>
      </c>
      <c r="P283">
        <v>24720.57</v>
      </c>
      <c r="Q283">
        <v>24720.57</v>
      </c>
      <c r="R283">
        <v>24720.57</v>
      </c>
      <c r="S283">
        <v>59852.68</v>
      </c>
      <c r="T283">
        <v>59852.68</v>
      </c>
      <c r="U283">
        <v>59852.68</v>
      </c>
      <c r="V283">
        <v>59852.68</v>
      </c>
      <c r="W283">
        <v>16098.61</v>
      </c>
      <c r="X283">
        <v>16098.61</v>
      </c>
      <c r="Y283">
        <v>16098.61</v>
      </c>
      <c r="Z283">
        <v>16098.61</v>
      </c>
      <c r="AA283">
        <v>8266.76</v>
      </c>
      <c r="AB283"/>
      <c r="AC283"/>
      <c r="AD283"/>
      <c r="AE283"/>
      <c r="AF283"/>
      <c r="AG283"/>
      <c r="AH283"/>
      <c r="AI283"/>
      <c r="AJ283"/>
      <c r="AK283"/>
      <c r="AL283"/>
      <c r="AM283"/>
      <c r="AN283"/>
      <c r="AO283"/>
      <c r="AP283"/>
      <c r="AQ283"/>
      <c r="AR283"/>
      <c r="AS283"/>
      <c r="AT283"/>
      <c r="AU283"/>
      <c r="AV283"/>
      <c r="AW283"/>
      <c r="AX283"/>
      <c r="AY283"/>
      <c r="AZ283"/>
      <c r="BA283"/>
      <c r="BB283"/>
      <c r="BC283"/>
      <c r="BD283"/>
      <c r="BE283"/>
    </row>
    <row r="284" spans="1:57" ht="14" x14ac:dyDescent="0.3">
      <c r="A284" t="s">
        <v>228</v>
      </c>
      <c r="B284">
        <v>81991.66</v>
      </c>
      <c r="C284">
        <v>57959.47</v>
      </c>
      <c r="D284">
        <v>60145.23</v>
      </c>
      <c r="E284">
        <v>49452.53</v>
      </c>
      <c r="F284">
        <v>64040.87</v>
      </c>
      <c r="G284">
        <v>36804.03</v>
      </c>
      <c r="H284">
        <v>17058.64</v>
      </c>
      <c r="I284">
        <v>24690.07</v>
      </c>
      <c r="J284">
        <v>45478.96</v>
      </c>
      <c r="K284">
        <v>43968.99</v>
      </c>
      <c r="L284">
        <v>56982.25</v>
      </c>
      <c r="M284">
        <v>42131.839999999997</v>
      </c>
      <c r="N284">
        <v>48727.46</v>
      </c>
      <c r="O284">
        <v>10261.06</v>
      </c>
      <c r="P284">
        <v>24181.59</v>
      </c>
      <c r="Q284">
        <v>6350.19</v>
      </c>
      <c r="R284">
        <v>33705.96</v>
      </c>
      <c r="S284">
        <v>24720.57</v>
      </c>
      <c r="T284">
        <v>25021.67</v>
      </c>
      <c r="U284">
        <v>30647.58</v>
      </c>
      <c r="V284">
        <v>47414.87</v>
      </c>
      <c r="W284">
        <v>59852.68</v>
      </c>
      <c r="X284">
        <v>126534.41</v>
      </c>
      <c r="Y284">
        <v>46320.73</v>
      </c>
      <c r="Z284">
        <v>288375.99</v>
      </c>
      <c r="AA284">
        <v>16098.61</v>
      </c>
      <c r="AB284"/>
      <c r="AC284"/>
      <c r="AD284"/>
      <c r="AE284"/>
      <c r="AF284"/>
      <c r="AG284"/>
      <c r="AH284"/>
      <c r="AI284"/>
      <c r="AJ284"/>
      <c r="AK284"/>
      <c r="AL284"/>
      <c r="AM284"/>
      <c r="AN284"/>
      <c r="AO284"/>
      <c r="AP284"/>
      <c r="AQ284"/>
      <c r="AR284"/>
      <c r="AS284"/>
      <c r="AT284"/>
      <c r="AU284"/>
      <c r="AV284"/>
      <c r="AW284"/>
      <c r="AX284"/>
      <c r="AY284"/>
      <c r="AZ284"/>
      <c r="BA284"/>
      <c r="BB284"/>
      <c r="BC284"/>
      <c r="BD284"/>
      <c r="BE284"/>
    </row>
    <row r="285" spans="1:57" ht="14" x14ac:dyDescent="0.3">
      <c r="A285" t="s">
        <v>89</v>
      </c>
      <c r="B285" t="s">
        <v>90</v>
      </c>
      <c r="C285" t="s">
        <v>91</v>
      </c>
      <c r="D285" t="s">
        <v>92</v>
      </c>
      <c r="E285" t="s">
        <v>93</v>
      </c>
      <c r="F285" t="s">
        <v>94</v>
      </c>
      <c r="G285" t="s">
        <v>95</v>
      </c>
      <c r="H285" t="s">
        <v>96</v>
      </c>
      <c r="I285" t="s">
        <v>97</v>
      </c>
      <c r="J285" t="s">
        <v>98</v>
      </c>
      <c r="K285" t="s">
        <v>99</v>
      </c>
      <c r="L285" t="s">
        <v>100</v>
      </c>
      <c r="M285" t="s">
        <v>101</v>
      </c>
      <c r="N285" t="s">
        <v>102</v>
      </c>
      <c r="O285" t="s">
        <v>103</v>
      </c>
      <c r="P285" t="s">
        <v>104</v>
      </c>
      <c r="Q285" t="s">
        <v>105</v>
      </c>
      <c r="R285" t="s">
        <v>106</v>
      </c>
      <c r="S285" t="s">
        <v>107</v>
      </c>
      <c r="T285" t="s">
        <v>108</v>
      </c>
      <c r="U285" t="s">
        <v>109</v>
      </c>
      <c r="V285" t="s">
        <v>110</v>
      </c>
      <c r="W285" t="s">
        <v>111</v>
      </c>
      <c r="X285" t="s">
        <v>112</v>
      </c>
      <c r="Y285" t="s">
        <v>113</v>
      </c>
      <c r="Z285" t="s">
        <v>114</v>
      </c>
      <c r="AA285" t="s">
        <v>115</v>
      </c>
      <c r="AB285"/>
      <c r="AC285"/>
      <c r="AD285"/>
      <c r="AE285"/>
      <c r="AF285"/>
      <c r="AG285"/>
      <c r="AH285"/>
      <c r="AI285"/>
      <c r="AJ285"/>
      <c r="AK285"/>
      <c r="AL285"/>
      <c r="AM285"/>
      <c r="AN285"/>
      <c r="AO285"/>
      <c r="AP285"/>
      <c r="AQ285"/>
      <c r="AR285"/>
      <c r="AS285"/>
      <c r="AT285"/>
      <c r="AU285"/>
      <c r="AV285"/>
      <c r="AW285"/>
      <c r="AX285"/>
      <c r="AY285"/>
      <c r="AZ285"/>
      <c r="BA285"/>
      <c r="BB285"/>
      <c r="BC285"/>
      <c r="BD285"/>
      <c r="BE285"/>
    </row>
    <row r="286" spans="1:57" ht="14" x14ac:dyDescent="0.3">
      <c r="A286" t="s">
        <v>116</v>
      </c>
      <c r="B286"/>
      <c r="C286"/>
      <c r="D286"/>
      <c r="E286"/>
      <c r="F286"/>
      <c r="G286"/>
      <c r="H286"/>
      <c r="I286"/>
      <c r="J286"/>
      <c r="K286"/>
      <c r="L286"/>
      <c r="M286"/>
      <c r="N286"/>
      <c r="O286"/>
      <c r="P286"/>
      <c r="Q286"/>
      <c r="R286"/>
      <c r="S286"/>
      <c r="T286"/>
      <c r="U286"/>
      <c r="V286"/>
      <c r="W286"/>
      <c r="X286"/>
      <c r="Y286"/>
      <c r="Z286"/>
      <c r="AA286"/>
      <c r="AB286"/>
      <c r="AC286"/>
      <c r="AD286"/>
      <c r="AE286"/>
      <c r="AF286"/>
      <c r="AG286"/>
      <c r="AH286"/>
      <c r="AI286"/>
      <c r="AJ286"/>
      <c r="AK286"/>
      <c r="AL286"/>
      <c r="AM286"/>
      <c r="AN286"/>
      <c r="AO286"/>
      <c r="AP286"/>
      <c r="AQ286"/>
      <c r="AR286"/>
      <c r="AS286"/>
      <c r="AT286"/>
      <c r="AU286"/>
      <c r="AV286"/>
      <c r="AW286"/>
      <c r="AX286"/>
      <c r="AY286"/>
      <c r="AZ286"/>
      <c r="BA286"/>
      <c r="BB286"/>
      <c r="BC286"/>
      <c r="BD286"/>
      <c r="BE286"/>
    </row>
    <row r="287" spans="1:57" ht="14" x14ac:dyDescent="0.3">
      <c r="A287" t="s">
        <v>117</v>
      </c>
      <c r="B287"/>
      <c r="C287"/>
      <c r="D287"/>
      <c r="E287"/>
      <c r="F287"/>
      <c r="G287"/>
      <c r="H287"/>
      <c r="I287"/>
      <c r="J287"/>
      <c r="K287"/>
      <c r="L287"/>
      <c r="M287"/>
      <c r="N287"/>
      <c r="O287"/>
      <c r="P287"/>
      <c r="Q287"/>
      <c r="R287"/>
      <c r="S287"/>
      <c r="T287"/>
      <c r="U287"/>
      <c r="V287"/>
      <c r="W287"/>
      <c r="X287"/>
      <c r="Y287"/>
      <c r="Z287"/>
      <c r="AA287"/>
      <c r="AB287"/>
      <c r="AC287"/>
      <c r="AD287"/>
      <c r="AE287"/>
      <c r="AF287"/>
      <c r="AG287"/>
      <c r="AH287"/>
      <c r="AI287"/>
      <c r="AJ287"/>
      <c r="AK287"/>
      <c r="AL287"/>
      <c r="AM287"/>
      <c r="AN287"/>
      <c r="AO287"/>
      <c r="AP287"/>
      <c r="AQ287"/>
      <c r="AR287"/>
      <c r="AS287"/>
      <c r="AT287"/>
      <c r="AU287"/>
      <c r="AV287"/>
      <c r="AW287"/>
      <c r="AX287"/>
      <c r="AY287"/>
      <c r="AZ287"/>
      <c r="BA287"/>
      <c r="BB287"/>
      <c r="BC287"/>
      <c r="BD287"/>
      <c r="BE287"/>
    </row>
    <row r="288" spans="1:57" ht="14" x14ac:dyDescent="0.3">
      <c r="A288" t="s">
        <v>118</v>
      </c>
      <c r="B288"/>
      <c r="C288"/>
      <c r="D288"/>
      <c r="E288"/>
      <c r="F288"/>
      <c r="G288"/>
      <c r="H288"/>
      <c r="I288"/>
      <c r="J288"/>
      <c r="K288"/>
      <c r="L288"/>
      <c r="M288"/>
      <c r="N288"/>
      <c r="O288"/>
      <c r="P288"/>
      <c r="Q288"/>
      <c r="R288"/>
      <c r="S288"/>
      <c r="T288"/>
      <c r="U288"/>
      <c r="V288"/>
      <c r="W288"/>
      <c r="X288"/>
      <c r="Y288"/>
      <c r="Z288"/>
      <c r="AA288"/>
      <c r="AB288"/>
      <c r="AC288"/>
      <c r="AD288"/>
      <c r="AE288"/>
      <c r="AF288"/>
      <c r="AG288"/>
      <c r="AH288"/>
      <c r="AI288"/>
      <c r="AJ288"/>
      <c r="AK288"/>
      <c r="AL288"/>
      <c r="AM288"/>
      <c r="AN288"/>
      <c r="AO288"/>
      <c r="AP288"/>
      <c r="AQ288"/>
      <c r="AR288"/>
      <c r="AS288"/>
      <c r="AT288"/>
      <c r="AU288"/>
      <c r="AV288"/>
      <c r="AW288"/>
      <c r="AX288"/>
      <c r="AY288"/>
      <c r="AZ288"/>
      <c r="BA288"/>
      <c r="BB288"/>
      <c r="BC288"/>
      <c r="BD288"/>
      <c r="BE288"/>
    </row>
    <row r="289" spans="1:57" ht="14" x14ac:dyDescent="0.3">
      <c r="A289"/>
      <c r="B289"/>
      <c r="C289"/>
      <c r="D289"/>
      <c r="E289"/>
      <c r="F289"/>
      <c r="G289"/>
      <c r="H289"/>
      <c r="I289"/>
      <c r="J289"/>
      <c r="K289"/>
      <c r="L289"/>
      <c r="M289"/>
      <c r="N289"/>
      <c r="O289"/>
      <c r="P289"/>
      <c r="Q289"/>
      <c r="R289"/>
      <c r="S289"/>
      <c r="T289"/>
      <c r="U289"/>
      <c r="V289"/>
      <c r="W289"/>
      <c r="X289"/>
      <c r="Y289"/>
      <c r="Z289"/>
      <c r="AA289"/>
      <c r="AB289"/>
      <c r="AC289"/>
      <c r="AD289"/>
      <c r="AE289"/>
      <c r="AF289"/>
      <c r="AG289"/>
      <c r="AH289"/>
      <c r="AI289"/>
      <c r="AJ289"/>
      <c r="AK289"/>
      <c r="AL289"/>
      <c r="AM289"/>
      <c r="AN289"/>
      <c r="AO289"/>
      <c r="AP289"/>
      <c r="AQ289"/>
      <c r="AR289"/>
      <c r="AS289"/>
      <c r="AT289"/>
      <c r="AU289"/>
      <c r="AV289"/>
      <c r="AW289"/>
      <c r="AX289"/>
      <c r="AY289"/>
      <c r="AZ289"/>
      <c r="BA289"/>
      <c r="BB289"/>
      <c r="BC289"/>
      <c r="BD289"/>
      <c r="BE289"/>
    </row>
    <row r="290" spans="1:57" ht="14" x14ac:dyDescent="0.3">
      <c r="A290"/>
      <c r="B290"/>
      <c r="C290"/>
      <c r="D290"/>
      <c r="E290"/>
      <c r="F290"/>
      <c r="G290"/>
      <c r="H290"/>
      <c r="I290"/>
      <c r="J290"/>
      <c r="K290"/>
      <c r="L290"/>
      <c r="M290"/>
      <c r="N290"/>
      <c r="O290"/>
      <c r="P290"/>
      <c r="Q290"/>
      <c r="R290"/>
      <c r="S290"/>
      <c r="T290"/>
      <c r="U290"/>
      <c r="V290"/>
      <c r="W290"/>
      <c r="X290"/>
      <c r="Y290"/>
      <c r="Z290"/>
      <c r="AA290"/>
      <c r="AB290"/>
      <c r="AC290"/>
      <c r="AD290"/>
      <c r="AE290"/>
      <c r="AF290"/>
      <c r="AG290"/>
      <c r="AH290"/>
      <c r="AI290"/>
      <c r="AJ290"/>
      <c r="AK290"/>
      <c r="AL290"/>
      <c r="AM290"/>
      <c r="AN290"/>
      <c r="AO290"/>
      <c r="AP290"/>
      <c r="AQ290"/>
      <c r="AR290"/>
      <c r="AS290"/>
      <c r="AT290"/>
      <c r="AU290"/>
      <c r="AV290"/>
      <c r="AW290"/>
      <c r="AX290"/>
      <c r="AY290"/>
      <c r="AZ290"/>
      <c r="BA290"/>
      <c r="BB290"/>
      <c r="BC290"/>
      <c r="BD290"/>
      <c r="BE290"/>
    </row>
    <row r="291" spans="1:57" ht="14" x14ac:dyDescent="0.3">
      <c r="A291"/>
      <c r="B291"/>
      <c r="C291"/>
      <c r="D291"/>
      <c r="E291"/>
      <c r="F291"/>
      <c r="G291"/>
      <c r="H291"/>
      <c r="I291"/>
      <c r="J291"/>
      <c r="K291"/>
      <c r="L291"/>
      <c r="M291"/>
      <c r="N291"/>
      <c r="O291"/>
      <c r="P291"/>
      <c r="Q291"/>
      <c r="R291"/>
      <c r="S291"/>
      <c r="T291"/>
      <c r="U291"/>
      <c r="V291"/>
      <c r="W291"/>
      <c r="X291"/>
      <c r="Y291"/>
      <c r="Z291"/>
      <c r="AA291"/>
      <c r="AB291"/>
      <c r="AC291"/>
      <c r="AD291"/>
      <c r="AE291"/>
      <c r="AF291"/>
      <c r="AG291"/>
      <c r="AH291"/>
      <c r="AI291"/>
      <c r="AJ291"/>
      <c r="AK291"/>
      <c r="AL291"/>
      <c r="AM291"/>
      <c r="AN291"/>
      <c r="AO291"/>
      <c r="AP291"/>
      <c r="AQ291"/>
      <c r="AR291"/>
      <c r="AS291"/>
      <c r="AT291"/>
      <c r="AU291"/>
      <c r="AV291"/>
      <c r="AW291"/>
      <c r="AX291"/>
      <c r="AY291"/>
      <c r="AZ291"/>
      <c r="BA291"/>
      <c r="BB291"/>
      <c r="BC291"/>
      <c r="BD291"/>
      <c r="BE291"/>
    </row>
    <row r="292" spans="1:57" ht="14" x14ac:dyDescent="0.3">
      <c r="A292"/>
      <c r="B292"/>
      <c r="C292"/>
      <c r="D292"/>
      <c r="E292"/>
      <c r="F292"/>
      <c r="G292"/>
      <c r="H292"/>
      <c r="I292"/>
      <c r="J292"/>
      <c r="K292"/>
      <c r="L292"/>
      <c r="M292"/>
      <c r="N292"/>
      <c r="O292"/>
      <c r="P292"/>
      <c r="Q292"/>
      <c r="R292"/>
      <c r="S292"/>
      <c r="T292"/>
      <c r="U292"/>
      <c r="V292"/>
      <c r="W292"/>
      <c r="X292"/>
      <c r="Y292"/>
      <c r="Z292"/>
      <c r="AA292"/>
      <c r="AB292"/>
      <c r="AC292"/>
      <c r="AD292"/>
      <c r="AE292"/>
      <c r="AF292"/>
      <c r="AG292"/>
      <c r="AH292"/>
      <c r="AI292"/>
      <c r="AJ292"/>
      <c r="AK292"/>
      <c r="AL292"/>
      <c r="AM292"/>
      <c r="AN292"/>
      <c r="AO292"/>
      <c r="AP292"/>
      <c r="AQ292"/>
      <c r="AR292"/>
      <c r="AS292"/>
      <c r="AT292"/>
      <c r="AU292"/>
      <c r="AV292"/>
      <c r="AW292"/>
      <c r="AX292"/>
      <c r="AY292"/>
      <c r="AZ292"/>
      <c r="BA292"/>
      <c r="BB292"/>
      <c r="BC292"/>
      <c r="BD292"/>
      <c r="BE292"/>
    </row>
    <row r="293" spans="1:57" ht="14" x14ac:dyDescent="0.3">
      <c r="A293"/>
      <c r="B293"/>
      <c r="C293"/>
      <c r="D293"/>
      <c r="E293"/>
      <c r="F293"/>
      <c r="G293"/>
      <c r="H293"/>
      <c r="I293"/>
      <c r="J293"/>
      <c r="K293"/>
      <c r="L293"/>
      <c r="M293"/>
      <c r="N293"/>
      <c r="O293"/>
      <c r="P293"/>
      <c r="Q293"/>
      <c r="R293"/>
      <c r="S293"/>
      <c r="T293"/>
      <c r="U293"/>
      <c r="V293"/>
      <c r="W293"/>
      <c r="X293"/>
      <c r="Y293"/>
      <c r="Z293"/>
      <c r="AA293"/>
      <c r="AB293"/>
      <c r="AC293"/>
      <c r="AD293"/>
      <c r="AE293"/>
      <c r="AF293"/>
      <c r="AG293"/>
      <c r="AH293"/>
      <c r="AI293"/>
      <c r="AJ293"/>
      <c r="AK293"/>
      <c r="AL293"/>
      <c r="AM293"/>
      <c r="AN293"/>
      <c r="AO293"/>
      <c r="AP293"/>
      <c r="AQ293"/>
      <c r="AR293"/>
      <c r="AS293"/>
      <c r="AT293"/>
      <c r="AU293"/>
      <c r="AV293"/>
      <c r="AW293"/>
      <c r="AX293"/>
      <c r="AY293"/>
      <c r="AZ293"/>
      <c r="BA293"/>
      <c r="BB293"/>
      <c r="BC293"/>
      <c r="BD293"/>
      <c r="BE293"/>
    </row>
    <row r="294" spans="1:57" ht="14" x14ac:dyDescent="0.3">
      <c r="A294"/>
      <c r="B294"/>
      <c r="C294"/>
      <c r="D294"/>
      <c r="E294"/>
      <c r="F294"/>
      <c r="G294"/>
      <c r="H294"/>
      <c r="I294"/>
      <c r="J294"/>
      <c r="K294"/>
      <c r="L294"/>
      <c r="M294"/>
      <c r="N294"/>
      <c r="O294"/>
      <c r="P294"/>
      <c r="Q294"/>
      <c r="R294"/>
      <c r="S294"/>
      <c r="T294"/>
      <c r="U294"/>
      <c r="V294"/>
      <c r="W294"/>
      <c r="X294"/>
      <c r="Y294"/>
      <c r="Z294"/>
      <c r="AA294"/>
      <c r="AB294"/>
      <c r="AC294"/>
      <c r="AD294"/>
      <c r="AE294"/>
      <c r="AF294"/>
      <c r="AG294"/>
      <c r="AH294"/>
      <c r="AI294"/>
      <c r="AJ294"/>
      <c r="AK294"/>
      <c r="AL294"/>
      <c r="AM294"/>
      <c r="AN294"/>
      <c r="AO294"/>
      <c r="AP294"/>
      <c r="AQ294"/>
      <c r="AR294"/>
      <c r="AS294"/>
      <c r="AT294"/>
      <c r="AU294"/>
      <c r="AV294"/>
      <c r="AW294"/>
      <c r="AX294"/>
      <c r="AY294"/>
      <c r="AZ294"/>
      <c r="BA294"/>
      <c r="BB294"/>
      <c r="BC294"/>
      <c r="BD294"/>
      <c r="BE294"/>
    </row>
    <row r="295" spans="1:57" ht="14" x14ac:dyDescent="0.3">
      <c r="A295"/>
      <c r="B295"/>
      <c r="C295"/>
      <c r="D295"/>
      <c r="E295"/>
      <c r="F295"/>
      <c r="G295"/>
      <c r="H295"/>
      <c r="I295"/>
      <c r="J295"/>
      <c r="K295"/>
      <c r="L295"/>
      <c r="M295"/>
      <c r="N295"/>
      <c r="O295"/>
      <c r="P295"/>
      <c r="Q295"/>
      <c r="R295"/>
      <c r="S295"/>
      <c r="T295"/>
      <c r="U295"/>
      <c r="V295"/>
      <c r="W295"/>
      <c r="X295"/>
      <c r="Y295"/>
      <c r="Z295"/>
      <c r="AA295"/>
      <c r="AB295"/>
      <c r="AC295"/>
      <c r="AD295"/>
      <c r="AE295"/>
      <c r="AF295"/>
      <c r="AG295"/>
      <c r="AH295"/>
      <c r="AI295"/>
      <c r="AJ295"/>
      <c r="AK295"/>
      <c r="AL295"/>
      <c r="AM295"/>
      <c r="AN295"/>
      <c r="AO295"/>
      <c r="AP295"/>
      <c r="AQ295"/>
      <c r="AR295"/>
      <c r="AS295"/>
      <c r="AT295"/>
      <c r="AU295"/>
      <c r="AV295"/>
      <c r="AW295"/>
      <c r="AX295"/>
      <c r="AY295"/>
      <c r="AZ295"/>
      <c r="BA295"/>
      <c r="BB295"/>
      <c r="BC295"/>
      <c r="BD295"/>
      <c r="BE295"/>
    </row>
    <row r="296" spans="1:57" ht="14" x14ac:dyDescent="0.3">
      <c r="A296"/>
      <c r="B296"/>
      <c r="C296"/>
      <c r="D296"/>
      <c r="E296"/>
      <c r="F296"/>
      <c r="G296"/>
      <c r="H296"/>
      <c r="I296"/>
      <c r="J296"/>
      <c r="K296"/>
      <c r="L296"/>
      <c r="M296"/>
      <c r="N296"/>
      <c r="O296"/>
      <c r="P296"/>
      <c r="Q296"/>
      <c r="R296"/>
      <c r="S296"/>
      <c r="T296"/>
      <c r="U296"/>
      <c r="V296"/>
      <c r="W296"/>
      <c r="X296"/>
      <c r="Y296"/>
      <c r="Z296"/>
      <c r="AA296"/>
      <c r="AB296"/>
      <c r="AC296"/>
      <c r="AD296"/>
      <c r="AE296"/>
      <c r="AF296"/>
      <c r="AG296"/>
      <c r="AH296"/>
      <c r="AI296"/>
      <c r="AJ296"/>
      <c r="AK296"/>
      <c r="AL296"/>
      <c r="AM296"/>
      <c r="AN296"/>
      <c r="AO296"/>
      <c r="AP296"/>
      <c r="AQ296"/>
      <c r="AR296"/>
      <c r="AS296"/>
      <c r="AT296"/>
      <c r="AU296"/>
      <c r="AV296"/>
      <c r="AW296"/>
      <c r="AX296"/>
      <c r="AY296"/>
      <c r="AZ296"/>
      <c r="BA296"/>
      <c r="BB296"/>
      <c r="BC296"/>
      <c r="BD296"/>
      <c r="BE296"/>
    </row>
    <row r="297" spans="1:57" ht="14" x14ac:dyDescent="0.3">
      <c r="A297"/>
      <c r="B297"/>
      <c r="C297"/>
      <c r="D297"/>
      <c r="E297"/>
      <c r="F297"/>
      <c r="G297"/>
      <c r="H297"/>
      <c r="I297"/>
      <c r="J297"/>
      <c r="K297"/>
      <c r="L297"/>
      <c r="M297"/>
      <c r="N297"/>
      <c r="O297"/>
      <c r="P297"/>
      <c r="Q297"/>
      <c r="R297"/>
      <c r="S297"/>
      <c r="T297"/>
      <c r="U297"/>
      <c r="V297"/>
      <c r="W297"/>
      <c r="X297"/>
      <c r="Y297"/>
      <c r="Z297"/>
      <c r="AA297"/>
      <c r="AB297"/>
      <c r="AC297"/>
      <c r="AD297"/>
      <c r="AE297"/>
      <c r="AF297"/>
      <c r="AG297"/>
      <c r="AH297"/>
      <c r="AI297"/>
      <c r="AJ297"/>
      <c r="AK297"/>
      <c r="AL297"/>
      <c r="AM297"/>
      <c r="AN297"/>
      <c r="AO297"/>
      <c r="AP297"/>
      <c r="AQ297"/>
      <c r="AR297"/>
      <c r="AS297"/>
      <c r="AT297"/>
      <c r="AU297"/>
      <c r="AV297"/>
      <c r="AW297"/>
      <c r="AX297"/>
      <c r="AY297"/>
      <c r="AZ297"/>
      <c r="BA297"/>
      <c r="BB297"/>
      <c r="BC297"/>
      <c r="BD297"/>
      <c r="BE297"/>
    </row>
    <row r="298" spans="1:57" ht="14" x14ac:dyDescent="0.3">
      <c r="A298"/>
      <c r="B298"/>
      <c r="C298"/>
      <c r="D298"/>
      <c r="E298"/>
      <c r="F298"/>
      <c r="G298"/>
      <c r="H298"/>
      <c r="I298"/>
      <c r="J298"/>
      <c r="K298"/>
      <c r="L298"/>
      <c r="M298"/>
      <c r="N298"/>
      <c r="O298"/>
      <c r="P298"/>
      <c r="Q298"/>
      <c r="R298"/>
      <c r="S298"/>
      <c r="T298"/>
      <c r="U298"/>
      <c r="V298"/>
      <c r="W298"/>
      <c r="X298"/>
      <c r="Y298"/>
      <c r="Z298"/>
      <c r="AA298"/>
      <c r="AB298"/>
      <c r="AC298"/>
      <c r="AD298"/>
      <c r="AE298"/>
      <c r="AF298"/>
      <c r="AG298"/>
      <c r="AH298"/>
      <c r="AI298"/>
      <c r="AJ298"/>
      <c r="AK298"/>
      <c r="AL298"/>
      <c r="AM298"/>
      <c r="AN298"/>
      <c r="AO298"/>
      <c r="AP298"/>
      <c r="AQ298"/>
      <c r="AR298"/>
      <c r="AS298"/>
      <c r="AT298"/>
      <c r="AU298"/>
      <c r="AV298"/>
      <c r="AW298"/>
      <c r="AX298"/>
      <c r="AY298"/>
      <c r="AZ298"/>
      <c r="BA298"/>
      <c r="BB298"/>
      <c r="BC298"/>
      <c r="BD298"/>
      <c r="BE298"/>
    </row>
    <row r="299" spans="1:57" ht="14" x14ac:dyDescent="0.3">
      <c r="A299"/>
      <c r="B299"/>
      <c r="C299"/>
      <c r="D299"/>
      <c r="E299"/>
      <c r="F299"/>
      <c r="G299"/>
      <c r="H299"/>
      <c r="I299"/>
      <c r="J299"/>
      <c r="K299"/>
      <c r="L299"/>
      <c r="M299"/>
      <c r="N299"/>
      <c r="O299"/>
      <c r="P299"/>
      <c r="Q299"/>
      <c r="R299"/>
      <c r="S299"/>
      <c r="T299"/>
      <c r="U299"/>
      <c r="V299"/>
      <c r="W299"/>
      <c r="X299"/>
      <c r="Y299"/>
      <c r="Z299"/>
      <c r="AA299"/>
      <c r="AB299"/>
      <c r="AC299"/>
      <c r="AD299"/>
      <c r="AE299"/>
      <c r="AF299"/>
      <c r="AG299"/>
      <c r="AH299"/>
      <c r="AI299"/>
      <c r="AJ299"/>
      <c r="AK299"/>
      <c r="AL299"/>
      <c r="AM299"/>
      <c r="AN299"/>
      <c r="AO299"/>
      <c r="AP299"/>
      <c r="AQ299"/>
      <c r="AR299"/>
      <c r="AS299"/>
      <c r="AT299"/>
      <c r="AU299"/>
      <c r="AV299"/>
      <c r="AW299"/>
      <c r="AX299"/>
      <c r="AY299"/>
      <c r="AZ299"/>
      <c r="BA299"/>
      <c r="BB299"/>
      <c r="BC299"/>
      <c r="BD299"/>
      <c r="BE299"/>
    </row>
    <row r="300" spans="1:57" ht="14" x14ac:dyDescent="0.3">
      <c r="A300"/>
      <c r="B300"/>
      <c r="C300"/>
      <c r="D300"/>
      <c r="E300"/>
      <c r="F300"/>
      <c r="G300"/>
      <c r="H300"/>
      <c r="I300"/>
      <c r="J300"/>
      <c r="K300"/>
      <c r="L300"/>
      <c r="M300"/>
      <c r="N300"/>
      <c r="O300"/>
      <c r="P300"/>
      <c r="Q300"/>
      <c r="R300"/>
      <c r="S300"/>
      <c r="T300"/>
      <c r="U300"/>
      <c r="V300"/>
      <c r="W300"/>
      <c r="X300"/>
      <c r="Y300"/>
      <c r="Z300"/>
      <c r="AA300"/>
      <c r="AB300"/>
      <c r="AC300"/>
      <c r="AD300"/>
      <c r="AE300"/>
      <c r="AF300"/>
      <c r="AG300"/>
      <c r="AH300"/>
      <c r="AI300"/>
      <c r="AJ300"/>
      <c r="AK300"/>
      <c r="AL300"/>
      <c r="AM300"/>
      <c r="AN300"/>
      <c r="AO300"/>
      <c r="AP300"/>
      <c r="AQ300"/>
      <c r="AR300"/>
      <c r="AS300"/>
      <c r="AT300"/>
      <c r="AU300"/>
      <c r="AV300"/>
      <c r="AW300"/>
      <c r="AX300"/>
      <c r="AY300"/>
      <c r="AZ300"/>
      <c r="BA300"/>
      <c r="BB300"/>
      <c r="BC300"/>
      <c r="BD300"/>
      <c r="BE300"/>
    </row>
    <row r="301" spans="1:57" ht="14" x14ac:dyDescent="0.3">
      <c r="A301"/>
      <c r="B301"/>
      <c r="C301"/>
      <c r="D301"/>
      <c r="E301"/>
      <c r="F301"/>
      <c r="G301"/>
      <c r="H301"/>
      <c r="I301"/>
      <c r="J301"/>
      <c r="K301"/>
      <c r="L301"/>
      <c r="M301"/>
      <c r="N301"/>
      <c r="O301"/>
      <c r="P301"/>
      <c r="Q301"/>
      <c r="R301"/>
      <c r="S301"/>
      <c r="T301"/>
      <c r="U301"/>
      <c r="V301"/>
      <c r="W301"/>
      <c r="X301"/>
      <c r="Y301"/>
      <c r="Z301"/>
      <c r="AA301"/>
      <c r="AB301"/>
      <c r="AC301"/>
      <c r="AD301"/>
      <c r="AE301"/>
      <c r="AF301"/>
      <c r="AG301"/>
      <c r="AH301"/>
      <c r="AI301"/>
      <c r="AJ301"/>
      <c r="AK301"/>
      <c r="AL301"/>
      <c r="AM301"/>
      <c r="AN301"/>
      <c r="AO301"/>
      <c r="AP301"/>
      <c r="AQ301"/>
      <c r="AR301"/>
      <c r="AS301"/>
      <c r="AT301"/>
      <c r="AU301"/>
      <c r="AV301"/>
      <c r="AW301"/>
      <c r="AX301"/>
      <c r="AY301"/>
      <c r="AZ301"/>
      <c r="BA301"/>
      <c r="BB301"/>
      <c r="BC301"/>
      <c r="BD301"/>
      <c r="BE301"/>
    </row>
    <row r="302" spans="1:57" ht="14" x14ac:dyDescent="0.3">
      <c r="A302"/>
      <c r="B302"/>
      <c r="C302"/>
      <c r="D302"/>
      <c r="E302"/>
      <c r="F302"/>
      <c r="G302"/>
      <c r="H302"/>
      <c r="I302"/>
      <c r="J302"/>
      <c r="K302"/>
      <c r="L302"/>
      <c r="M302"/>
      <c r="N302"/>
      <c r="O302"/>
      <c r="P302"/>
      <c r="Q302"/>
      <c r="R302"/>
      <c r="S302"/>
      <c r="T302"/>
      <c r="U302"/>
      <c r="V302"/>
      <c r="W302"/>
      <c r="X302"/>
      <c r="Y302"/>
      <c r="Z302"/>
      <c r="AA302"/>
      <c r="AB302"/>
      <c r="AC302"/>
      <c r="AD302"/>
      <c r="AE302"/>
      <c r="AF302"/>
      <c r="AG302"/>
      <c r="AH302"/>
      <c r="AI302"/>
      <c r="AJ302"/>
      <c r="AK302"/>
      <c r="AL302"/>
      <c r="AM302"/>
      <c r="AN302"/>
      <c r="AO302"/>
      <c r="AP302"/>
      <c r="AQ302"/>
      <c r="AR302"/>
      <c r="AS302"/>
      <c r="AT302"/>
      <c r="AU302"/>
      <c r="AV302"/>
      <c r="AW302"/>
      <c r="AX302"/>
      <c r="AY302"/>
      <c r="AZ302"/>
      <c r="BA302"/>
      <c r="BB302"/>
      <c r="BC302"/>
      <c r="BD302"/>
      <c r="BE302"/>
    </row>
    <row r="303" spans="1:57" ht="14" x14ac:dyDescent="0.3">
      <c r="A303"/>
      <c r="B303"/>
      <c r="C303"/>
      <c r="D303"/>
      <c r="E303"/>
      <c r="F303"/>
      <c r="G303"/>
      <c r="H303"/>
      <c r="I303"/>
      <c r="J303"/>
      <c r="K303"/>
      <c r="L303"/>
      <c r="M303"/>
      <c r="N303"/>
      <c r="O303"/>
      <c r="P303"/>
      <c r="Q303"/>
      <c r="R303"/>
      <c r="S303"/>
      <c r="T303"/>
      <c r="U303"/>
      <c r="V303"/>
      <c r="W303"/>
      <c r="X303"/>
      <c r="Y303"/>
      <c r="Z303"/>
      <c r="AA303"/>
      <c r="AB303"/>
      <c r="AC303"/>
      <c r="AD303"/>
      <c r="AE303"/>
      <c r="AF303"/>
      <c r="AG303"/>
      <c r="AH303"/>
      <c r="AI303"/>
      <c r="AJ303"/>
      <c r="AK303"/>
      <c r="AL303"/>
      <c r="AM303"/>
      <c r="AN303"/>
      <c r="AO303"/>
      <c r="AP303"/>
      <c r="AQ303"/>
      <c r="AR303"/>
      <c r="AS303"/>
      <c r="AT303"/>
      <c r="AU303"/>
      <c r="AV303"/>
      <c r="AW303"/>
      <c r="AX303"/>
      <c r="AY303"/>
      <c r="AZ303"/>
      <c r="BA303"/>
      <c r="BB303"/>
      <c r="BC303"/>
      <c r="BD303"/>
      <c r="BE303"/>
    </row>
    <row r="304" spans="1:57" ht="14" x14ac:dyDescent="0.3">
      <c r="A304"/>
      <c r="B304"/>
      <c r="C304"/>
      <c r="D304"/>
      <c r="E304"/>
      <c r="F304"/>
      <c r="G304"/>
      <c r="H304"/>
      <c r="I304"/>
      <c r="J304"/>
      <c r="K304"/>
      <c r="L304"/>
      <c r="M304"/>
      <c r="N304"/>
      <c r="O304"/>
      <c r="P304"/>
      <c r="Q304"/>
      <c r="R304"/>
      <c r="S304"/>
      <c r="T304"/>
      <c r="U304"/>
      <c r="V304"/>
      <c r="W304"/>
      <c r="X304"/>
      <c r="Y304"/>
      <c r="Z304"/>
      <c r="AA304"/>
      <c r="AB304"/>
      <c r="AC304"/>
      <c r="AD304"/>
      <c r="AE304"/>
      <c r="AF304"/>
      <c r="AG304"/>
      <c r="AH304"/>
      <c r="AI304"/>
      <c r="AJ304"/>
      <c r="AK304"/>
      <c r="AL304"/>
      <c r="AM304"/>
      <c r="AN304"/>
      <c r="AO304"/>
      <c r="AP304"/>
      <c r="AQ304"/>
      <c r="AR304"/>
      <c r="AS304"/>
      <c r="AT304"/>
      <c r="AU304"/>
      <c r="AV304"/>
      <c r="AW304"/>
      <c r="AX304"/>
      <c r="AY304"/>
      <c r="AZ304"/>
      <c r="BA304"/>
      <c r="BB304"/>
      <c r="BC304"/>
      <c r="BD304"/>
      <c r="BE304"/>
    </row>
    <row r="305" spans="1:57" ht="14" x14ac:dyDescent="0.3">
      <c r="A305"/>
      <c r="B305"/>
      <c r="C305"/>
      <c r="D305"/>
      <c r="E305"/>
      <c r="F305"/>
      <c r="G305"/>
      <c r="H305"/>
      <c r="I305"/>
      <c r="J305"/>
      <c r="K305"/>
      <c r="L305"/>
      <c r="M305"/>
      <c r="N305"/>
      <c r="O305"/>
      <c r="P305"/>
      <c r="Q305"/>
      <c r="R305"/>
      <c r="S305"/>
      <c r="T305"/>
      <c r="U305"/>
      <c r="V305"/>
      <c r="W305"/>
      <c r="X305"/>
      <c r="Y305"/>
      <c r="Z305"/>
      <c r="AA305"/>
      <c r="AB305"/>
      <c r="AC305"/>
      <c r="AD305"/>
      <c r="AE305"/>
      <c r="AF305"/>
      <c r="AG305"/>
      <c r="AH305"/>
      <c r="AI305"/>
      <c r="AJ305"/>
      <c r="AK305"/>
      <c r="AL305"/>
      <c r="AM305"/>
      <c r="AN305"/>
      <c r="AO305"/>
      <c r="AP305"/>
      <c r="AQ305"/>
      <c r="AR305"/>
      <c r="AS305"/>
      <c r="AT305"/>
      <c r="AU305"/>
      <c r="AV305"/>
      <c r="AW305"/>
      <c r="AX305"/>
      <c r="AY305"/>
      <c r="AZ305"/>
      <c r="BA305"/>
      <c r="BB305"/>
      <c r="BC305"/>
      <c r="BD305"/>
      <c r="BE305"/>
    </row>
    <row r="306" spans="1:57" ht="14" x14ac:dyDescent="0.3">
      <c r="A306"/>
      <c r="B306"/>
      <c r="C306"/>
      <c r="D306"/>
      <c r="E306"/>
      <c r="F306"/>
      <c r="G306"/>
      <c r="H306"/>
      <c r="I306"/>
      <c r="J306"/>
      <c r="K306"/>
      <c r="L306"/>
      <c r="M306"/>
      <c r="N306"/>
      <c r="O306"/>
      <c r="P306"/>
      <c r="Q306"/>
      <c r="R306"/>
      <c r="S306"/>
      <c r="T306"/>
      <c r="U306"/>
      <c r="V306"/>
      <c r="W306"/>
      <c r="X306"/>
      <c r="Y306"/>
      <c r="Z306"/>
      <c r="AA306"/>
      <c r="AB306"/>
      <c r="AC306"/>
      <c r="AD306"/>
      <c r="AE306"/>
      <c r="AF306"/>
      <c r="AG306"/>
      <c r="AH306"/>
      <c r="AI306"/>
      <c r="AJ306"/>
      <c r="AK306"/>
      <c r="AL306"/>
      <c r="AM306"/>
      <c r="AN306"/>
      <c r="AO306"/>
      <c r="AP306"/>
      <c r="AQ306"/>
      <c r="AR306"/>
      <c r="AS306"/>
      <c r="AT306"/>
      <c r="AU306"/>
      <c r="AV306"/>
      <c r="AW306"/>
      <c r="AX306"/>
      <c r="AY306"/>
      <c r="AZ306"/>
      <c r="BA306"/>
      <c r="BB306"/>
      <c r="BC306"/>
      <c r="BD306"/>
      <c r="BE306"/>
    </row>
    <row r="307" spans="1:57" ht="14" x14ac:dyDescent="0.3">
      <c r="A307"/>
      <c r="B307"/>
      <c r="C307"/>
      <c r="D307"/>
      <c r="E307"/>
      <c r="F307"/>
      <c r="G307"/>
      <c r="H307"/>
      <c r="I307"/>
      <c r="J307"/>
      <c r="K307"/>
      <c r="L307"/>
      <c r="M307"/>
      <c r="N307"/>
      <c r="O307"/>
      <c r="P307"/>
      <c r="Q307"/>
      <c r="R307"/>
      <c r="S307"/>
      <c r="T307"/>
      <c r="U307"/>
      <c r="V307"/>
      <c r="W307"/>
      <c r="X307"/>
      <c r="Y307"/>
      <c r="Z307"/>
      <c r="AA307"/>
      <c r="AB307"/>
      <c r="AC307"/>
      <c r="AD307"/>
      <c r="AE307"/>
      <c r="AF307"/>
      <c r="AG307"/>
      <c r="AH307"/>
      <c r="AI307"/>
      <c r="AJ307"/>
      <c r="AK307"/>
      <c r="AL307"/>
      <c r="AM307"/>
      <c r="AN307"/>
      <c r="AO307"/>
      <c r="AP307"/>
      <c r="AQ307"/>
      <c r="AR307"/>
      <c r="AS307"/>
      <c r="AT307"/>
      <c r="AU307"/>
      <c r="AV307"/>
      <c r="AW307"/>
      <c r="AX307"/>
      <c r="AY307"/>
      <c r="AZ307"/>
      <c r="BA307"/>
      <c r="BB307"/>
      <c r="BC307"/>
      <c r="BD307"/>
      <c r="BE307"/>
    </row>
    <row r="308" spans="1:57" ht="14" x14ac:dyDescent="0.3">
      <c r="A308"/>
      <c r="B308"/>
      <c r="C308"/>
      <c r="D308"/>
      <c r="E308"/>
      <c r="F308"/>
      <c r="G308"/>
      <c r="H308"/>
      <c r="I308"/>
      <c r="J308"/>
      <c r="K308"/>
      <c r="L308"/>
      <c r="M308"/>
      <c r="N308"/>
      <c r="O308"/>
      <c r="P308"/>
      <c r="Q308"/>
      <c r="R308"/>
      <c r="S308"/>
      <c r="T308"/>
      <c r="U308"/>
      <c r="V308"/>
      <c r="W308"/>
      <c r="X308"/>
      <c r="Y308"/>
      <c r="Z308"/>
      <c r="AA308"/>
      <c r="AB308"/>
      <c r="AC308"/>
      <c r="AD308"/>
      <c r="AE308"/>
      <c r="AF308"/>
      <c r="AG308"/>
      <c r="AH308"/>
      <c r="AI308"/>
      <c r="AJ308"/>
      <c r="AK308"/>
      <c r="AL308"/>
      <c r="AM308"/>
      <c r="AN308"/>
      <c r="AO308"/>
      <c r="AP308"/>
      <c r="AQ308"/>
      <c r="AR308"/>
      <c r="AS308"/>
      <c r="AT308"/>
      <c r="AU308"/>
      <c r="AV308"/>
      <c r="AW308"/>
      <c r="AX308"/>
      <c r="AY308"/>
      <c r="AZ308"/>
      <c r="BA308"/>
      <c r="BB308"/>
      <c r="BC308"/>
      <c r="BD308"/>
      <c r="BE308"/>
    </row>
    <row r="309" spans="1:57" ht="14" x14ac:dyDescent="0.3">
      <c r="A309"/>
      <c r="B309"/>
      <c r="C309"/>
      <c r="D309"/>
      <c r="E309"/>
      <c r="F309"/>
      <c r="G309"/>
      <c r="H309"/>
      <c r="I309"/>
      <c r="J309"/>
      <c r="K309"/>
      <c r="L309"/>
      <c r="M309"/>
      <c r="N309"/>
      <c r="O309"/>
      <c r="P309"/>
      <c r="Q309"/>
      <c r="R309"/>
      <c r="S309"/>
      <c r="T309"/>
      <c r="U309"/>
      <c r="V309"/>
      <c r="W309"/>
      <c r="X309"/>
      <c r="Y309"/>
      <c r="Z309"/>
      <c r="AA309"/>
      <c r="AB309"/>
      <c r="AC309"/>
      <c r="AD309"/>
      <c r="AE309"/>
      <c r="AF309"/>
      <c r="AG309"/>
      <c r="AH309"/>
      <c r="AI309"/>
      <c r="AJ309"/>
      <c r="AK309"/>
      <c r="AL309"/>
      <c r="AM309"/>
      <c r="AN309"/>
      <c r="AO309"/>
      <c r="AP309"/>
      <c r="AQ309"/>
      <c r="AR309"/>
      <c r="AS309"/>
      <c r="AT309"/>
      <c r="AU309"/>
      <c r="AV309"/>
      <c r="AW309"/>
      <c r="AX309"/>
      <c r="AY309"/>
      <c r="AZ309"/>
      <c r="BA309"/>
      <c r="BB309"/>
      <c r="BC309"/>
      <c r="BD309"/>
    </row>
    <row r="310" spans="1:57" ht="14" x14ac:dyDescent="0.3">
      <c r="A310"/>
      <c r="B310"/>
      <c r="C310"/>
      <c r="D310"/>
      <c r="E310"/>
      <c r="F310"/>
      <c r="G310"/>
      <c r="H310"/>
      <c r="I310"/>
      <c r="J310"/>
      <c r="K310"/>
      <c r="L310"/>
      <c r="M310"/>
      <c r="N310"/>
      <c r="O310"/>
      <c r="P310"/>
      <c r="Q310"/>
      <c r="R310"/>
      <c r="S310"/>
      <c r="T310"/>
      <c r="U310"/>
      <c r="V310"/>
      <c r="W310"/>
      <c r="X310"/>
      <c r="Y310"/>
      <c r="Z310"/>
      <c r="AA310"/>
      <c r="AB310"/>
      <c r="AC310"/>
      <c r="AD310"/>
      <c r="AE310"/>
      <c r="AF310"/>
      <c r="AG310"/>
      <c r="AH310"/>
      <c r="AI310"/>
      <c r="AJ310"/>
      <c r="AK310"/>
      <c r="AL310"/>
      <c r="AM310"/>
      <c r="AN310"/>
      <c r="AO310"/>
      <c r="AP310"/>
      <c r="AQ310"/>
      <c r="AR310"/>
      <c r="AS310"/>
      <c r="AT310"/>
      <c r="AU310"/>
      <c r="AV310"/>
      <c r="AW310"/>
      <c r="AX310"/>
      <c r="AY310"/>
      <c r="AZ310"/>
      <c r="BA310"/>
      <c r="BB310"/>
      <c r="BC310"/>
      <c r="BD310"/>
    </row>
    <row r="311" spans="1:57" ht="14" x14ac:dyDescent="0.3">
      <c r="A311"/>
      <c r="B311"/>
      <c r="C311"/>
      <c r="D311"/>
      <c r="E311"/>
      <c r="F311"/>
      <c r="G311"/>
      <c r="H311"/>
      <c r="I311"/>
      <c r="J311"/>
      <c r="K311"/>
      <c r="L311"/>
      <c r="M311"/>
      <c r="N311"/>
      <c r="O311"/>
      <c r="P311"/>
      <c r="Q311"/>
      <c r="R311"/>
      <c r="S311"/>
      <c r="T311"/>
      <c r="U311"/>
      <c r="V311"/>
      <c r="W311"/>
      <c r="X311"/>
      <c r="Y311"/>
      <c r="Z311"/>
      <c r="AA311"/>
      <c r="AB311"/>
      <c r="AC311"/>
      <c r="AD311"/>
      <c r="AE311"/>
      <c r="AF311"/>
      <c r="AG311"/>
      <c r="AH311"/>
      <c r="AI311"/>
      <c r="AJ311"/>
      <c r="AK311"/>
      <c r="AL311"/>
      <c r="AM311"/>
      <c r="AN311"/>
      <c r="AO311"/>
      <c r="AP311"/>
      <c r="AQ311"/>
      <c r="AR311"/>
      <c r="AS311"/>
      <c r="AT311"/>
      <c r="AU311"/>
      <c r="AV311"/>
      <c r="AW311"/>
      <c r="AX311"/>
      <c r="AY311"/>
      <c r="AZ311"/>
      <c r="BA311"/>
      <c r="BB311"/>
      <c r="BC311"/>
      <c r="BD311"/>
    </row>
    <row r="312" spans="1:57" ht="14" x14ac:dyDescent="0.3">
      <c r="A312"/>
      <c r="B312"/>
      <c r="C312"/>
      <c r="D312"/>
      <c r="E312"/>
      <c r="F312"/>
      <c r="G312"/>
      <c r="H312"/>
      <c r="I312"/>
      <c r="J312"/>
      <c r="K312"/>
      <c r="L312"/>
      <c r="M312"/>
      <c r="N312"/>
      <c r="O312"/>
      <c r="P312"/>
      <c r="Q312"/>
      <c r="R312"/>
      <c r="S312"/>
      <c r="T312"/>
      <c r="U312"/>
      <c r="V312"/>
      <c r="W312"/>
      <c r="X312"/>
      <c r="Y312"/>
      <c r="Z312"/>
      <c r="AA312"/>
      <c r="AB312"/>
      <c r="AC312"/>
      <c r="AD312"/>
      <c r="AE312"/>
      <c r="AF312"/>
      <c r="AG312"/>
      <c r="AH312"/>
      <c r="AI312"/>
      <c r="AJ312"/>
      <c r="AK312"/>
      <c r="AL312"/>
      <c r="AM312"/>
      <c r="AN312"/>
      <c r="AO312"/>
      <c r="AP312"/>
      <c r="AQ312"/>
      <c r="AR312"/>
      <c r="AS312"/>
      <c r="AT312"/>
      <c r="AU312"/>
      <c r="AV312"/>
      <c r="AW312"/>
      <c r="AX312"/>
      <c r="AY312"/>
      <c r="AZ312"/>
      <c r="BA312"/>
      <c r="BB312"/>
      <c r="BC312"/>
      <c r="BD312"/>
    </row>
    <row r="322" spans="2:55" ht="14" x14ac:dyDescent="0.3">
      <c r="BC322" s="5"/>
    </row>
    <row r="323" spans="2:55" ht="14" x14ac:dyDescent="0.3">
      <c r="BC323" s="5"/>
    </row>
    <row r="324" spans="2:55" ht="14" x14ac:dyDescent="0.3">
      <c r="BC324" s="5"/>
    </row>
    <row r="325" spans="2:55" ht="14" x14ac:dyDescent="0.3">
      <c r="BC325" s="5"/>
    </row>
    <row r="326" spans="2:55" ht="14" x14ac:dyDescent="0.3">
      <c r="BC326" s="5"/>
    </row>
    <row r="327" spans="2:55" ht="14" x14ac:dyDescent="0.3">
      <c r="BC327" s="5"/>
    </row>
    <row r="328" spans="2:55" ht="14" x14ac:dyDescent="0.3">
      <c r="BC328" s="5"/>
    </row>
    <row r="329" spans="2:55" ht="14" x14ac:dyDescent="0.3">
      <c r="BC329" s="5"/>
    </row>
    <row r="330" spans="2:55" ht="14" x14ac:dyDescent="0.3">
      <c r="BC330" s="5"/>
    </row>
    <row r="331" spans="2:55" ht="14" x14ac:dyDescent="0.3">
      <c r="BC331" s="5"/>
    </row>
    <row r="332" spans="2:55" ht="14" x14ac:dyDescent="0.3">
      <c r="BC332" s="5"/>
    </row>
    <row r="333" spans="2:55" ht="14" x14ac:dyDescent="0.3">
      <c r="B333" s="5"/>
      <c r="C333" s="5"/>
      <c r="D333" s="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c r="AH333" s="5"/>
      <c r="AI333" s="5"/>
      <c r="AJ333" s="5"/>
      <c r="AK333" s="5"/>
      <c r="AL333" s="5"/>
      <c r="AM333" s="5"/>
      <c r="AN333" s="5"/>
      <c r="AO333" s="5"/>
      <c r="AP333" s="5"/>
      <c r="AQ333" s="5"/>
      <c r="AR333" s="5"/>
      <c r="AS333" s="5"/>
      <c r="AT333" s="5"/>
      <c r="AU333" s="5"/>
      <c r="AV333" s="5"/>
      <c r="AW333" s="5"/>
      <c r="AX333" s="5"/>
      <c r="AY333" s="5"/>
      <c r="AZ333" s="5"/>
      <c r="BA333" s="5"/>
      <c r="BB333" s="5"/>
      <c r="BC333" s="5"/>
    </row>
    <row r="334" spans="2:55" ht="14" x14ac:dyDescent="0.3">
      <c r="B334" s="5"/>
      <c r="C334" s="5"/>
      <c r="D334" s="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c r="AH334" s="5"/>
      <c r="AI334" s="5"/>
      <c r="AJ334" s="5"/>
      <c r="AK334" s="5"/>
      <c r="AL334" s="5"/>
      <c r="AM334" s="5"/>
      <c r="AN334" s="5"/>
      <c r="AO334" s="5"/>
      <c r="AP334" s="5"/>
      <c r="AQ334" s="5"/>
      <c r="AR334" s="5"/>
      <c r="AS334" s="5"/>
      <c r="AT334" s="5"/>
      <c r="AU334" s="5"/>
      <c r="AV334" s="5"/>
      <c r="AW334" s="5"/>
      <c r="AX334" s="5"/>
      <c r="AY334" s="5"/>
      <c r="AZ334" s="5"/>
      <c r="BA334" s="5"/>
      <c r="BB334" s="5"/>
      <c r="BC334" s="5"/>
    </row>
    <row r="335" spans="2:55" ht="14" x14ac:dyDescent="0.3">
      <c r="B335" s="5"/>
      <c r="C335" s="5"/>
      <c r="D335" s="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AW335" s="5"/>
      <c r="AX335" s="5"/>
      <c r="AY335" s="5"/>
      <c r="AZ335" s="5"/>
      <c r="BA335" s="5"/>
      <c r="BB335" s="5"/>
      <c r="BC335" s="5"/>
    </row>
    <row r="336" spans="2:55" ht="14" x14ac:dyDescent="0.3">
      <c r="B336" s="5"/>
      <c r="C336" s="5"/>
      <c r="D336" s="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c r="AH336" s="5"/>
      <c r="AI336" s="5"/>
      <c r="AJ336" s="5"/>
      <c r="AK336" s="5"/>
      <c r="AL336" s="5"/>
      <c r="AM336" s="5"/>
      <c r="AN336" s="5"/>
      <c r="AO336" s="5"/>
      <c r="AP336" s="5"/>
      <c r="AQ336" s="5"/>
      <c r="AR336" s="5"/>
      <c r="AS336" s="5"/>
      <c r="AT336" s="5"/>
      <c r="AU336" s="5"/>
      <c r="AV336" s="5"/>
      <c r="AW336" s="5"/>
      <c r="AX336" s="5"/>
      <c r="AY336" s="5"/>
      <c r="AZ336" s="5"/>
      <c r="BA336" s="5"/>
      <c r="BB336" s="5"/>
      <c r="BC336" s="5"/>
    </row>
    <row r="337" spans="1:55" ht="14" x14ac:dyDescent="0.3">
      <c r="B337" s="5"/>
      <c r="C337" s="5"/>
      <c r="D337" s="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c r="AH337" s="5"/>
      <c r="AI337" s="5"/>
      <c r="AJ337" s="5"/>
      <c r="AK337" s="5"/>
      <c r="AL337" s="5"/>
      <c r="AM337" s="5"/>
      <c r="AN337" s="5"/>
      <c r="AO337" s="5"/>
      <c r="AP337" s="5"/>
      <c r="AQ337" s="5"/>
      <c r="AR337" s="5"/>
      <c r="AS337" s="5"/>
      <c r="AT337" s="5"/>
      <c r="AU337" s="5"/>
      <c r="AV337" s="5"/>
      <c r="AW337" s="5"/>
      <c r="AX337" s="5"/>
      <c r="AY337" s="5"/>
      <c r="AZ337" s="5"/>
      <c r="BA337" s="5"/>
      <c r="BB337" s="5"/>
      <c r="BC337" s="5"/>
    </row>
    <row r="338" spans="1:55" ht="14" x14ac:dyDescent="0.3">
      <c r="B338" s="5"/>
      <c r="C338" s="5"/>
      <c r="D338" s="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c r="AH338" s="5"/>
      <c r="AI338" s="5"/>
      <c r="AJ338" s="5"/>
      <c r="AK338" s="5"/>
      <c r="AL338" s="5"/>
      <c r="AM338" s="5"/>
      <c r="AN338" s="5"/>
      <c r="AO338" s="5"/>
      <c r="AP338" s="5"/>
      <c r="AQ338" s="5"/>
      <c r="AR338" s="5"/>
      <c r="AS338" s="5"/>
      <c r="AT338" s="5"/>
      <c r="AU338" s="5"/>
      <c r="AV338" s="5"/>
      <c r="AW338" s="5"/>
      <c r="AX338" s="5"/>
      <c r="AY338" s="5"/>
      <c r="AZ338" s="5"/>
      <c r="BA338" s="5"/>
      <c r="BB338" s="5"/>
      <c r="BC338" s="5"/>
    </row>
    <row r="339" spans="1:55" ht="14" x14ac:dyDescent="0.3">
      <c r="B339" s="5"/>
      <c r="C339" s="5"/>
      <c r="D339" s="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c r="AH339" s="5"/>
      <c r="AI339" s="5"/>
      <c r="AJ339" s="5"/>
      <c r="AK339" s="5"/>
      <c r="AL339" s="5"/>
      <c r="AM339" s="5"/>
      <c r="AN339" s="5"/>
      <c r="AO339" s="5"/>
      <c r="AP339" s="5"/>
      <c r="AQ339" s="5"/>
      <c r="AR339" s="5"/>
      <c r="AS339" s="5"/>
      <c r="AT339" s="5"/>
      <c r="AU339" s="5"/>
      <c r="AV339" s="5"/>
      <c r="AW339" s="5"/>
      <c r="AX339" s="5"/>
      <c r="AY339" s="5"/>
      <c r="AZ339" s="5"/>
      <c r="BA339" s="5"/>
      <c r="BB339" s="5"/>
      <c r="BC339" s="5"/>
    </row>
    <row r="340" spans="1:55" ht="14" x14ac:dyDescent="0.3">
      <c r="B340" s="5"/>
      <c r="C340" s="5"/>
      <c r="D340" s="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c r="AH340" s="5"/>
      <c r="AI340" s="5"/>
      <c r="AJ340" s="5"/>
      <c r="AK340" s="5"/>
      <c r="AL340" s="5"/>
      <c r="AM340" s="5"/>
      <c r="AN340" s="5"/>
      <c r="AO340" s="5"/>
      <c r="AP340" s="5"/>
      <c r="AQ340" s="5"/>
      <c r="AR340" s="5"/>
      <c r="AS340" s="5"/>
      <c r="AT340" s="5"/>
      <c r="AU340" s="5"/>
      <c r="AV340" s="5"/>
      <c r="AW340" s="5"/>
      <c r="AX340" s="5"/>
      <c r="AY340" s="5"/>
      <c r="AZ340" s="5"/>
      <c r="BA340" s="5"/>
      <c r="BB340" s="5"/>
      <c r="BC340" s="5"/>
    </row>
    <row r="341" spans="1:55" ht="14" x14ac:dyDescent="0.3">
      <c r="B341" s="5"/>
      <c r="C341" s="5"/>
      <c r="D341" s="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row>
    <row r="342" spans="1:55" ht="14" x14ac:dyDescent="0.3">
      <c r="B342" s="5"/>
      <c r="C342" s="5"/>
      <c r="D342" s="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row>
    <row r="343" spans="1:55" ht="14" x14ac:dyDescent="0.3">
      <c r="B343" s="5"/>
      <c r="C343" s="5"/>
      <c r="D343" s="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row>
    <row r="347" spans="1:55" ht="14" x14ac:dyDescent="0.3">
      <c r="R347" s="11" t="s">
        <v>229</v>
      </c>
      <c r="S347" s="11" t="s">
        <v>230</v>
      </c>
    </row>
    <row r="348" spans="1:55" s="12" customFormat="1" ht="15.5" thickBot="1" x14ac:dyDescent="0.35">
      <c r="B348" s="13">
        <v>2008</v>
      </c>
      <c r="C348" s="13">
        <v>2009</v>
      </c>
      <c r="D348" s="13">
        <v>2010</v>
      </c>
      <c r="E348" s="13">
        <v>2011</v>
      </c>
      <c r="F348" s="13">
        <v>2012</v>
      </c>
      <c r="G348" s="13">
        <v>2013</v>
      </c>
      <c r="H348" s="13">
        <v>2014</v>
      </c>
      <c r="I348" s="13">
        <v>2015</v>
      </c>
      <c r="J348" s="13">
        <v>2016</v>
      </c>
      <c r="K348" s="13">
        <v>2017</v>
      </c>
      <c r="L348" s="13">
        <v>2018</v>
      </c>
      <c r="M348" s="13">
        <v>2019</v>
      </c>
      <c r="N348" s="13">
        <v>2020</v>
      </c>
      <c r="O348" s="13">
        <v>2021</v>
      </c>
      <c r="P348" s="13">
        <v>2022</v>
      </c>
      <c r="Q348" s="13">
        <v>2023</v>
      </c>
      <c r="R348" s="14">
        <v>6</v>
      </c>
      <c r="S348" s="15">
        <v>2023</v>
      </c>
    </row>
    <row r="349" spans="1:55" ht="14" x14ac:dyDescent="0.3">
      <c r="A349" s="16"/>
      <c r="B349" s="162" t="s">
        <v>231</v>
      </c>
      <c r="C349" s="162"/>
      <c r="D349" s="162"/>
      <c r="E349" s="162"/>
      <c r="F349" s="162"/>
      <c r="G349" s="162"/>
      <c r="H349" s="162"/>
      <c r="I349" s="162"/>
      <c r="J349" s="162"/>
      <c r="K349" s="162"/>
      <c r="L349" s="162"/>
      <c r="M349" s="162"/>
      <c r="N349" s="162"/>
      <c r="O349" s="17"/>
      <c r="P349" s="17"/>
      <c r="Q349" s="17"/>
      <c r="R349" s="18"/>
      <c r="S349" s="3"/>
    </row>
    <row r="350" spans="1:55" ht="14" x14ac:dyDescent="0.3">
      <c r="B350" s="176" t="s">
        <v>30</v>
      </c>
      <c r="C350" s="176"/>
      <c r="D350" s="176"/>
      <c r="E350" s="176"/>
      <c r="F350" s="176"/>
      <c r="G350" s="176"/>
      <c r="H350" s="176"/>
      <c r="I350" s="176"/>
      <c r="J350" s="176"/>
      <c r="K350" s="176"/>
      <c r="L350" s="176"/>
      <c r="M350" s="176"/>
      <c r="N350" s="176"/>
      <c r="O350" s="19"/>
      <c r="P350" s="19"/>
      <c r="Q350" s="19"/>
      <c r="R350" s="18"/>
      <c r="S350" s="3"/>
    </row>
    <row r="351" spans="1:55" ht="14" x14ac:dyDescent="0.3">
      <c r="B351" s="20" t="str">
        <f t="shared" ref="B351:Q353" si="9">IFERROR(VLOOKUP($B$350,$4:$126,MATCH($S351&amp;"/"&amp;B$348,$2:$2,0),FALSE),"")</f>
        <v/>
      </c>
      <c r="C351" s="20" t="str">
        <f t="shared" si="9"/>
        <v/>
      </c>
      <c r="D351" s="20" t="str">
        <f t="shared" si="9"/>
        <v/>
      </c>
      <c r="E351" s="20" t="str">
        <f t="shared" si="9"/>
        <v/>
      </c>
      <c r="F351" s="20" t="str">
        <f t="shared" si="9"/>
        <v/>
      </c>
      <c r="G351" s="20" t="str">
        <f t="shared" si="9"/>
        <v/>
      </c>
      <c r="H351" s="20" t="str">
        <f t="shared" si="9"/>
        <v/>
      </c>
      <c r="I351" s="20" t="str">
        <f t="shared" si="9"/>
        <v/>
      </c>
      <c r="J351" s="20" t="str">
        <f t="shared" si="9"/>
        <v/>
      </c>
      <c r="K351" s="20">
        <f t="shared" si="9"/>
        <v>288375.99</v>
      </c>
      <c r="L351" s="20">
        <f t="shared" si="9"/>
        <v>47414.87</v>
      </c>
      <c r="M351" s="20">
        <f t="shared" si="9"/>
        <v>33705.96</v>
      </c>
      <c r="N351" s="21">
        <f t="shared" si="9"/>
        <v>48727.46</v>
      </c>
      <c r="O351" s="21">
        <f t="shared" si="9"/>
        <v>45478.96</v>
      </c>
      <c r="P351" s="21">
        <f t="shared" si="9"/>
        <v>64040.87</v>
      </c>
      <c r="Q351" s="21">
        <f t="shared" si="9"/>
        <v>81991.66</v>
      </c>
      <c r="R351" s="18"/>
      <c r="S351" s="22" t="s">
        <v>232</v>
      </c>
    </row>
    <row r="352" spans="1:55" ht="14" x14ac:dyDescent="0.3">
      <c r="B352" s="20" t="str">
        <f t="shared" si="9"/>
        <v/>
      </c>
      <c r="C352" s="20" t="str">
        <f t="shared" si="9"/>
        <v/>
      </c>
      <c r="D352" s="20" t="str">
        <f t="shared" si="9"/>
        <v/>
      </c>
      <c r="E352" s="20" t="str">
        <f t="shared" si="9"/>
        <v/>
      </c>
      <c r="F352" s="20" t="str">
        <f t="shared" si="9"/>
        <v/>
      </c>
      <c r="G352" s="20" t="str">
        <f t="shared" si="9"/>
        <v/>
      </c>
      <c r="H352" s="20" t="str">
        <f t="shared" si="9"/>
        <v/>
      </c>
      <c r="I352" s="20" t="str">
        <f t="shared" si="9"/>
        <v/>
      </c>
      <c r="J352" s="20" t="str">
        <f t="shared" si="9"/>
        <v/>
      </c>
      <c r="K352" s="20">
        <f t="shared" si="9"/>
        <v>46320.73</v>
      </c>
      <c r="L352" s="20">
        <f t="shared" si="9"/>
        <v>30647.58</v>
      </c>
      <c r="M352" s="20">
        <f t="shared" si="9"/>
        <v>6350.19</v>
      </c>
      <c r="N352" s="21">
        <f t="shared" si="9"/>
        <v>42131.839999999997</v>
      </c>
      <c r="O352" s="21">
        <f t="shared" si="9"/>
        <v>24690.07</v>
      </c>
      <c r="P352" s="21">
        <f t="shared" si="9"/>
        <v>49452.53</v>
      </c>
      <c r="Q352" s="21" t="str">
        <f t="shared" si="9"/>
        <v/>
      </c>
      <c r="R352" s="18"/>
      <c r="S352" s="22" t="s">
        <v>233</v>
      </c>
    </row>
    <row r="353" spans="2:19" ht="14" x14ac:dyDescent="0.3">
      <c r="B353" s="20" t="str">
        <f t="shared" si="9"/>
        <v/>
      </c>
      <c r="C353" s="20" t="str">
        <f t="shared" si="9"/>
        <v/>
      </c>
      <c r="D353" s="20" t="str">
        <f t="shared" si="9"/>
        <v/>
      </c>
      <c r="E353" s="20" t="str">
        <f t="shared" si="9"/>
        <v/>
      </c>
      <c r="F353" s="20" t="str">
        <f t="shared" si="9"/>
        <v/>
      </c>
      <c r="G353" s="20" t="str">
        <f t="shared" si="9"/>
        <v/>
      </c>
      <c r="H353" s="20" t="str">
        <f t="shared" si="9"/>
        <v/>
      </c>
      <c r="I353" s="20" t="str">
        <f t="shared" si="9"/>
        <v/>
      </c>
      <c r="J353" s="20" t="str">
        <f t="shared" si="9"/>
        <v/>
      </c>
      <c r="K353" s="20">
        <f t="shared" si="9"/>
        <v>126534.41</v>
      </c>
      <c r="L353" s="20">
        <f t="shared" si="9"/>
        <v>25021.67</v>
      </c>
      <c r="M353" s="20">
        <f t="shared" si="9"/>
        <v>24181.59</v>
      </c>
      <c r="N353" s="21">
        <f t="shared" si="9"/>
        <v>56982.25</v>
      </c>
      <c r="O353" s="21">
        <f t="shared" si="9"/>
        <v>17058.64</v>
      </c>
      <c r="P353" s="21">
        <f t="shared" si="9"/>
        <v>60145.23</v>
      </c>
      <c r="Q353" s="21" t="str">
        <f t="shared" si="9"/>
        <v/>
      </c>
      <c r="R353" s="18"/>
      <c r="S353" s="22" t="s">
        <v>234</v>
      </c>
    </row>
    <row r="354" spans="2:19" ht="14" x14ac:dyDescent="0.3">
      <c r="B354" s="20" t="str">
        <f t="shared" ref="B354:M354" si="10">IFERROR(VLOOKUP($B$350,$4:$126,MATCH($S354&amp;"/"&amp;B$348,$2:$2,0),FALSE),"")</f>
        <v/>
      </c>
      <c r="C354" s="20" t="str">
        <f t="shared" si="10"/>
        <v/>
      </c>
      <c r="D354" s="20" t="str">
        <f t="shared" si="10"/>
        <v/>
      </c>
      <c r="E354" s="20" t="str">
        <f t="shared" si="10"/>
        <v/>
      </c>
      <c r="F354" s="20" t="str">
        <f t="shared" si="10"/>
        <v/>
      </c>
      <c r="G354" s="20" t="str">
        <f t="shared" si="10"/>
        <v/>
      </c>
      <c r="H354" s="20" t="str">
        <f t="shared" si="10"/>
        <v/>
      </c>
      <c r="I354" s="20" t="str">
        <f t="shared" si="10"/>
        <v/>
      </c>
      <c r="J354" s="20">
        <f t="shared" si="10"/>
        <v>16098.61</v>
      </c>
      <c r="K354" s="20">
        <f t="shared" si="10"/>
        <v>59852.68</v>
      </c>
      <c r="L354" s="20">
        <f t="shared" si="10"/>
        <v>24720.57</v>
      </c>
      <c r="M354" s="20">
        <f t="shared" si="10"/>
        <v>10261.06</v>
      </c>
      <c r="N354" s="21">
        <f>IFERROR(VLOOKUP($B$350,$4:$126,MATCH($S354&amp;"/"&amp;N$348,$2:$2,0),FALSE),IFERROR(VLOOKUP($B$350,$4:$126,MATCH($S353&amp;"/"&amp;N$348,$2:$2,0),FALSE),IFERROR(VLOOKUP($B$350,$4:$126,MATCH($S352&amp;"/"&amp;N$348,$2:$2,0),FALSE),IFERROR(VLOOKUP($B$350,$4:$126,MATCH($S351&amp;"/"&amp;N$348,$2:$2,0),FALSE),""))))</f>
        <v>43968.99</v>
      </c>
      <c r="O354" s="21">
        <f>IFERROR(VLOOKUP($B$350,$4:$126,MATCH($S354&amp;"/"&amp;O$348,$2:$2,0),FALSE),IFERROR(VLOOKUP($B$350,$4:$126,MATCH($S353&amp;"/"&amp;O$348,$2:$2,0),FALSE),IFERROR(VLOOKUP($B$350,$4:$126,MATCH($S352&amp;"/"&amp;O$348,$2:$2,0),FALSE),IFERROR(VLOOKUP($B$350,$4:$126,MATCH($S351&amp;"/"&amp;O$348,$2:$2,0),FALSE),""))))</f>
        <v>36804.03</v>
      </c>
      <c r="P354" s="21">
        <f>IFERROR(VLOOKUP($B$350,$4:$126,MATCH($S354&amp;"/"&amp;P$348,$2:$2,0),FALSE),IFERROR(VLOOKUP($B$350,$4:$126,MATCH($S353&amp;"/"&amp;P$348,$2:$2,0),FALSE),IFERROR(VLOOKUP($B$350,$4:$126,MATCH($S352&amp;"/"&amp;P$348,$2:$2,0),FALSE),IFERROR(VLOOKUP($B$350,$4:$126,MATCH($S351&amp;"/"&amp;P$348,$2:$2,0),FALSE),""))))</f>
        <v>57959.47</v>
      </c>
      <c r="Q354" s="21">
        <f>IFERROR(VLOOKUP($B$350,$4:$126,MATCH($S354&amp;"/"&amp;Q$348,$2:$2,0),FALSE),IFERROR(VLOOKUP($B$350,$4:$126,MATCH($S353&amp;"/"&amp;Q$348,$2:$2,0),FALSE),IFERROR(VLOOKUP($B$350,$4:$126,MATCH($S352&amp;"/"&amp;Q$348,$2:$2,0),FALSE),IFERROR(VLOOKUP($B$350,$4:$126,MATCH($S351&amp;"/"&amp;Q$348,$2:$2,0),FALSE),""))))</f>
        <v>81991.66</v>
      </c>
      <c r="R354" s="18"/>
      <c r="S354" s="22" t="s">
        <v>235</v>
      </c>
    </row>
    <row r="355" spans="2:19" ht="14" x14ac:dyDescent="0.3">
      <c r="B355" s="23" t="e">
        <f t="shared" ref="B355:Q355" si="11">+B354/B$402</f>
        <v>#VALUE!</v>
      </c>
      <c r="C355" s="23" t="e">
        <f t="shared" si="11"/>
        <v>#VALUE!</v>
      </c>
      <c r="D355" s="23" t="e">
        <f t="shared" si="11"/>
        <v>#VALUE!</v>
      </c>
      <c r="E355" s="23" t="e">
        <f t="shared" si="11"/>
        <v>#VALUE!</v>
      </c>
      <c r="F355" s="23" t="e">
        <f t="shared" si="11"/>
        <v>#VALUE!</v>
      </c>
      <c r="G355" s="23" t="e">
        <f t="shared" si="11"/>
        <v>#VALUE!</v>
      </c>
      <c r="H355" s="23" t="e">
        <f t="shared" si="11"/>
        <v>#VALUE!</v>
      </c>
      <c r="I355" s="23" t="e">
        <f t="shared" si="11"/>
        <v>#VALUE!</v>
      </c>
      <c r="J355" s="23">
        <f t="shared" si="11"/>
        <v>7.3723206456036083E-2</v>
      </c>
      <c r="K355" s="23">
        <f t="shared" si="11"/>
        <v>0.1081963009151298</v>
      </c>
      <c r="L355" s="23">
        <f t="shared" si="11"/>
        <v>2.6181363912122373E-2</v>
      </c>
      <c r="M355" s="23">
        <f t="shared" si="11"/>
        <v>9.5336838709306378E-3</v>
      </c>
      <c r="N355" s="23">
        <f t="shared" si="11"/>
        <v>3.9184413267617735E-2</v>
      </c>
      <c r="O355" s="23">
        <f t="shared" si="11"/>
        <v>3.3207756493325129E-2</v>
      </c>
      <c r="P355" s="23">
        <f t="shared" si="11"/>
        <v>5.1178944161133284E-2</v>
      </c>
      <c r="Q355" s="23">
        <f t="shared" si="11"/>
        <v>7.0612358402437861E-2</v>
      </c>
      <c r="R355" s="18"/>
      <c r="S355" s="24" t="s">
        <v>236</v>
      </c>
    </row>
    <row r="356" spans="2:19" ht="14" x14ac:dyDescent="0.3">
      <c r="B356" s="176" t="s">
        <v>31</v>
      </c>
      <c r="C356" s="176"/>
      <c r="D356" s="176"/>
      <c r="E356" s="176"/>
      <c r="F356" s="176"/>
      <c r="G356" s="176"/>
      <c r="H356" s="176"/>
      <c r="I356" s="176"/>
      <c r="J356" s="176"/>
      <c r="K356" s="176"/>
      <c r="L356" s="176"/>
      <c r="M356" s="176"/>
      <c r="N356" s="176"/>
      <c r="O356" s="19"/>
      <c r="P356" s="19"/>
      <c r="Q356" s="19"/>
      <c r="R356" s="18"/>
      <c r="S356" s="3"/>
    </row>
    <row r="357" spans="2:19" ht="14" x14ac:dyDescent="0.3">
      <c r="B357" s="21" t="str">
        <f t="shared" ref="B357:Q359" si="12">IFERROR(VLOOKUP($B$356,$4:$126,MATCH($S357&amp;"/"&amp;B$348,$2:$2,0),FALSE),"")</f>
        <v/>
      </c>
      <c r="C357" s="21" t="str">
        <f t="shared" si="12"/>
        <v/>
      </c>
      <c r="D357" s="21" t="str">
        <f t="shared" si="12"/>
        <v/>
      </c>
      <c r="E357" s="21" t="str">
        <f t="shared" si="12"/>
        <v/>
      </c>
      <c r="F357" s="21" t="str">
        <f t="shared" si="12"/>
        <v/>
      </c>
      <c r="G357" s="21" t="str">
        <f t="shared" si="12"/>
        <v/>
      </c>
      <c r="H357" s="21" t="str">
        <f t="shared" si="12"/>
        <v/>
      </c>
      <c r="I357" s="21" t="str">
        <f t="shared" si="12"/>
        <v/>
      </c>
      <c r="J357" s="21" t="str">
        <f t="shared" si="12"/>
        <v/>
      </c>
      <c r="K357" s="21">
        <f t="shared" si="12"/>
        <v>0</v>
      </c>
      <c r="L357" s="21">
        <f t="shared" si="12"/>
        <v>0</v>
      </c>
      <c r="M357" s="21">
        <f t="shared" si="12"/>
        <v>0</v>
      </c>
      <c r="N357" s="21">
        <f t="shared" si="12"/>
        <v>0</v>
      </c>
      <c r="O357" s="21">
        <f t="shared" si="12"/>
        <v>0</v>
      </c>
      <c r="P357" s="21">
        <f t="shared" si="12"/>
        <v>0</v>
      </c>
      <c r="Q357" s="21">
        <f t="shared" si="12"/>
        <v>0</v>
      </c>
      <c r="R357" s="18"/>
      <c r="S357" s="22" t="s">
        <v>232</v>
      </c>
    </row>
    <row r="358" spans="2:19" ht="14" x14ac:dyDescent="0.3">
      <c r="B358" s="21" t="str">
        <f t="shared" si="12"/>
        <v/>
      </c>
      <c r="C358" s="21" t="str">
        <f t="shared" si="12"/>
        <v/>
      </c>
      <c r="D358" s="21" t="str">
        <f t="shared" si="12"/>
        <v/>
      </c>
      <c r="E358" s="21" t="str">
        <f t="shared" si="12"/>
        <v/>
      </c>
      <c r="F358" s="21" t="str">
        <f t="shared" si="12"/>
        <v/>
      </c>
      <c r="G358" s="21" t="str">
        <f t="shared" si="12"/>
        <v/>
      </c>
      <c r="H358" s="21" t="str">
        <f t="shared" si="12"/>
        <v/>
      </c>
      <c r="I358" s="21" t="str">
        <f t="shared" si="12"/>
        <v/>
      </c>
      <c r="J358" s="21" t="str">
        <f t="shared" si="12"/>
        <v/>
      </c>
      <c r="K358" s="21">
        <f t="shared" si="12"/>
        <v>200000</v>
      </c>
      <c r="L358" s="21">
        <f t="shared" si="12"/>
        <v>0</v>
      </c>
      <c r="M358" s="21">
        <f t="shared" si="12"/>
        <v>0</v>
      </c>
      <c r="N358" s="21">
        <f t="shared" si="12"/>
        <v>0</v>
      </c>
      <c r="O358" s="21">
        <f t="shared" si="12"/>
        <v>0</v>
      </c>
      <c r="P358" s="21">
        <f t="shared" si="12"/>
        <v>0</v>
      </c>
      <c r="Q358" s="21" t="str">
        <f t="shared" si="12"/>
        <v/>
      </c>
      <c r="R358" s="18"/>
      <c r="S358" s="22" t="s">
        <v>233</v>
      </c>
    </row>
    <row r="359" spans="2:19" ht="14" x14ac:dyDescent="0.3">
      <c r="B359" s="21" t="str">
        <f t="shared" si="12"/>
        <v/>
      </c>
      <c r="C359" s="21" t="str">
        <f t="shared" si="12"/>
        <v/>
      </c>
      <c r="D359" s="21" t="str">
        <f t="shared" si="12"/>
        <v/>
      </c>
      <c r="E359" s="21" t="str">
        <f t="shared" si="12"/>
        <v/>
      </c>
      <c r="F359" s="21" t="str">
        <f t="shared" si="12"/>
        <v/>
      </c>
      <c r="G359" s="21" t="str">
        <f t="shared" si="12"/>
        <v/>
      </c>
      <c r="H359" s="21" t="str">
        <f t="shared" si="12"/>
        <v/>
      </c>
      <c r="I359" s="21" t="str">
        <f t="shared" si="12"/>
        <v/>
      </c>
      <c r="J359" s="21" t="str">
        <f t="shared" si="12"/>
        <v/>
      </c>
      <c r="K359" s="21">
        <f t="shared" si="12"/>
        <v>100000</v>
      </c>
      <c r="L359" s="21">
        <f t="shared" si="12"/>
        <v>0</v>
      </c>
      <c r="M359" s="21">
        <f t="shared" si="12"/>
        <v>0</v>
      </c>
      <c r="N359" s="21">
        <f t="shared" si="12"/>
        <v>0</v>
      </c>
      <c r="O359" s="21">
        <f t="shared" si="12"/>
        <v>0</v>
      </c>
      <c r="P359" s="21">
        <f t="shared" si="12"/>
        <v>0</v>
      </c>
      <c r="Q359" s="21" t="str">
        <f t="shared" si="12"/>
        <v/>
      </c>
      <c r="R359" s="18"/>
      <c r="S359" s="22" t="s">
        <v>234</v>
      </c>
    </row>
    <row r="360" spans="2:19" ht="14" x14ac:dyDescent="0.3">
      <c r="B360" s="21" t="str">
        <f t="shared" ref="B360:Q360" si="13">IFERROR(VLOOKUP($B$356,$4:$126,MATCH($S360&amp;"/"&amp;B$348,$2:$2,0),FALSE),IFERROR(VLOOKUP($B$356,$4:$126,MATCH($S359&amp;"/"&amp;B$348,$2:$2,0),FALSE),IFERROR(VLOOKUP($B$356,$4:$126,MATCH($S358&amp;"/"&amp;B$348,$2:$2,0),FALSE),IFERROR(VLOOKUP($B$356,$4:$126,MATCH($S357&amp;"/"&amp;B$348,$2:$2,0),FALSE),""))))</f>
        <v/>
      </c>
      <c r="C360" s="21" t="str">
        <f t="shared" si="13"/>
        <v/>
      </c>
      <c r="D360" s="21" t="str">
        <f t="shared" si="13"/>
        <v/>
      </c>
      <c r="E360" s="21" t="str">
        <f t="shared" si="13"/>
        <v/>
      </c>
      <c r="F360" s="21" t="str">
        <f t="shared" si="13"/>
        <v/>
      </c>
      <c r="G360" s="21" t="str">
        <f t="shared" si="13"/>
        <v/>
      </c>
      <c r="H360" s="21" t="str">
        <f t="shared" si="13"/>
        <v/>
      </c>
      <c r="I360" s="21" t="str">
        <f t="shared" si="13"/>
        <v/>
      </c>
      <c r="J360" s="21">
        <f t="shared" si="13"/>
        <v>0</v>
      </c>
      <c r="K360" s="21">
        <f t="shared" si="13"/>
        <v>0</v>
      </c>
      <c r="L360" s="21">
        <f t="shared" si="13"/>
        <v>0</v>
      </c>
      <c r="M360" s="21">
        <f t="shared" si="13"/>
        <v>0</v>
      </c>
      <c r="N360" s="21">
        <f t="shared" si="13"/>
        <v>0</v>
      </c>
      <c r="O360" s="21">
        <f t="shared" si="13"/>
        <v>0</v>
      </c>
      <c r="P360" s="21">
        <f t="shared" si="13"/>
        <v>0</v>
      </c>
      <c r="Q360" s="21">
        <f t="shared" si="13"/>
        <v>0</v>
      </c>
      <c r="R360" s="18"/>
      <c r="S360" s="22" t="s">
        <v>235</v>
      </c>
    </row>
    <row r="361" spans="2:19" ht="14" x14ac:dyDescent="0.3">
      <c r="B361" s="23" t="e">
        <f t="shared" ref="B361:Q361" si="14">+B360/B$402</f>
        <v>#VALUE!</v>
      </c>
      <c r="C361" s="23" t="e">
        <f t="shared" si="14"/>
        <v>#VALUE!</v>
      </c>
      <c r="D361" s="23" t="e">
        <f t="shared" si="14"/>
        <v>#VALUE!</v>
      </c>
      <c r="E361" s="23" t="e">
        <f t="shared" si="14"/>
        <v>#VALUE!</v>
      </c>
      <c r="F361" s="23" t="e">
        <f t="shared" si="14"/>
        <v>#VALUE!</v>
      </c>
      <c r="G361" s="23" t="e">
        <f t="shared" si="14"/>
        <v>#VALUE!</v>
      </c>
      <c r="H361" s="23" t="e">
        <f t="shared" si="14"/>
        <v>#VALUE!</v>
      </c>
      <c r="I361" s="23" t="e">
        <f t="shared" si="14"/>
        <v>#VALUE!</v>
      </c>
      <c r="J361" s="23">
        <f t="shared" si="14"/>
        <v>0</v>
      </c>
      <c r="K361" s="23">
        <f t="shared" si="14"/>
        <v>0</v>
      </c>
      <c r="L361" s="23">
        <f t="shared" si="14"/>
        <v>0</v>
      </c>
      <c r="M361" s="23">
        <f t="shared" si="14"/>
        <v>0</v>
      </c>
      <c r="N361" s="23">
        <f t="shared" si="14"/>
        <v>0</v>
      </c>
      <c r="O361" s="23">
        <f t="shared" si="14"/>
        <v>0</v>
      </c>
      <c r="P361" s="23">
        <f t="shared" si="14"/>
        <v>0</v>
      </c>
      <c r="Q361" s="23">
        <f t="shared" si="14"/>
        <v>0</v>
      </c>
      <c r="R361" s="18"/>
      <c r="S361" s="24" t="s">
        <v>236</v>
      </c>
    </row>
    <row r="362" spans="2:19" ht="14" x14ac:dyDescent="0.3">
      <c r="B362" s="176" t="s">
        <v>32</v>
      </c>
      <c r="C362" s="176"/>
      <c r="D362" s="176"/>
      <c r="E362" s="176"/>
      <c r="F362" s="176"/>
      <c r="G362" s="176"/>
      <c r="H362" s="176"/>
      <c r="I362" s="176"/>
      <c r="J362" s="176"/>
      <c r="K362" s="176"/>
      <c r="L362" s="176"/>
      <c r="M362" s="176"/>
      <c r="N362" s="176"/>
      <c r="O362" s="19"/>
      <c r="P362" s="19"/>
      <c r="Q362" s="19"/>
      <c r="R362" s="18"/>
      <c r="S362" s="3"/>
    </row>
    <row r="363" spans="2:19" ht="14" x14ac:dyDescent="0.3">
      <c r="B363" s="21" t="str">
        <f t="shared" ref="B363:Q365" si="15">IFERROR(VLOOKUP($B$362,$4:$126,MATCH($S363&amp;"/"&amp;B$348,$2:$2,0),FALSE),"")</f>
        <v/>
      </c>
      <c r="C363" s="21" t="str">
        <f t="shared" si="15"/>
        <v/>
      </c>
      <c r="D363" s="21" t="str">
        <f t="shared" si="15"/>
        <v/>
      </c>
      <c r="E363" s="21" t="str">
        <f t="shared" si="15"/>
        <v/>
      </c>
      <c r="F363" s="21" t="str">
        <f t="shared" si="15"/>
        <v/>
      </c>
      <c r="G363" s="21" t="str">
        <f t="shared" si="15"/>
        <v/>
      </c>
      <c r="H363" s="21" t="str">
        <f t="shared" si="15"/>
        <v/>
      </c>
      <c r="I363" s="21" t="str">
        <f t="shared" si="15"/>
        <v/>
      </c>
      <c r="J363" s="21" t="str">
        <f t="shared" si="15"/>
        <v/>
      </c>
      <c r="K363" s="21">
        <f t="shared" si="15"/>
        <v>10457.09</v>
      </c>
      <c r="L363" s="21">
        <f t="shared" si="15"/>
        <v>17984.48</v>
      </c>
      <c r="M363" s="21">
        <f t="shared" si="15"/>
        <v>116076.12</v>
      </c>
      <c r="N363" s="21">
        <f t="shared" si="15"/>
        <v>75104.820000000007</v>
      </c>
      <c r="O363" s="21">
        <f t="shared" si="15"/>
        <v>108105.1</v>
      </c>
      <c r="P363" s="21">
        <f t="shared" si="15"/>
        <v>132138.5</v>
      </c>
      <c r="Q363" s="21">
        <f t="shared" si="15"/>
        <v>102928.28</v>
      </c>
      <c r="R363" s="18"/>
      <c r="S363" s="22" t="s">
        <v>232</v>
      </c>
    </row>
    <row r="364" spans="2:19" ht="14" x14ac:dyDescent="0.3">
      <c r="B364" s="21" t="str">
        <f t="shared" si="15"/>
        <v/>
      </c>
      <c r="C364" s="21" t="str">
        <f t="shared" si="15"/>
        <v/>
      </c>
      <c r="D364" s="21" t="str">
        <f t="shared" si="15"/>
        <v/>
      </c>
      <c r="E364" s="21" t="str">
        <f t="shared" si="15"/>
        <v/>
      </c>
      <c r="F364" s="21" t="str">
        <f t="shared" si="15"/>
        <v/>
      </c>
      <c r="G364" s="21" t="str">
        <f t="shared" si="15"/>
        <v/>
      </c>
      <c r="H364" s="21" t="str">
        <f t="shared" si="15"/>
        <v/>
      </c>
      <c r="I364" s="21" t="str">
        <f t="shared" si="15"/>
        <v/>
      </c>
      <c r="J364" s="21" t="str">
        <f t="shared" si="15"/>
        <v/>
      </c>
      <c r="K364" s="21">
        <f t="shared" si="15"/>
        <v>15403.9</v>
      </c>
      <c r="L364" s="21">
        <f t="shared" si="15"/>
        <v>18949.45</v>
      </c>
      <c r="M364" s="21">
        <f t="shared" si="15"/>
        <v>147798.76</v>
      </c>
      <c r="N364" s="21">
        <f t="shared" si="15"/>
        <v>81535.210000000006</v>
      </c>
      <c r="O364" s="21">
        <f t="shared" si="15"/>
        <v>119060.25</v>
      </c>
      <c r="P364" s="21">
        <f t="shared" si="15"/>
        <v>154124.29</v>
      </c>
      <c r="Q364" s="21" t="str">
        <f t="shared" si="15"/>
        <v/>
      </c>
      <c r="R364" s="18"/>
      <c r="S364" s="22" t="s">
        <v>233</v>
      </c>
    </row>
    <row r="365" spans="2:19" ht="14" x14ac:dyDescent="0.3">
      <c r="B365" s="21" t="str">
        <f t="shared" si="15"/>
        <v/>
      </c>
      <c r="C365" s="21" t="str">
        <f t="shared" si="15"/>
        <v/>
      </c>
      <c r="D365" s="21" t="str">
        <f t="shared" si="15"/>
        <v/>
      </c>
      <c r="E365" s="21" t="str">
        <f t="shared" si="15"/>
        <v/>
      </c>
      <c r="F365" s="21" t="str">
        <f t="shared" si="15"/>
        <v/>
      </c>
      <c r="G365" s="21" t="str">
        <f t="shared" si="15"/>
        <v/>
      </c>
      <c r="H365" s="21" t="str">
        <f t="shared" si="15"/>
        <v/>
      </c>
      <c r="I365" s="21" t="str">
        <f t="shared" si="15"/>
        <v/>
      </c>
      <c r="J365" s="21" t="str">
        <f t="shared" si="15"/>
        <v/>
      </c>
      <c r="K365" s="21">
        <f t="shared" si="15"/>
        <v>16753.84</v>
      </c>
      <c r="L365" s="21">
        <f t="shared" si="15"/>
        <v>55637.66</v>
      </c>
      <c r="M365" s="21">
        <f t="shared" si="15"/>
        <v>110555.54</v>
      </c>
      <c r="N365" s="21">
        <f t="shared" si="15"/>
        <v>90236.3</v>
      </c>
      <c r="O365" s="21">
        <f t="shared" si="15"/>
        <v>124720.78</v>
      </c>
      <c r="P365" s="21">
        <f t="shared" si="15"/>
        <v>142324.42000000001</v>
      </c>
      <c r="Q365" s="21" t="str">
        <f t="shared" si="15"/>
        <v/>
      </c>
      <c r="R365" s="18"/>
      <c r="S365" s="22" t="s">
        <v>234</v>
      </c>
    </row>
    <row r="366" spans="2:19" ht="14" x14ac:dyDescent="0.3">
      <c r="B366" s="21" t="str">
        <f t="shared" ref="B366:M366" si="16">IFERROR(VLOOKUP($B$362,$4:$126,MATCH($S366&amp;"/"&amp;B$348,$2:$2,0),FALSE),"")</f>
        <v/>
      </c>
      <c r="C366" s="21" t="str">
        <f t="shared" si="16"/>
        <v/>
      </c>
      <c r="D366" s="21" t="str">
        <f t="shared" si="16"/>
        <v/>
      </c>
      <c r="E366" s="21" t="str">
        <f t="shared" si="16"/>
        <v/>
      </c>
      <c r="F366" s="21" t="str">
        <f t="shared" si="16"/>
        <v/>
      </c>
      <c r="G366" s="21" t="str">
        <f t="shared" si="16"/>
        <v/>
      </c>
      <c r="H366" s="21" t="str">
        <f t="shared" si="16"/>
        <v/>
      </c>
      <c r="I366" s="21" t="str">
        <f t="shared" si="16"/>
        <v/>
      </c>
      <c r="J366" s="21">
        <f t="shared" si="16"/>
        <v>9752.24</v>
      </c>
      <c r="K366" s="21">
        <f t="shared" si="16"/>
        <v>14939.81</v>
      </c>
      <c r="L366" s="21">
        <f t="shared" si="16"/>
        <v>106390.99</v>
      </c>
      <c r="M366" s="21">
        <f t="shared" si="16"/>
        <v>98736.4</v>
      </c>
      <c r="N366" s="21">
        <f>IFERROR(VLOOKUP($B$362,$4:$126,MATCH($S366&amp;"/"&amp;N$348,$2:$2,0),FALSE),IFERROR(VLOOKUP($B$362,$4:$126,MATCH($S365&amp;"/"&amp;N$348,$2:$2,0),FALSE),IFERROR(VLOOKUP($B$362,$4:$126,MATCH($S364&amp;"/"&amp;N$348,$2:$2,0),FALSE),IFERROR(VLOOKUP($B$362,$4:$126,MATCH($S363&amp;"/"&amp;N$348,$2:$2,0),FALSE),""))))</f>
        <v>106813.54</v>
      </c>
      <c r="O366" s="21">
        <f>IFERROR(VLOOKUP($B$362,$4:$126,MATCH($S366&amp;"/"&amp;O$348,$2:$2,0),FALSE),IFERROR(VLOOKUP($B$362,$4:$126,MATCH($S365&amp;"/"&amp;O$348,$2:$2,0),FALSE),IFERROR(VLOOKUP($B$362,$4:$126,MATCH($S364&amp;"/"&amp;O$348,$2:$2,0),FALSE),IFERROR(VLOOKUP($B$362,$4:$126,MATCH($S363&amp;"/"&amp;O$348,$2:$2,0),FALSE),""))))</f>
        <v>115786.73</v>
      </c>
      <c r="P366" s="21">
        <f>IFERROR(VLOOKUP($B$362,$4:$126,MATCH($S366&amp;"/"&amp;P$348,$2:$2,0),FALSE),IFERROR(VLOOKUP($B$362,$4:$126,MATCH($S365&amp;"/"&amp;P$348,$2:$2,0),FALSE),IFERROR(VLOOKUP($B$362,$4:$126,MATCH($S364&amp;"/"&amp;P$348,$2:$2,0),FALSE),IFERROR(VLOOKUP($B$362,$4:$126,MATCH($S363&amp;"/"&amp;P$348,$2:$2,0),FALSE),""))))</f>
        <v>122566.55</v>
      </c>
      <c r="Q366" s="21">
        <f>IFERROR(VLOOKUP($B$362,$4:$126,MATCH($S366&amp;"/"&amp;Q$348,$2:$2,0),FALSE),IFERROR(VLOOKUP($B$362,$4:$126,MATCH($S365&amp;"/"&amp;Q$348,$2:$2,0),FALSE),IFERROR(VLOOKUP($B$362,$4:$126,MATCH($S364&amp;"/"&amp;Q$348,$2:$2,0),FALSE),IFERROR(VLOOKUP($B$362,$4:$126,MATCH($S363&amp;"/"&amp;Q$348,$2:$2,0),FALSE),""))))</f>
        <v>102928.28</v>
      </c>
      <c r="R366" s="18"/>
      <c r="S366" s="22" t="s">
        <v>235</v>
      </c>
    </row>
    <row r="367" spans="2:19" ht="14" x14ac:dyDescent="0.3">
      <c r="B367" s="23" t="e">
        <f t="shared" ref="B367:Q367" si="17">+B366/B$402</f>
        <v>#VALUE!</v>
      </c>
      <c r="C367" s="23" t="e">
        <f t="shared" si="17"/>
        <v>#VALUE!</v>
      </c>
      <c r="D367" s="23" t="e">
        <f t="shared" si="17"/>
        <v>#VALUE!</v>
      </c>
      <c r="E367" s="23" t="e">
        <f t="shared" si="17"/>
        <v>#VALUE!</v>
      </c>
      <c r="F367" s="23" t="e">
        <f t="shared" si="17"/>
        <v>#VALUE!</v>
      </c>
      <c r="G367" s="23" t="e">
        <f t="shared" si="17"/>
        <v>#VALUE!</v>
      </c>
      <c r="H367" s="23" t="e">
        <f t="shared" si="17"/>
        <v>#VALUE!</v>
      </c>
      <c r="I367" s="23" t="e">
        <f t="shared" si="17"/>
        <v>#VALUE!</v>
      </c>
      <c r="J367" s="23">
        <f t="shared" si="17"/>
        <v>4.4660154070992053E-2</v>
      </c>
      <c r="K367" s="23">
        <f t="shared" si="17"/>
        <v>2.7006847118205321E-2</v>
      </c>
      <c r="L367" s="23">
        <f t="shared" si="17"/>
        <v>0.11267787215913599</v>
      </c>
      <c r="M367" s="23">
        <f t="shared" si="17"/>
        <v>9.173726926397037E-2</v>
      </c>
      <c r="N367" s="23">
        <f t="shared" si="17"/>
        <v>9.5190403371494731E-2</v>
      </c>
      <c r="O367" s="23">
        <f t="shared" si="17"/>
        <v>0.10447273124705049</v>
      </c>
      <c r="P367" s="23">
        <f t="shared" si="17"/>
        <v>0.10822781192569135</v>
      </c>
      <c r="Q367" s="23">
        <f t="shared" si="17"/>
        <v>8.8643266853073555E-2</v>
      </c>
      <c r="R367" s="18"/>
      <c r="S367" s="24" t="s">
        <v>236</v>
      </c>
    </row>
    <row r="368" spans="2:19" ht="14" x14ac:dyDescent="0.3">
      <c r="B368" s="176" t="s">
        <v>35</v>
      </c>
      <c r="C368" s="176"/>
      <c r="D368" s="176"/>
      <c r="E368" s="176"/>
      <c r="F368" s="176"/>
      <c r="G368" s="176"/>
      <c r="H368" s="176"/>
      <c r="I368" s="176"/>
      <c r="J368" s="176"/>
      <c r="K368" s="176"/>
      <c r="L368" s="176"/>
      <c r="M368" s="176"/>
      <c r="N368" s="176"/>
      <c r="O368" s="19"/>
      <c r="P368" s="19"/>
      <c r="Q368" s="19"/>
      <c r="R368" s="18"/>
      <c r="S368" s="3"/>
    </row>
    <row r="369" spans="1:19" ht="14" x14ac:dyDescent="0.3">
      <c r="B369" s="21" t="str">
        <f t="shared" ref="B369:Q371" si="18">IFERROR(VLOOKUP($B$368,$4:$126,MATCH($S369&amp;"/"&amp;B$348,$2:$2,0),FALSE),"")</f>
        <v/>
      </c>
      <c r="C369" s="21" t="str">
        <f t="shared" si="18"/>
        <v/>
      </c>
      <c r="D369" s="21" t="str">
        <f t="shared" si="18"/>
        <v/>
      </c>
      <c r="E369" s="21" t="str">
        <f t="shared" si="18"/>
        <v/>
      </c>
      <c r="F369" s="21" t="str">
        <f t="shared" si="18"/>
        <v/>
      </c>
      <c r="G369" s="21" t="str">
        <f t="shared" si="18"/>
        <v/>
      </c>
      <c r="H369" s="21" t="str">
        <f t="shared" si="18"/>
        <v/>
      </c>
      <c r="I369" s="21" t="str">
        <f t="shared" si="18"/>
        <v/>
      </c>
      <c r="J369" s="21" t="str">
        <f t="shared" si="18"/>
        <v/>
      </c>
      <c r="K369" s="21">
        <f t="shared" si="18"/>
        <v>9346.5300000000007</v>
      </c>
      <c r="L369" s="21">
        <f t="shared" si="18"/>
        <v>22311.66</v>
      </c>
      <c r="M369" s="21">
        <f t="shared" si="18"/>
        <v>187918.42</v>
      </c>
      <c r="N369" s="21">
        <f t="shared" si="18"/>
        <v>183856.58</v>
      </c>
      <c r="O369" s="21">
        <f t="shared" si="18"/>
        <v>166422.10999999999</v>
      </c>
      <c r="P369" s="21">
        <f t="shared" si="18"/>
        <v>152792.79</v>
      </c>
      <c r="Q369" s="21">
        <f t="shared" si="18"/>
        <v>194277.14</v>
      </c>
      <c r="R369" s="18"/>
      <c r="S369" s="22" t="s">
        <v>232</v>
      </c>
    </row>
    <row r="370" spans="1:19" ht="14" x14ac:dyDescent="0.3">
      <c r="B370" s="21" t="str">
        <f t="shared" si="18"/>
        <v/>
      </c>
      <c r="C370" s="21" t="str">
        <f t="shared" si="18"/>
        <v/>
      </c>
      <c r="D370" s="21" t="str">
        <f t="shared" si="18"/>
        <v/>
      </c>
      <c r="E370" s="21" t="str">
        <f t="shared" si="18"/>
        <v/>
      </c>
      <c r="F370" s="21" t="str">
        <f t="shared" si="18"/>
        <v/>
      </c>
      <c r="G370" s="21" t="str">
        <f t="shared" si="18"/>
        <v/>
      </c>
      <c r="H370" s="21" t="str">
        <f t="shared" si="18"/>
        <v/>
      </c>
      <c r="I370" s="21" t="str">
        <f t="shared" si="18"/>
        <v/>
      </c>
      <c r="J370" s="21" t="str">
        <f t="shared" si="18"/>
        <v/>
      </c>
      <c r="K370" s="21">
        <f t="shared" si="18"/>
        <v>9700.5300000000007</v>
      </c>
      <c r="L370" s="21">
        <f t="shared" si="18"/>
        <v>22906.44</v>
      </c>
      <c r="M370" s="21">
        <f t="shared" si="18"/>
        <v>173240.7</v>
      </c>
      <c r="N370" s="21">
        <f t="shared" si="18"/>
        <v>192449.29</v>
      </c>
      <c r="O370" s="21">
        <f t="shared" si="18"/>
        <v>175021.96</v>
      </c>
      <c r="P370" s="21">
        <f t="shared" si="18"/>
        <v>174880.91</v>
      </c>
      <c r="Q370" s="21" t="str">
        <f t="shared" si="18"/>
        <v/>
      </c>
      <c r="R370" s="18"/>
      <c r="S370" s="22" t="s">
        <v>233</v>
      </c>
    </row>
    <row r="371" spans="1:19" ht="14" x14ac:dyDescent="0.3">
      <c r="B371" s="21" t="str">
        <f t="shared" si="18"/>
        <v/>
      </c>
      <c r="C371" s="21" t="str">
        <f t="shared" si="18"/>
        <v/>
      </c>
      <c r="D371" s="21" t="str">
        <f t="shared" si="18"/>
        <v/>
      </c>
      <c r="E371" s="21" t="str">
        <f t="shared" si="18"/>
        <v/>
      </c>
      <c r="F371" s="21" t="str">
        <f t="shared" si="18"/>
        <v/>
      </c>
      <c r="G371" s="21" t="str">
        <f t="shared" si="18"/>
        <v/>
      </c>
      <c r="H371" s="21" t="str">
        <f t="shared" si="18"/>
        <v/>
      </c>
      <c r="I371" s="21" t="str">
        <f t="shared" si="18"/>
        <v/>
      </c>
      <c r="J371" s="21" t="str">
        <f t="shared" si="18"/>
        <v/>
      </c>
      <c r="K371" s="21">
        <f t="shared" si="18"/>
        <v>11939.1</v>
      </c>
      <c r="L371" s="21">
        <f t="shared" si="18"/>
        <v>172615.48</v>
      </c>
      <c r="M371" s="21">
        <f t="shared" si="18"/>
        <v>182325.85</v>
      </c>
      <c r="N371" s="21">
        <f t="shared" si="18"/>
        <v>176612.02</v>
      </c>
      <c r="O371" s="21">
        <f t="shared" si="18"/>
        <v>158417.92000000001</v>
      </c>
      <c r="P371" s="21">
        <f t="shared" si="18"/>
        <v>171992.23</v>
      </c>
      <c r="Q371" s="21" t="str">
        <f t="shared" si="18"/>
        <v/>
      </c>
      <c r="R371" s="18"/>
      <c r="S371" s="22" t="s">
        <v>234</v>
      </c>
    </row>
    <row r="372" spans="1:19" ht="14" x14ac:dyDescent="0.3">
      <c r="B372" s="21" t="str">
        <f t="shared" ref="B372:M372" si="19">IFERROR(VLOOKUP($B$368,$4:$126,MATCH($S372&amp;"/"&amp;B$348,$2:$2,0),FALSE),"")</f>
        <v/>
      </c>
      <c r="C372" s="21" t="str">
        <f t="shared" si="19"/>
        <v/>
      </c>
      <c r="D372" s="21" t="str">
        <f t="shared" si="19"/>
        <v/>
      </c>
      <c r="E372" s="21" t="str">
        <f t="shared" si="19"/>
        <v/>
      </c>
      <c r="F372" s="21" t="str">
        <f t="shared" si="19"/>
        <v/>
      </c>
      <c r="G372" s="21" t="str">
        <f t="shared" si="19"/>
        <v/>
      </c>
      <c r="H372" s="21" t="str">
        <f t="shared" si="19"/>
        <v/>
      </c>
      <c r="I372" s="21" t="str">
        <f t="shared" si="19"/>
        <v/>
      </c>
      <c r="J372" s="21">
        <f t="shared" si="19"/>
        <v>8637.68</v>
      </c>
      <c r="K372" s="21">
        <f t="shared" si="19"/>
        <v>12703.49</v>
      </c>
      <c r="L372" s="21">
        <f t="shared" si="19"/>
        <v>171099.71</v>
      </c>
      <c r="M372" s="21">
        <f t="shared" si="19"/>
        <v>184352.09</v>
      </c>
      <c r="N372" s="21">
        <f>IFERROR(VLOOKUP($B$368,$4:$126,MATCH($S372&amp;"/"&amp;N$348,$2:$2,0),FALSE),IFERROR(VLOOKUP($B$368,$4:$126,MATCH($S371&amp;"/"&amp;N$348,$2:$2,0),FALSE),IFERROR(VLOOKUP($B$368,$4:$126,MATCH($S370&amp;"/"&amp;N$348,$2:$2,0),FALSE),IFERROR(VLOOKUP($B$368,$4:$126,MATCH($S369&amp;"/"&amp;N$348,$2:$2,0),FALSE),""))))</f>
        <v>155070.88</v>
      </c>
      <c r="O372" s="21">
        <f>IFERROR(VLOOKUP($B$368,$4:$126,MATCH($S372&amp;"/"&amp;O$348,$2:$2,0),FALSE),IFERROR(VLOOKUP($B$368,$4:$126,MATCH($S371&amp;"/"&amp;O$348,$2:$2,0),FALSE),IFERROR(VLOOKUP($B$368,$4:$126,MATCH($S370&amp;"/"&amp;O$348,$2:$2,0),FALSE),IFERROR(VLOOKUP($B$368,$4:$126,MATCH($S369&amp;"/"&amp;O$348,$2:$2,0),FALSE),""))))</f>
        <v>144121.9</v>
      </c>
      <c r="P372" s="21">
        <f>IFERROR(VLOOKUP($B$368,$4:$126,MATCH($S372&amp;"/"&amp;P$348,$2:$2,0),FALSE),IFERROR(VLOOKUP($B$368,$4:$126,MATCH($S371&amp;"/"&amp;P$348,$2:$2,0),FALSE),IFERROR(VLOOKUP($B$368,$4:$126,MATCH($S370&amp;"/"&amp;P$348,$2:$2,0),FALSE),IFERROR(VLOOKUP($B$368,$4:$126,MATCH($S369&amp;"/"&amp;P$348,$2:$2,0),FALSE),""))))</f>
        <v>161000.65</v>
      </c>
      <c r="Q372" s="21">
        <f>IFERROR(VLOOKUP($B$368,$4:$126,MATCH($S372&amp;"/"&amp;Q$348,$2:$2,0),FALSE),IFERROR(VLOOKUP($B$368,$4:$126,MATCH($S371&amp;"/"&amp;Q$348,$2:$2,0),FALSE),IFERROR(VLOOKUP($B$368,$4:$126,MATCH($S370&amp;"/"&amp;Q$348,$2:$2,0),FALSE),IFERROR(VLOOKUP($B$368,$4:$126,MATCH($S369&amp;"/"&amp;Q$348,$2:$2,0),FALSE),""))))</f>
        <v>194277.14</v>
      </c>
      <c r="R372" s="18"/>
      <c r="S372" s="22" t="s">
        <v>235</v>
      </c>
    </row>
    <row r="373" spans="1:19" ht="14" x14ac:dyDescent="0.3">
      <c r="B373" s="23" t="e">
        <f t="shared" ref="B373:Q373" si="20">+B372/B$402</f>
        <v>#VALUE!</v>
      </c>
      <c r="C373" s="23" t="e">
        <f t="shared" si="20"/>
        <v>#VALUE!</v>
      </c>
      <c r="D373" s="23" t="e">
        <f t="shared" si="20"/>
        <v>#VALUE!</v>
      </c>
      <c r="E373" s="23" t="e">
        <f t="shared" si="20"/>
        <v>#VALUE!</v>
      </c>
      <c r="F373" s="23" t="e">
        <f t="shared" si="20"/>
        <v>#VALUE!</v>
      </c>
      <c r="G373" s="23" t="e">
        <f t="shared" si="20"/>
        <v>#VALUE!</v>
      </c>
      <c r="H373" s="23" t="e">
        <f t="shared" si="20"/>
        <v>#VALUE!</v>
      </c>
      <c r="I373" s="23" t="e">
        <f t="shared" si="20"/>
        <v>#VALUE!</v>
      </c>
      <c r="J373" s="23">
        <f t="shared" si="20"/>
        <v>3.9556052723879499E-2</v>
      </c>
      <c r="K373" s="23">
        <f t="shared" si="20"/>
        <v>2.2964228614530579E-2</v>
      </c>
      <c r="L373" s="23">
        <f t="shared" si="20"/>
        <v>0.18121037552000635</v>
      </c>
      <c r="M373" s="23">
        <f t="shared" si="20"/>
        <v>0.17128391676935456</v>
      </c>
      <c r="N373" s="23">
        <f t="shared" si="20"/>
        <v>0.13819652095017781</v>
      </c>
      <c r="O373" s="23">
        <f t="shared" si="20"/>
        <v>0.13003915496632718</v>
      </c>
      <c r="P373" s="23">
        <f t="shared" si="20"/>
        <v>0.14216560772995618</v>
      </c>
      <c r="Q373" s="23">
        <f t="shared" si="20"/>
        <v>0.16731417608913635</v>
      </c>
      <c r="R373" s="18"/>
      <c r="S373" s="24" t="s">
        <v>236</v>
      </c>
    </row>
    <row r="374" spans="1:19" ht="14" x14ac:dyDescent="0.3">
      <c r="A374" s="16"/>
      <c r="B374" s="177" t="s">
        <v>36</v>
      </c>
      <c r="C374" s="177"/>
      <c r="D374" s="177"/>
      <c r="E374" s="177"/>
      <c r="F374" s="177"/>
      <c r="G374" s="177"/>
      <c r="H374" s="177"/>
      <c r="I374" s="177"/>
      <c r="J374" s="177"/>
      <c r="K374" s="177"/>
      <c r="L374" s="177"/>
      <c r="M374" s="177"/>
      <c r="N374" s="177"/>
      <c r="O374" s="19"/>
      <c r="P374" s="19"/>
      <c r="Q374" s="19"/>
      <c r="R374" s="18"/>
      <c r="S374" s="3"/>
    </row>
    <row r="375" spans="1:19" ht="14" x14ac:dyDescent="0.3">
      <c r="B375" s="21" t="str">
        <f t="shared" ref="B375:Q377" si="21">IFERROR(VLOOKUP($B$374,$4:$126,MATCH($S375&amp;"/"&amp;B$348,$2:$2,0),FALSE),"")</f>
        <v/>
      </c>
      <c r="C375" s="21" t="str">
        <f t="shared" si="21"/>
        <v/>
      </c>
      <c r="D375" s="21" t="str">
        <f t="shared" si="21"/>
        <v/>
      </c>
      <c r="E375" s="21" t="str">
        <f t="shared" si="21"/>
        <v/>
      </c>
      <c r="F375" s="21" t="str">
        <f t="shared" si="21"/>
        <v/>
      </c>
      <c r="G375" s="21" t="str">
        <f t="shared" si="21"/>
        <v/>
      </c>
      <c r="H375" s="21" t="str">
        <f t="shared" si="21"/>
        <v/>
      </c>
      <c r="I375" s="21" t="str">
        <f t="shared" si="21"/>
        <v/>
      </c>
      <c r="J375" s="21" t="str">
        <f t="shared" si="21"/>
        <v/>
      </c>
      <c r="K375" s="21">
        <f t="shared" si="21"/>
        <v>308179.61</v>
      </c>
      <c r="L375" s="21">
        <f t="shared" si="21"/>
        <v>87711.01</v>
      </c>
      <c r="M375" s="21">
        <f t="shared" si="21"/>
        <v>337700.49</v>
      </c>
      <c r="N375" s="21">
        <f t="shared" si="21"/>
        <v>307688.86</v>
      </c>
      <c r="O375" s="21">
        <f t="shared" si="21"/>
        <v>320006.17</v>
      </c>
      <c r="P375" s="21">
        <f t="shared" si="21"/>
        <v>348972.16</v>
      </c>
      <c r="Q375" s="21">
        <f t="shared" si="21"/>
        <v>379197.08</v>
      </c>
      <c r="R375" s="18"/>
      <c r="S375" s="22" t="s">
        <v>232</v>
      </c>
    </row>
    <row r="376" spans="1:19" ht="14" x14ac:dyDescent="0.3">
      <c r="B376" s="21" t="str">
        <f t="shared" si="21"/>
        <v/>
      </c>
      <c r="C376" s="21" t="str">
        <f t="shared" si="21"/>
        <v/>
      </c>
      <c r="D376" s="21" t="str">
        <f t="shared" si="21"/>
        <v/>
      </c>
      <c r="E376" s="21" t="str">
        <f t="shared" si="21"/>
        <v/>
      </c>
      <c r="F376" s="21" t="str">
        <f t="shared" si="21"/>
        <v/>
      </c>
      <c r="G376" s="21" t="str">
        <f t="shared" si="21"/>
        <v/>
      </c>
      <c r="H376" s="21" t="str">
        <f t="shared" si="21"/>
        <v/>
      </c>
      <c r="I376" s="21" t="str">
        <f t="shared" si="21"/>
        <v/>
      </c>
      <c r="J376" s="21" t="str">
        <f t="shared" si="21"/>
        <v/>
      </c>
      <c r="K376" s="21">
        <f t="shared" si="21"/>
        <v>271425.15999999997</v>
      </c>
      <c r="L376" s="21">
        <f t="shared" si="21"/>
        <v>72503.47</v>
      </c>
      <c r="M376" s="21">
        <f t="shared" si="21"/>
        <v>327389.65999999997</v>
      </c>
      <c r="N376" s="21">
        <f t="shared" si="21"/>
        <v>316116.34000000003</v>
      </c>
      <c r="O376" s="21">
        <f t="shared" si="21"/>
        <v>318772.28999999998</v>
      </c>
      <c r="P376" s="21">
        <f t="shared" si="21"/>
        <v>378457.72</v>
      </c>
      <c r="Q376" s="21" t="str">
        <f t="shared" si="21"/>
        <v/>
      </c>
      <c r="R376" s="18"/>
      <c r="S376" s="22" t="s">
        <v>233</v>
      </c>
    </row>
    <row r="377" spans="1:19" ht="14" x14ac:dyDescent="0.3">
      <c r="B377" s="21" t="str">
        <f t="shared" si="21"/>
        <v/>
      </c>
      <c r="C377" s="21" t="str">
        <f t="shared" si="21"/>
        <v/>
      </c>
      <c r="D377" s="21" t="str">
        <f t="shared" si="21"/>
        <v/>
      </c>
      <c r="E377" s="21" t="str">
        <f t="shared" si="21"/>
        <v/>
      </c>
      <c r="F377" s="21" t="str">
        <f t="shared" si="21"/>
        <v/>
      </c>
      <c r="G377" s="21" t="str">
        <f t="shared" si="21"/>
        <v/>
      </c>
      <c r="H377" s="21" t="str">
        <f t="shared" si="21"/>
        <v/>
      </c>
      <c r="I377" s="21" t="str">
        <f t="shared" si="21"/>
        <v/>
      </c>
      <c r="J377" s="21" t="str">
        <f t="shared" si="21"/>
        <v/>
      </c>
      <c r="K377" s="21">
        <f t="shared" si="21"/>
        <v>255227.34</v>
      </c>
      <c r="L377" s="21">
        <f t="shared" si="21"/>
        <v>253274.82</v>
      </c>
      <c r="M377" s="21">
        <f t="shared" si="21"/>
        <v>317062.98</v>
      </c>
      <c r="N377" s="21">
        <f t="shared" si="21"/>
        <v>323830.57</v>
      </c>
      <c r="O377" s="21">
        <f t="shared" si="21"/>
        <v>300197.34000000003</v>
      </c>
      <c r="P377" s="21">
        <f t="shared" si="21"/>
        <v>374461.88</v>
      </c>
      <c r="Q377" s="21" t="str">
        <f t="shared" si="21"/>
        <v/>
      </c>
      <c r="R377" s="18"/>
      <c r="S377" s="22" t="s">
        <v>234</v>
      </c>
    </row>
    <row r="378" spans="1:19" ht="14" x14ac:dyDescent="0.3">
      <c r="B378" s="21" t="str">
        <f t="shared" ref="B378:M378" si="22">IFERROR(VLOOKUP($B$374,$4:$126,MATCH($S378&amp;"/"&amp;B$348,$2:$2,0),FALSE),"")</f>
        <v/>
      </c>
      <c r="C378" s="21" t="str">
        <f t="shared" si="22"/>
        <v/>
      </c>
      <c r="D378" s="21" t="str">
        <f t="shared" si="22"/>
        <v/>
      </c>
      <c r="E378" s="21" t="str">
        <f t="shared" si="22"/>
        <v/>
      </c>
      <c r="F378" s="21" t="str">
        <f t="shared" si="22"/>
        <v/>
      </c>
      <c r="G378" s="21" t="str">
        <f t="shared" si="22"/>
        <v/>
      </c>
      <c r="H378" s="21" t="str">
        <f t="shared" si="22"/>
        <v/>
      </c>
      <c r="I378" s="21" t="str">
        <f t="shared" si="22"/>
        <v/>
      </c>
      <c r="J378" s="21">
        <f t="shared" si="22"/>
        <v>34488.54</v>
      </c>
      <c r="K378" s="21">
        <f t="shared" si="22"/>
        <v>87495.97</v>
      </c>
      <c r="L378" s="21">
        <f t="shared" si="22"/>
        <v>302211.27</v>
      </c>
      <c r="M378" s="21">
        <f t="shared" si="22"/>
        <v>293349.55</v>
      </c>
      <c r="N378" s="21">
        <f>IFERROR(VLOOKUP($B$374,$4:$126,MATCH($S378&amp;"/"&amp;N$348,$2:$2,0),FALSE),IFERROR(VLOOKUP($B$374,$4:$126,MATCH($S377&amp;"/"&amp;N$348,$2:$2,0),FALSE),IFERROR(VLOOKUP($B$374,$4:$126,MATCH($S376&amp;"/"&amp;N$348,$2:$2,0),FALSE),IFERROR(VLOOKUP($B$374,$4:$126,MATCH($S375&amp;"/"&amp;N$348,$2:$2,0),FALSE),""))))</f>
        <v>305853.40999999997</v>
      </c>
      <c r="O378" s="21">
        <f>IFERROR(VLOOKUP($B$374,$4:$126,MATCH($S378&amp;"/"&amp;O$348,$2:$2,0),FALSE),IFERROR(VLOOKUP($B$374,$4:$126,MATCH($S377&amp;"/"&amp;O$348,$2:$2,0),FALSE),IFERROR(VLOOKUP($B$374,$4:$126,MATCH($S376&amp;"/"&amp;O$348,$2:$2,0),FALSE),IFERROR(VLOOKUP($B$374,$4:$126,MATCH($S375&amp;"/"&amp;O$348,$2:$2,0),FALSE),""))))</f>
        <v>296712.65999999997</v>
      </c>
      <c r="P378" s="21">
        <f>IFERROR(VLOOKUP($B$374,$4:$126,MATCH($S378&amp;"/"&amp;P$348,$2:$2,0),FALSE),IFERROR(VLOOKUP($B$374,$4:$126,MATCH($S377&amp;"/"&amp;P$348,$2:$2,0),FALSE),IFERROR(VLOOKUP($B$374,$4:$126,MATCH($S376&amp;"/"&amp;P$348,$2:$2,0),FALSE),IFERROR(VLOOKUP($B$374,$4:$126,MATCH($S375&amp;"/"&amp;P$348,$2:$2,0),FALSE),""))))</f>
        <v>341526.67</v>
      </c>
      <c r="Q378" s="21">
        <f>IFERROR(VLOOKUP($B$374,$4:$126,MATCH($S378&amp;"/"&amp;Q$348,$2:$2,0),FALSE),IFERROR(VLOOKUP($B$374,$4:$126,MATCH($S377&amp;"/"&amp;Q$348,$2:$2,0),FALSE),IFERROR(VLOOKUP($B$374,$4:$126,MATCH($S376&amp;"/"&amp;Q$348,$2:$2,0),FALSE),IFERROR(VLOOKUP($B$374,$4:$126,MATCH($S375&amp;"/"&amp;Q$348,$2:$2,0),FALSE),""))))</f>
        <v>379197.08</v>
      </c>
      <c r="R378" s="18"/>
      <c r="S378" s="22" t="s">
        <v>235</v>
      </c>
    </row>
    <row r="379" spans="1:19" ht="14" x14ac:dyDescent="0.3">
      <c r="B379" s="23" t="e">
        <f t="shared" ref="B379:Q379" si="23">+B378/B$402</f>
        <v>#VALUE!</v>
      </c>
      <c r="C379" s="23" t="e">
        <f t="shared" si="23"/>
        <v>#VALUE!</v>
      </c>
      <c r="D379" s="23" t="e">
        <f t="shared" si="23"/>
        <v>#VALUE!</v>
      </c>
      <c r="E379" s="23" t="e">
        <f t="shared" si="23"/>
        <v>#VALUE!</v>
      </c>
      <c r="F379" s="23" t="e">
        <f t="shared" si="23"/>
        <v>#VALUE!</v>
      </c>
      <c r="G379" s="23" t="e">
        <f t="shared" si="23"/>
        <v>#VALUE!</v>
      </c>
      <c r="H379" s="23" t="e">
        <f t="shared" si="23"/>
        <v>#VALUE!</v>
      </c>
      <c r="I379" s="23" t="e">
        <f t="shared" si="23"/>
        <v>#VALUE!</v>
      </c>
      <c r="J379" s="23">
        <f t="shared" si="23"/>
        <v>0.1579394590456728</v>
      </c>
      <c r="K379" s="23">
        <f t="shared" si="23"/>
        <v>0.15816735857076356</v>
      </c>
      <c r="L379" s="23">
        <f t="shared" si="23"/>
        <v>0.32006961159126474</v>
      </c>
      <c r="M379" s="23">
        <f t="shared" si="23"/>
        <v>0.27255486990425559</v>
      </c>
      <c r="N379" s="23">
        <f t="shared" si="23"/>
        <v>0.27257133758929025</v>
      </c>
      <c r="O379" s="23">
        <f t="shared" si="23"/>
        <v>0.26771964270670279</v>
      </c>
      <c r="P379" s="23">
        <f t="shared" si="23"/>
        <v>0.30157236381678082</v>
      </c>
      <c r="Q379" s="23">
        <f t="shared" si="23"/>
        <v>0.32656980134464775</v>
      </c>
      <c r="R379" s="18"/>
      <c r="S379" s="24" t="s">
        <v>236</v>
      </c>
    </row>
    <row r="380" spans="1:19" ht="14" x14ac:dyDescent="0.3">
      <c r="B380" s="176" t="s">
        <v>40</v>
      </c>
      <c r="C380" s="176"/>
      <c r="D380" s="176"/>
      <c r="E380" s="176"/>
      <c r="F380" s="176"/>
      <c r="G380" s="176"/>
      <c r="H380" s="176"/>
      <c r="I380" s="176"/>
      <c r="J380" s="176"/>
      <c r="K380" s="176"/>
      <c r="L380" s="176"/>
      <c r="M380" s="176"/>
      <c r="N380" s="176"/>
      <c r="O380" s="19"/>
      <c r="P380" s="19"/>
      <c r="Q380" s="19"/>
      <c r="R380" s="18"/>
      <c r="S380" s="3"/>
    </row>
    <row r="381" spans="1:19" ht="14" x14ac:dyDescent="0.3">
      <c r="B381" s="21" t="str">
        <f t="shared" ref="B381:Q383" si="24">IFERROR(VLOOKUP($B$380,$4:$126,MATCH($S381&amp;"/"&amp;B$348,$2:$2,0),FALSE),"")</f>
        <v/>
      </c>
      <c r="C381" s="21" t="str">
        <f t="shared" si="24"/>
        <v/>
      </c>
      <c r="D381" s="21" t="str">
        <f t="shared" si="24"/>
        <v/>
      </c>
      <c r="E381" s="21" t="str">
        <f t="shared" si="24"/>
        <v/>
      </c>
      <c r="F381" s="21" t="str">
        <f t="shared" si="24"/>
        <v/>
      </c>
      <c r="G381" s="21" t="str">
        <f t="shared" si="24"/>
        <v/>
      </c>
      <c r="H381" s="21" t="str">
        <f t="shared" si="24"/>
        <v/>
      </c>
      <c r="I381" s="21" t="str">
        <f t="shared" si="24"/>
        <v/>
      </c>
      <c r="J381" s="21" t="str">
        <f t="shared" si="24"/>
        <v/>
      </c>
      <c r="K381" s="21">
        <f t="shared" si="24"/>
        <v>163138.29</v>
      </c>
      <c r="L381" s="21">
        <f t="shared" si="24"/>
        <v>468656.87</v>
      </c>
      <c r="M381" s="21">
        <f t="shared" si="24"/>
        <v>554005.81000000006</v>
      </c>
      <c r="N381" s="21">
        <f t="shared" si="24"/>
        <v>588153.80000000005</v>
      </c>
      <c r="O381" s="21">
        <f t="shared" si="24"/>
        <v>532620.54</v>
      </c>
      <c r="P381" s="21">
        <f t="shared" si="24"/>
        <v>522233.78</v>
      </c>
      <c r="Q381" s="21">
        <f t="shared" si="24"/>
        <v>531299.11</v>
      </c>
      <c r="R381" s="18"/>
      <c r="S381" s="22" t="s">
        <v>232</v>
      </c>
    </row>
    <row r="382" spans="1:19" ht="14" x14ac:dyDescent="0.3">
      <c r="B382" s="21" t="str">
        <f t="shared" si="24"/>
        <v/>
      </c>
      <c r="C382" s="21" t="str">
        <f t="shared" si="24"/>
        <v/>
      </c>
      <c r="D382" s="21" t="str">
        <f t="shared" si="24"/>
        <v/>
      </c>
      <c r="E382" s="21" t="str">
        <f t="shared" si="24"/>
        <v/>
      </c>
      <c r="F382" s="21" t="str">
        <f t="shared" si="24"/>
        <v/>
      </c>
      <c r="G382" s="21" t="str">
        <f t="shared" si="24"/>
        <v/>
      </c>
      <c r="H382" s="21" t="str">
        <f t="shared" si="24"/>
        <v/>
      </c>
      <c r="I382" s="21" t="str">
        <f t="shared" si="24"/>
        <v/>
      </c>
      <c r="J382" s="21" t="str">
        <f t="shared" si="24"/>
        <v/>
      </c>
      <c r="K382" s="21">
        <f t="shared" si="24"/>
        <v>162994.76999999999</v>
      </c>
      <c r="L382" s="21">
        <f t="shared" si="24"/>
        <v>487666.89</v>
      </c>
      <c r="M382" s="21">
        <f t="shared" si="24"/>
        <v>620240.6</v>
      </c>
      <c r="N382" s="21">
        <f t="shared" si="24"/>
        <v>584674.64</v>
      </c>
      <c r="O382" s="21">
        <f t="shared" si="24"/>
        <v>527936.06999999995</v>
      </c>
      <c r="P382" s="21">
        <f t="shared" si="24"/>
        <v>518647.2</v>
      </c>
      <c r="Q382" s="21" t="str">
        <f t="shared" si="24"/>
        <v/>
      </c>
      <c r="R382" s="18"/>
      <c r="S382" s="22" t="s">
        <v>233</v>
      </c>
    </row>
    <row r="383" spans="1:19" ht="14" x14ac:dyDescent="0.3">
      <c r="B383" s="21" t="str">
        <f t="shared" si="24"/>
        <v/>
      </c>
      <c r="C383" s="21" t="str">
        <f t="shared" si="24"/>
        <v/>
      </c>
      <c r="D383" s="21" t="str">
        <f t="shared" si="24"/>
        <v/>
      </c>
      <c r="E383" s="21" t="str">
        <f t="shared" si="24"/>
        <v/>
      </c>
      <c r="F383" s="21" t="str">
        <f t="shared" si="24"/>
        <v/>
      </c>
      <c r="G383" s="21" t="str">
        <f t="shared" si="24"/>
        <v/>
      </c>
      <c r="H383" s="21" t="str">
        <f t="shared" si="24"/>
        <v/>
      </c>
      <c r="I383" s="21" t="str">
        <f t="shared" si="24"/>
        <v/>
      </c>
      <c r="J383" s="21" t="str">
        <f t="shared" si="24"/>
        <v/>
      </c>
      <c r="K383" s="21">
        <f t="shared" si="24"/>
        <v>177528.02</v>
      </c>
      <c r="L383" s="21">
        <f t="shared" si="24"/>
        <v>503021.18</v>
      </c>
      <c r="M383" s="21">
        <f t="shared" si="24"/>
        <v>650123.32999999996</v>
      </c>
      <c r="N383" s="21">
        <f t="shared" si="24"/>
        <v>580926.37</v>
      </c>
      <c r="O383" s="21">
        <f t="shared" si="24"/>
        <v>525760.51</v>
      </c>
      <c r="P383" s="21">
        <f t="shared" si="24"/>
        <v>531480.54</v>
      </c>
      <c r="Q383" s="21" t="str">
        <f t="shared" si="24"/>
        <v/>
      </c>
      <c r="R383" s="18"/>
      <c r="S383" s="22" t="s">
        <v>234</v>
      </c>
    </row>
    <row r="384" spans="1:19" ht="14" x14ac:dyDescent="0.3">
      <c r="B384" s="21" t="str">
        <f t="shared" ref="B384:M384" si="25">IFERROR(VLOOKUP($B$380,$4:$126,MATCH($S384&amp;"/"&amp;B$348,$2:$2,0),FALSE),"")</f>
        <v/>
      </c>
      <c r="C384" s="21" t="str">
        <f t="shared" si="25"/>
        <v/>
      </c>
      <c r="D384" s="21" t="str">
        <f t="shared" si="25"/>
        <v/>
      </c>
      <c r="E384" s="21" t="str">
        <f t="shared" si="25"/>
        <v/>
      </c>
      <c r="F384" s="21" t="str">
        <f t="shared" si="25"/>
        <v/>
      </c>
      <c r="G384" s="21" t="str">
        <f t="shared" si="25"/>
        <v/>
      </c>
      <c r="H384" s="21" t="str">
        <f t="shared" si="25"/>
        <v/>
      </c>
      <c r="I384" s="21" t="str">
        <f t="shared" si="25"/>
        <v/>
      </c>
      <c r="J384" s="21">
        <f t="shared" si="25"/>
        <v>166845.5</v>
      </c>
      <c r="K384" s="21">
        <f t="shared" si="25"/>
        <v>447717.61</v>
      </c>
      <c r="L384" s="21">
        <f t="shared" si="25"/>
        <v>519709.41</v>
      </c>
      <c r="M384" s="21">
        <f t="shared" si="25"/>
        <v>646004.5</v>
      </c>
      <c r="N384" s="21">
        <f>IFERROR(VLOOKUP($B$380,$4:$126,MATCH($S384&amp;"/"&amp;N$348,$2:$2,0),FALSE),IFERROR(VLOOKUP($B$380,$4:$126,MATCH($S383&amp;"/"&amp;N$348,$2:$2,0),FALSE),IFERROR(VLOOKUP($B$380,$4:$126,MATCH($S382&amp;"/"&amp;N$348,$2:$2,0),FALSE),IFERROR(VLOOKUP($B$380,$4:$126,MATCH($S381&amp;"/"&amp;N$348,$2:$2,0),FALSE),""))))</f>
        <v>535689.87</v>
      </c>
      <c r="O384" s="21">
        <f>IFERROR(VLOOKUP($B$380,$4:$126,MATCH($S384&amp;"/"&amp;O$348,$2:$2,0),FALSE),IFERROR(VLOOKUP($B$380,$4:$126,MATCH($S383&amp;"/"&amp;O$348,$2:$2,0),FALSE),IFERROR(VLOOKUP($B$380,$4:$126,MATCH($S382&amp;"/"&amp;O$348,$2:$2,0),FALSE),IFERROR(VLOOKUP($B$380,$4:$126,MATCH($S381&amp;"/"&amp;O$348,$2:$2,0),FALSE),""))))</f>
        <v>525864.79</v>
      </c>
      <c r="P384" s="21">
        <f>IFERROR(VLOOKUP($B$380,$4:$126,MATCH($S384&amp;"/"&amp;P$348,$2:$2,0),FALSE),IFERROR(VLOOKUP($B$380,$4:$126,MATCH($S383&amp;"/"&amp;P$348,$2:$2,0),FALSE),IFERROR(VLOOKUP($B$380,$4:$126,MATCH($S382&amp;"/"&amp;P$348,$2:$2,0),FALSE),IFERROR(VLOOKUP($B$380,$4:$126,MATCH($S381&amp;"/"&amp;P$348,$2:$2,0),FALSE),""))))</f>
        <v>533696.69999999995</v>
      </c>
      <c r="Q384" s="21">
        <f>IFERROR(VLOOKUP($B$380,$4:$126,MATCH($S384&amp;"/"&amp;Q$348,$2:$2,0),FALSE),IFERROR(VLOOKUP($B$380,$4:$126,MATCH($S383&amp;"/"&amp;Q$348,$2:$2,0),FALSE),IFERROR(VLOOKUP($B$380,$4:$126,MATCH($S382&amp;"/"&amp;Q$348,$2:$2,0),FALSE),IFERROR(VLOOKUP($B$380,$4:$126,MATCH($S381&amp;"/"&amp;Q$348,$2:$2,0),FALSE),""))))</f>
        <v>531299.11</v>
      </c>
      <c r="R384" s="18"/>
      <c r="S384" s="22" t="s">
        <v>235</v>
      </c>
    </row>
    <row r="385" spans="1:19" ht="14" x14ac:dyDescent="0.3">
      <c r="A385" s="16"/>
      <c r="B385" s="23" t="e">
        <f t="shared" ref="B385:Q385" si="26">+B384/B$402</f>
        <v>#VALUE!</v>
      </c>
      <c r="C385" s="23" t="e">
        <f t="shared" si="26"/>
        <v>#VALUE!</v>
      </c>
      <c r="D385" s="23" t="e">
        <f t="shared" si="26"/>
        <v>#VALUE!</v>
      </c>
      <c r="E385" s="23" t="e">
        <f t="shared" si="26"/>
        <v>#VALUE!</v>
      </c>
      <c r="F385" s="23" t="e">
        <f t="shared" si="26"/>
        <v>#VALUE!</v>
      </c>
      <c r="G385" s="23" t="e">
        <f t="shared" si="26"/>
        <v>#VALUE!</v>
      </c>
      <c r="H385" s="23" t="e">
        <f t="shared" si="26"/>
        <v>#VALUE!</v>
      </c>
      <c r="I385" s="23" t="e">
        <f t="shared" si="26"/>
        <v>#VALUE!</v>
      </c>
      <c r="J385" s="23">
        <f t="shared" si="26"/>
        <v>0.76406504926577934</v>
      </c>
      <c r="K385" s="23">
        <f t="shared" si="26"/>
        <v>0.80934369616469504</v>
      </c>
      <c r="L385" s="23">
        <f t="shared" si="26"/>
        <v>0.55042020437896089</v>
      </c>
      <c r="M385" s="23">
        <f t="shared" si="26"/>
        <v>0.60021115578688866</v>
      </c>
      <c r="N385" s="23">
        <f t="shared" si="26"/>
        <v>0.47739766706845943</v>
      </c>
      <c r="O385" s="23">
        <f t="shared" si="26"/>
        <v>0.47448037333774473</v>
      </c>
      <c r="P385" s="23">
        <f t="shared" si="26"/>
        <v>0.47126092782216777</v>
      </c>
      <c r="Q385" s="23">
        <f t="shared" si="26"/>
        <v>0.45756218588837272</v>
      </c>
      <c r="R385" s="18"/>
      <c r="S385" s="24" t="s">
        <v>236</v>
      </c>
    </row>
    <row r="386" spans="1:19" ht="14" x14ac:dyDescent="0.3">
      <c r="B386" s="176" t="s">
        <v>42</v>
      </c>
      <c r="C386" s="176"/>
      <c r="D386" s="176"/>
      <c r="E386" s="176"/>
      <c r="F386" s="176"/>
      <c r="G386" s="176"/>
      <c r="H386" s="176"/>
      <c r="I386" s="176"/>
      <c r="J386" s="176"/>
      <c r="K386" s="176"/>
      <c r="L386" s="176"/>
      <c r="M386" s="176"/>
      <c r="N386" s="176"/>
      <c r="O386" s="19"/>
      <c r="P386" s="19"/>
      <c r="Q386" s="19"/>
      <c r="R386" s="18"/>
      <c r="S386" s="3"/>
    </row>
    <row r="387" spans="1:19" ht="14" x14ac:dyDescent="0.3">
      <c r="B387" s="21" t="str">
        <f t="shared" ref="B387:Q389" si="27">IFERROR(VLOOKUP($B$386,$4:$126,MATCH($S387&amp;"/"&amp;B$348,$2:$2,0),FALSE),"")</f>
        <v/>
      </c>
      <c r="C387" s="21" t="str">
        <f t="shared" si="27"/>
        <v/>
      </c>
      <c r="D387" s="21" t="str">
        <f t="shared" si="27"/>
        <v/>
      </c>
      <c r="E387" s="21" t="str">
        <f t="shared" si="27"/>
        <v/>
      </c>
      <c r="F387" s="21" t="str">
        <f t="shared" si="27"/>
        <v/>
      </c>
      <c r="G387" s="21" t="str">
        <f t="shared" si="27"/>
        <v/>
      </c>
      <c r="H387" s="21" t="str">
        <f t="shared" si="27"/>
        <v/>
      </c>
      <c r="I387" s="21" t="str">
        <f t="shared" si="27"/>
        <v/>
      </c>
      <c r="J387" s="21" t="str">
        <f t="shared" si="27"/>
        <v/>
      </c>
      <c r="K387" s="21">
        <f t="shared" si="27"/>
        <v>3065.42</v>
      </c>
      <c r="L387" s="21">
        <f t="shared" si="27"/>
        <v>2836.57</v>
      </c>
      <c r="M387" s="21">
        <f t="shared" si="27"/>
        <v>6445.38</v>
      </c>
      <c r="N387" s="21">
        <f t="shared" si="27"/>
        <v>11540.9</v>
      </c>
      <c r="O387" s="21">
        <f t="shared" si="27"/>
        <v>10453.99</v>
      </c>
      <c r="P387" s="21">
        <f t="shared" si="27"/>
        <v>9448.57</v>
      </c>
      <c r="Q387" s="21">
        <f t="shared" si="27"/>
        <v>7968.5</v>
      </c>
      <c r="R387" s="18"/>
      <c r="S387" s="22" t="s">
        <v>232</v>
      </c>
    </row>
    <row r="388" spans="1:19" ht="14" x14ac:dyDescent="0.3">
      <c r="B388" s="21" t="str">
        <f t="shared" si="27"/>
        <v/>
      </c>
      <c r="C388" s="21" t="str">
        <f t="shared" si="27"/>
        <v/>
      </c>
      <c r="D388" s="21" t="str">
        <f t="shared" si="27"/>
        <v/>
      </c>
      <c r="E388" s="21" t="str">
        <f t="shared" si="27"/>
        <v/>
      </c>
      <c r="F388" s="21" t="str">
        <f t="shared" si="27"/>
        <v/>
      </c>
      <c r="G388" s="21" t="str">
        <f t="shared" si="27"/>
        <v/>
      </c>
      <c r="H388" s="21" t="str">
        <f t="shared" si="27"/>
        <v/>
      </c>
      <c r="I388" s="21" t="str">
        <f t="shared" si="27"/>
        <v/>
      </c>
      <c r="J388" s="21" t="str">
        <f t="shared" si="27"/>
        <v/>
      </c>
      <c r="K388" s="21">
        <f t="shared" si="27"/>
        <v>2970.26</v>
      </c>
      <c r="L388" s="21">
        <f t="shared" si="27"/>
        <v>2962.81</v>
      </c>
      <c r="M388" s="21">
        <f t="shared" si="27"/>
        <v>6984.12</v>
      </c>
      <c r="N388" s="21">
        <f t="shared" si="27"/>
        <v>11267.73</v>
      </c>
      <c r="O388" s="21">
        <f t="shared" si="27"/>
        <v>10391.25</v>
      </c>
      <c r="P388" s="21">
        <f t="shared" si="27"/>
        <v>9096.39</v>
      </c>
      <c r="Q388" s="21" t="str">
        <f t="shared" si="27"/>
        <v/>
      </c>
      <c r="R388" s="18"/>
      <c r="S388" s="22" t="s">
        <v>233</v>
      </c>
    </row>
    <row r="389" spans="1:19" ht="14" x14ac:dyDescent="0.3">
      <c r="B389" s="21" t="str">
        <f t="shared" si="27"/>
        <v/>
      </c>
      <c r="C389" s="21" t="str">
        <f t="shared" si="27"/>
        <v/>
      </c>
      <c r="D389" s="21" t="str">
        <f t="shared" si="27"/>
        <v/>
      </c>
      <c r="E389" s="21" t="str">
        <f t="shared" si="27"/>
        <v/>
      </c>
      <c r="F389" s="21" t="str">
        <f t="shared" si="27"/>
        <v/>
      </c>
      <c r="G389" s="21" t="str">
        <f t="shared" si="27"/>
        <v/>
      </c>
      <c r="H389" s="21" t="str">
        <f t="shared" si="27"/>
        <v/>
      </c>
      <c r="I389" s="21" t="str">
        <f t="shared" si="27"/>
        <v/>
      </c>
      <c r="J389" s="21" t="str">
        <f t="shared" si="27"/>
        <v/>
      </c>
      <c r="K389" s="21">
        <f t="shared" si="27"/>
        <v>2959.86</v>
      </c>
      <c r="L389" s="21">
        <f t="shared" si="27"/>
        <v>2857.19</v>
      </c>
      <c r="M389" s="21">
        <f t="shared" si="27"/>
        <v>11786.28</v>
      </c>
      <c r="N389" s="21">
        <f t="shared" si="27"/>
        <v>11009</v>
      </c>
      <c r="O389" s="21">
        <f t="shared" si="27"/>
        <v>9986.26</v>
      </c>
      <c r="P389" s="21">
        <f t="shared" si="27"/>
        <v>8830.44</v>
      </c>
      <c r="Q389" s="21" t="str">
        <f t="shared" si="27"/>
        <v/>
      </c>
      <c r="R389" s="18"/>
      <c r="S389" s="22" t="s">
        <v>234</v>
      </c>
    </row>
    <row r="390" spans="1:19" ht="14" x14ac:dyDescent="0.3">
      <c r="B390" s="21" t="str">
        <f t="shared" ref="B390:M390" si="28">IFERROR(VLOOKUP($B$386,$4:$126,MATCH($S390&amp;"/"&amp;B$348,$2:$2,0),FALSE),"")</f>
        <v/>
      </c>
      <c r="C390" s="21" t="str">
        <f t="shared" si="28"/>
        <v/>
      </c>
      <c r="D390" s="21" t="str">
        <f t="shared" si="28"/>
        <v/>
      </c>
      <c r="E390" s="21" t="str">
        <f t="shared" si="28"/>
        <v/>
      </c>
      <c r="F390" s="21" t="str">
        <f t="shared" si="28"/>
        <v/>
      </c>
      <c r="G390" s="21" t="str">
        <f t="shared" si="28"/>
        <v/>
      </c>
      <c r="H390" s="21" t="str">
        <f t="shared" si="28"/>
        <v/>
      </c>
      <c r="I390" s="21" t="str">
        <f t="shared" si="28"/>
        <v/>
      </c>
      <c r="J390" s="21">
        <f t="shared" si="28"/>
        <v>3044.71</v>
      </c>
      <c r="K390" s="21">
        <f t="shared" si="28"/>
        <v>2861.81</v>
      </c>
      <c r="L390" s="21">
        <f t="shared" si="28"/>
        <v>2782.94</v>
      </c>
      <c r="M390" s="21">
        <f t="shared" si="28"/>
        <v>11743.02</v>
      </c>
      <c r="N390" s="21">
        <f>IFERROR(VLOOKUP($B$386,$4:$126,MATCH($S390&amp;"/"&amp;N$348,$2:$2,0),FALSE),IFERROR(VLOOKUP($B$386,$4:$126,MATCH($S389&amp;"/"&amp;N$348,$2:$2,0),FALSE),IFERROR(VLOOKUP($B$386,$4:$126,MATCH($S388&amp;"/"&amp;N$348,$2:$2,0),FALSE),IFERROR(VLOOKUP($B$386,$4:$126,MATCH($S387&amp;"/"&amp;N$348,$2:$2,0),FALSE),""))))</f>
        <v>10728.44</v>
      </c>
      <c r="O390" s="21">
        <f>IFERROR(VLOOKUP($B$386,$4:$126,MATCH($S390&amp;"/"&amp;O$348,$2:$2,0),FALSE),IFERROR(VLOOKUP($B$386,$4:$126,MATCH($S389&amp;"/"&amp;O$348,$2:$2,0),FALSE),IFERROR(VLOOKUP($B$386,$4:$126,MATCH($S388&amp;"/"&amp;O$348,$2:$2,0),FALSE),IFERROR(VLOOKUP($B$386,$4:$126,MATCH($S387&amp;"/"&amp;O$348,$2:$2,0),FALSE),""))))</f>
        <v>9754.02</v>
      </c>
      <c r="P390" s="21">
        <f>IFERROR(VLOOKUP($B$386,$4:$126,MATCH($S390&amp;"/"&amp;P$348,$2:$2,0),FALSE),IFERROR(VLOOKUP($B$386,$4:$126,MATCH($S389&amp;"/"&amp;P$348,$2:$2,0),FALSE),IFERROR(VLOOKUP($B$386,$4:$126,MATCH($S388&amp;"/"&amp;P$348,$2:$2,0),FALSE),IFERROR(VLOOKUP($B$386,$4:$126,MATCH($S387&amp;"/"&amp;P$348,$2:$2,0),FALSE),""))))</f>
        <v>8328.5300000000007</v>
      </c>
      <c r="Q390" s="21">
        <f>IFERROR(VLOOKUP($B$386,$4:$126,MATCH($S390&amp;"/"&amp;Q$348,$2:$2,0),FALSE),IFERROR(VLOOKUP($B$386,$4:$126,MATCH($S389&amp;"/"&amp;Q$348,$2:$2,0),FALSE),IFERROR(VLOOKUP($B$386,$4:$126,MATCH($S388&amp;"/"&amp;Q$348,$2:$2,0),FALSE),IFERROR(VLOOKUP($B$386,$4:$126,MATCH($S387&amp;"/"&amp;Q$348,$2:$2,0),FALSE),""))))</f>
        <v>7968.5</v>
      </c>
      <c r="R390" s="18"/>
      <c r="S390" s="22" t="s">
        <v>235</v>
      </c>
    </row>
    <row r="391" spans="1:19" ht="14" x14ac:dyDescent="0.3">
      <c r="B391" s="23" t="e">
        <f t="shared" ref="B391:Q391" si="29">+B390/B$402</f>
        <v>#VALUE!</v>
      </c>
      <c r="C391" s="23" t="e">
        <f t="shared" si="29"/>
        <v>#VALUE!</v>
      </c>
      <c r="D391" s="23" t="e">
        <f t="shared" si="29"/>
        <v>#VALUE!</v>
      </c>
      <c r="E391" s="23" t="e">
        <f t="shared" si="29"/>
        <v>#VALUE!</v>
      </c>
      <c r="F391" s="23" t="e">
        <f t="shared" si="29"/>
        <v>#VALUE!</v>
      </c>
      <c r="G391" s="23" t="e">
        <f t="shared" si="29"/>
        <v>#VALUE!</v>
      </c>
      <c r="H391" s="23" t="e">
        <f t="shared" si="29"/>
        <v>#VALUE!</v>
      </c>
      <c r="I391" s="23" t="e">
        <f t="shared" si="29"/>
        <v>#VALUE!</v>
      </c>
      <c r="J391" s="23">
        <f t="shared" si="29"/>
        <v>1.3943177946962976E-2</v>
      </c>
      <c r="K391" s="23">
        <f t="shared" si="29"/>
        <v>5.1733231648428708E-3</v>
      </c>
      <c r="L391" s="23">
        <f t="shared" si="29"/>
        <v>2.947390164773783E-3</v>
      </c>
      <c r="M391" s="23">
        <f t="shared" si="29"/>
        <v>1.0910592119139339E-2</v>
      </c>
      <c r="N391" s="23">
        <f t="shared" si="29"/>
        <v>9.5610025765167882E-3</v>
      </c>
      <c r="O391" s="23">
        <f t="shared" si="29"/>
        <v>8.8009144920005548E-3</v>
      </c>
      <c r="P391" s="23">
        <f t="shared" si="29"/>
        <v>7.3541971970123845E-3</v>
      </c>
      <c r="Q391" s="23">
        <f t="shared" si="29"/>
        <v>6.8625830716176018E-3</v>
      </c>
      <c r="R391" s="18"/>
      <c r="S391" s="24" t="s">
        <v>236</v>
      </c>
    </row>
    <row r="392" spans="1:19" ht="14" x14ac:dyDescent="0.3">
      <c r="A392" s="16"/>
      <c r="B392" s="177" t="s">
        <v>48</v>
      </c>
      <c r="C392" s="177"/>
      <c r="D392" s="177"/>
      <c r="E392" s="177"/>
      <c r="F392" s="177"/>
      <c r="G392" s="177"/>
      <c r="H392" s="177"/>
      <c r="I392" s="177"/>
      <c r="J392" s="177"/>
      <c r="K392" s="177"/>
      <c r="L392" s="177"/>
      <c r="M392" s="177"/>
      <c r="N392" s="177"/>
      <c r="O392" s="19"/>
      <c r="P392" s="19"/>
      <c r="Q392" s="19"/>
      <c r="R392" s="18"/>
      <c r="S392" s="3"/>
    </row>
    <row r="393" spans="1:19" ht="14" x14ac:dyDescent="0.3">
      <c r="B393" s="21" t="str">
        <f t="shared" ref="B393:Q395" si="30">IFERROR(VLOOKUP($B$392,$4:$126,MATCH($S393&amp;"/"&amp;B$348,$2:$2,0),FALSE),"")</f>
        <v/>
      </c>
      <c r="C393" s="21" t="str">
        <f t="shared" si="30"/>
        <v/>
      </c>
      <c r="D393" s="21" t="str">
        <f t="shared" si="30"/>
        <v/>
      </c>
      <c r="E393" s="21" t="str">
        <f t="shared" si="30"/>
        <v/>
      </c>
      <c r="F393" s="21" t="str">
        <f t="shared" si="30"/>
        <v/>
      </c>
      <c r="G393" s="21" t="str">
        <f t="shared" si="30"/>
        <v/>
      </c>
      <c r="H393" s="21" t="str">
        <f t="shared" si="30"/>
        <v/>
      </c>
      <c r="I393" s="21" t="str">
        <f t="shared" si="30"/>
        <v/>
      </c>
      <c r="J393" s="21" t="str">
        <f t="shared" si="30"/>
        <v/>
      </c>
      <c r="K393" s="21">
        <f t="shared" si="30"/>
        <v>180128.08</v>
      </c>
      <c r="L393" s="21">
        <f t="shared" si="30"/>
        <v>488856.16</v>
      </c>
      <c r="M393" s="21">
        <f t="shared" si="30"/>
        <v>684792.07</v>
      </c>
      <c r="N393" s="21">
        <f t="shared" si="30"/>
        <v>845043.36</v>
      </c>
      <c r="O393" s="21">
        <f t="shared" si="30"/>
        <v>808113.4</v>
      </c>
      <c r="P393" s="21">
        <f t="shared" si="30"/>
        <v>804192.32</v>
      </c>
      <c r="Q393" s="21">
        <f t="shared" si="30"/>
        <v>781954.62</v>
      </c>
      <c r="R393" s="18"/>
      <c r="S393" s="22" t="s">
        <v>232</v>
      </c>
    </row>
    <row r="394" spans="1:19" ht="14" x14ac:dyDescent="0.3">
      <c r="B394" s="21" t="str">
        <f t="shared" si="30"/>
        <v/>
      </c>
      <c r="C394" s="21" t="str">
        <f t="shared" si="30"/>
        <v/>
      </c>
      <c r="D394" s="21" t="str">
        <f t="shared" si="30"/>
        <v/>
      </c>
      <c r="E394" s="21" t="str">
        <f t="shared" si="30"/>
        <v/>
      </c>
      <c r="F394" s="21" t="str">
        <f t="shared" si="30"/>
        <v/>
      </c>
      <c r="G394" s="21" t="str">
        <f t="shared" si="30"/>
        <v/>
      </c>
      <c r="H394" s="21" t="str">
        <f t="shared" si="30"/>
        <v/>
      </c>
      <c r="I394" s="21" t="str">
        <f t="shared" si="30"/>
        <v/>
      </c>
      <c r="J394" s="21" t="str">
        <f t="shared" si="30"/>
        <v/>
      </c>
      <c r="K394" s="21">
        <f t="shared" si="30"/>
        <v>179719.93</v>
      </c>
      <c r="L394" s="21">
        <f t="shared" si="30"/>
        <v>508342.97</v>
      </c>
      <c r="M394" s="21">
        <f t="shared" si="30"/>
        <v>749887.34</v>
      </c>
      <c r="N394" s="21">
        <f t="shared" si="30"/>
        <v>839734.55</v>
      </c>
      <c r="O394" s="21">
        <f t="shared" si="30"/>
        <v>812024.01</v>
      </c>
      <c r="P394" s="21">
        <f t="shared" si="30"/>
        <v>798252.45</v>
      </c>
      <c r="Q394" s="21" t="str">
        <f t="shared" si="30"/>
        <v/>
      </c>
      <c r="R394" s="18"/>
      <c r="S394" s="22" t="s">
        <v>233</v>
      </c>
    </row>
    <row r="395" spans="1:19" ht="14" x14ac:dyDescent="0.3">
      <c r="B395" s="21" t="str">
        <f t="shared" si="30"/>
        <v/>
      </c>
      <c r="C395" s="21" t="str">
        <f t="shared" si="30"/>
        <v/>
      </c>
      <c r="D395" s="21" t="str">
        <f t="shared" si="30"/>
        <v/>
      </c>
      <c r="E395" s="21" t="str">
        <f t="shared" si="30"/>
        <v/>
      </c>
      <c r="F395" s="21" t="str">
        <f t="shared" si="30"/>
        <v/>
      </c>
      <c r="G395" s="21" t="str">
        <f t="shared" si="30"/>
        <v/>
      </c>
      <c r="H395" s="21" t="str">
        <f t="shared" si="30"/>
        <v/>
      </c>
      <c r="I395" s="21" t="str">
        <f t="shared" si="30"/>
        <v/>
      </c>
      <c r="J395" s="21" t="str">
        <f t="shared" si="30"/>
        <v/>
      </c>
      <c r="K395" s="21">
        <f t="shared" si="30"/>
        <v>196014.67</v>
      </c>
      <c r="L395" s="21">
        <f t="shared" si="30"/>
        <v>623724.12</v>
      </c>
      <c r="M395" s="21">
        <f t="shared" si="30"/>
        <v>785746.73</v>
      </c>
      <c r="N395" s="21">
        <f t="shared" si="30"/>
        <v>821758.15</v>
      </c>
      <c r="O395" s="21">
        <f t="shared" si="30"/>
        <v>814788.71</v>
      </c>
      <c r="P395" s="21">
        <f t="shared" si="30"/>
        <v>797284.37</v>
      </c>
      <c r="Q395" s="21" t="str">
        <f t="shared" si="30"/>
        <v/>
      </c>
      <c r="R395" s="18"/>
      <c r="S395" s="22" t="s">
        <v>234</v>
      </c>
    </row>
    <row r="396" spans="1:19" ht="14" x14ac:dyDescent="0.3">
      <c r="B396" s="21" t="str">
        <f t="shared" ref="B396:M396" si="31">IFERROR(VLOOKUP($B$392,$4:$126,MATCH($S396&amp;"/"&amp;B$348,$2:$2,0),FALSE),"")</f>
        <v/>
      </c>
      <c r="C396" s="21" t="str">
        <f t="shared" si="31"/>
        <v/>
      </c>
      <c r="D396" s="21" t="str">
        <f t="shared" si="31"/>
        <v/>
      </c>
      <c r="E396" s="21" t="str">
        <f t="shared" si="31"/>
        <v/>
      </c>
      <c r="F396" s="21" t="str">
        <f t="shared" si="31"/>
        <v/>
      </c>
      <c r="G396" s="21" t="str">
        <f t="shared" si="31"/>
        <v/>
      </c>
      <c r="H396" s="21" t="str">
        <f t="shared" si="31"/>
        <v/>
      </c>
      <c r="I396" s="21" t="str">
        <f t="shared" si="31"/>
        <v/>
      </c>
      <c r="J396" s="21">
        <f t="shared" si="31"/>
        <v>183877.02</v>
      </c>
      <c r="K396" s="21">
        <f t="shared" si="31"/>
        <v>465690.04</v>
      </c>
      <c r="L396" s="21">
        <f t="shared" si="31"/>
        <v>641993.55000000005</v>
      </c>
      <c r="M396" s="21">
        <f t="shared" si="31"/>
        <v>782945.84</v>
      </c>
      <c r="N396" s="21">
        <f>IFERROR(VLOOKUP($B$392,$4:$126,MATCH($S396&amp;"/"&amp;N$348,$2:$2,0),FALSE),IFERROR(VLOOKUP($B$392,$4:$126,MATCH($S395&amp;"/"&amp;N$348,$2:$2,0),FALSE),IFERROR(VLOOKUP($B$392,$4:$126,MATCH($S394&amp;"/"&amp;N$348,$2:$2,0),FALSE),IFERROR(VLOOKUP($B$392,$4:$126,MATCH($S393&amp;"/"&amp;N$348,$2:$2,0),FALSE),""))))</f>
        <v>816250.67</v>
      </c>
      <c r="O396" s="21">
        <f>IFERROR(VLOOKUP($B$392,$4:$126,MATCH($S396&amp;"/"&amp;O$348,$2:$2,0),FALSE),IFERROR(VLOOKUP($B$392,$4:$126,MATCH($S395&amp;"/"&amp;O$348,$2:$2,0),FALSE),IFERROR(VLOOKUP($B$392,$4:$126,MATCH($S394&amp;"/"&amp;O$348,$2:$2,0),FALSE),IFERROR(VLOOKUP($B$392,$4:$126,MATCH($S393&amp;"/"&amp;O$348,$2:$2,0),FALSE),""))))</f>
        <v>811583.53</v>
      </c>
      <c r="P396" s="21">
        <f>IFERROR(VLOOKUP($B$392,$4:$126,MATCH($S396&amp;"/"&amp;P$348,$2:$2,0),FALSE),IFERROR(VLOOKUP($B$392,$4:$126,MATCH($S395&amp;"/"&amp;P$348,$2:$2,0),FALSE),IFERROR(VLOOKUP($B$392,$4:$126,MATCH($S394&amp;"/"&amp;P$348,$2:$2,0),FALSE),IFERROR(VLOOKUP($B$392,$4:$126,MATCH($S393&amp;"/"&amp;P$348,$2:$2,0),FALSE),""))))</f>
        <v>790959.96</v>
      </c>
      <c r="Q396" s="21">
        <f>IFERROR(VLOOKUP($B$392,$4:$126,MATCH($S396&amp;"/"&amp;Q$348,$2:$2,0),FALSE),IFERROR(VLOOKUP($B$392,$4:$126,MATCH($S395&amp;"/"&amp;Q$348,$2:$2,0),FALSE),IFERROR(VLOOKUP($B$392,$4:$126,MATCH($S394&amp;"/"&amp;Q$348,$2:$2,0),FALSE),IFERROR(VLOOKUP($B$392,$4:$126,MATCH($S393&amp;"/"&amp;Q$348,$2:$2,0),FALSE),""))))</f>
        <v>781954.62</v>
      </c>
      <c r="R396" s="18"/>
      <c r="S396" s="22" t="s">
        <v>235</v>
      </c>
    </row>
    <row r="397" spans="1:19" ht="14" x14ac:dyDescent="0.3">
      <c r="A397" s="25"/>
      <c r="B397" s="23" t="e">
        <f t="shared" ref="B397:M397" si="32">+B396/B$402</f>
        <v>#VALUE!</v>
      </c>
      <c r="C397" s="23" t="e">
        <f t="shared" si="32"/>
        <v>#VALUE!</v>
      </c>
      <c r="D397" s="23" t="e">
        <f t="shared" si="32"/>
        <v>#VALUE!</v>
      </c>
      <c r="E397" s="23" t="e">
        <f t="shared" si="32"/>
        <v>#VALUE!</v>
      </c>
      <c r="F397" s="23" t="e">
        <f t="shared" si="32"/>
        <v>#VALUE!</v>
      </c>
      <c r="G397" s="23" t="e">
        <f t="shared" si="32"/>
        <v>#VALUE!</v>
      </c>
      <c r="H397" s="23" t="e">
        <f t="shared" si="32"/>
        <v>#VALUE!</v>
      </c>
      <c r="I397" s="23" t="e">
        <f t="shared" si="32"/>
        <v>#VALUE!</v>
      </c>
      <c r="J397" s="23">
        <f t="shared" si="32"/>
        <v>0.84206049515956194</v>
      </c>
      <c r="K397" s="23">
        <f t="shared" si="32"/>
        <v>0.84183264142923642</v>
      </c>
      <c r="L397" s="23">
        <f t="shared" si="32"/>
        <v>0.67993038840873543</v>
      </c>
      <c r="M397" s="23">
        <f t="shared" si="32"/>
        <v>0.72744513009574452</v>
      </c>
      <c r="N397" s="23">
        <f>+N396/N$402</f>
        <v>0.72742866241070969</v>
      </c>
      <c r="O397" s="23">
        <f>+O396/O$402</f>
        <v>0.73228035729329721</v>
      </c>
      <c r="P397" s="23">
        <f>+P396/P$402</f>
        <v>0.69842763618321924</v>
      </c>
      <c r="Q397" s="23">
        <f>+Q396/Q$402</f>
        <v>0.67343019865535225</v>
      </c>
      <c r="R397" s="18"/>
      <c r="S397" s="24" t="s">
        <v>236</v>
      </c>
    </row>
    <row r="398" spans="1:19" ht="14" x14ac:dyDescent="0.3">
      <c r="B398" s="162" t="s">
        <v>49</v>
      </c>
      <c r="C398" s="162"/>
      <c r="D398" s="162"/>
      <c r="E398" s="162"/>
      <c r="F398" s="162"/>
      <c r="G398" s="162"/>
      <c r="H398" s="162"/>
      <c r="I398" s="162"/>
      <c r="J398" s="162"/>
      <c r="K398" s="162"/>
      <c r="L398" s="162"/>
      <c r="M398" s="162"/>
      <c r="N398" s="162"/>
      <c r="O398" s="17"/>
      <c r="P398" s="17"/>
      <c r="Q398" s="17"/>
      <c r="R398" s="18"/>
      <c r="S398" s="3"/>
    </row>
    <row r="399" spans="1:19" ht="14" x14ac:dyDescent="0.3">
      <c r="B399" s="21" t="str">
        <f t="shared" ref="B399:Q401" si="33">IFERROR(VLOOKUP($B$398,$4:$126,MATCH($S399&amp;"/"&amp;B$348,$2:$2,0),FALSE),"")</f>
        <v/>
      </c>
      <c r="C399" s="21" t="str">
        <f t="shared" si="33"/>
        <v/>
      </c>
      <c r="D399" s="21" t="str">
        <f t="shared" si="33"/>
        <v/>
      </c>
      <c r="E399" s="21" t="str">
        <f t="shared" si="33"/>
        <v/>
      </c>
      <c r="F399" s="21" t="str">
        <f t="shared" si="33"/>
        <v/>
      </c>
      <c r="G399" s="21" t="str">
        <f t="shared" si="33"/>
        <v/>
      </c>
      <c r="H399" s="21" t="str">
        <f t="shared" si="33"/>
        <v/>
      </c>
      <c r="I399" s="21" t="str">
        <f t="shared" si="33"/>
        <v/>
      </c>
      <c r="J399" s="21" t="str">
        <f t="shared" si="33"/>
        <v/>
      </c>
      <c r="K399" s="21">
        <f t="shared" si="33"/>
        <v>488307.69</v>
      </c>
      <c r="L399" s="21">
        <f t="shared" si="33"/>
        <v>576567.17000000004</v>
      </c>
      <c r="M399" s="21">
        <f t="shared" si="33"/>
        <v>1022492.56</v>
      </c>
      <c r="N399" s="21">
        <f t="shared" si="33"/>
        <v>1152732.22</v>
      </c>
      <c r="O399" s="21">
        <f t="shared" si="33"/>
        <v>1128119.57</v>
      </c>
      <c r="P399" s="21">
        <f t="shared" si="33"/>
        <v>1153164.47</v>
      </c>
      <c r="Q399" s="21">
        <f t="shared" si="33"/>
        <v>1161151.7</v>
      </c>
      <c r="R399" s="18"/>
      <c r="S399" s="22" t="s">
        <v>232</v>
      </c>
    </row>
    <row r="400" spans="1:19" ht="14" x14ac:dyDescent="0.3">
      <c r="B400" s="21" t="str">
        <f t="shared" si="33"/>
        <v/>
      </c>
      <c r="C400" s="21" t="str">
        <f t="shared" si="33"/>
        <v/>
      </c>
      <c r="D400" s="21" t="str">
        <f t="shared" si="33"/>
        <v/>
      </c>
      <c r="E400" s="21" t="str">
        <f t="shared" si="33"/>
        <v/>
      </c>
      <c r="F400" s="21" t="str">
        <f t="shared" si="33"/>
        <v/>
      </c>
      <c r="G400" s="21" t="str">
        <f t="shared" si="33"/>
        <v/>
      </c>
      <c r="H400" s="21" t="str">
        <f t="shared" si="33"/>
        <v/>
      </c>
      <c r="I400" s="21" t="str">
        <f t="shared" si="33"/>
        <v/>
      </c>
      <c r="J400" s="21" t="str">
        <f t="shared" si="33"/>
        <v/>
      </c>
      <c r="K400" s="21">
        <f t="shared" si="33"/>
        <v>451145.09</v>
      </c>
      <c r="L400" s="21">
        <f t="shared" si="33"/>
        <v>580846.43999999994</v>
      </c>
      <c r="M400" s="21">
        <f t="shared" si="33"/>
        <v>1077276.99</v>
      </c>
      <c r="N400" s="21">
        <f t="shared" si="33"/>
        <v>1155850.8899999999</v>
      </c>
      <c r="O400" s="21">
        <f t="shared" si="33"/>
        <v>1130796.29</v>
      </c>
      <c r="P400" s="21">
        <f t="shared" si="33"/>
        <v>1176710.18</v>
      </c>
      <c r="Q400" s="21" t="str">
        <f t="shared" si="33"/>
        <v/>
      </c>
      <c r="R400" s="18"/>
      <c r="S400" s="22" t="s">
        <v>233</v>
      </c>
    </row>
    <row r="401" spans="1:19" ht="14" x14ac:dyDescent="0.3">
      <c r="B401" s="21" t="str">
        <f t="shared" si="33"/>
        <v/>
      </c>
      <c r="C401" s="21" t="str">
        <f t="shared" si="33"/>
        <v/>
      </c>
      <c r="D401" s="21" t="str">
        <f t="shared" si="33"/>
        <v/>
      </c>
      <c r="E401" s="21" t="str">
        <f t="shared" si="33"/>
        <v/>
      </c>
      <c r="F401" s="21" t="str">
        <f t="shared" si="33"/>
        <v/>
      </c>
      <c r="G401" s="21" t="str">
        <f t="shared" si="33"/>
        <v/>
      </c>
      <c r="H401" s="21" t="str">
        <f t="shared" si="33"/>
        <v/>
      </c>
      <c r="I401" s="21" t="str">
        <f t="shared" si="33"/>
        <v/>
      </c>
      <c r="J401" s="21" t="str">
        <f t="shared" si="33"/>
        <v/>
      </c>
      <c r="K401" s="21">
        <f t="shared" si="33"/>
        <v>451242.01</v>
      </c>
      <c r="L401" s="21">
        <f t="shared" si="33"/>
        <v>876998.94</v>
      </c>
      <c r="M401" s="21">
        <f t="shared" si="33"/>
        <v>1102809.7</v>
      </c>
      <c r="N401" s="21">
        <f t="shared" si="33"/>
        <v>1145588.72</v>
      </c>
      <c r="O401" s="21">
        <f t="shared" si="33"/>
        <v>1114986.05</v>
      </c>
      <c r="P401" s="21">
        <f t="shared" si="33"/>
        <v>1171746.25</v>
      </c>
      <c r="Q401" s="21" t="str">
        <f t="shared" si="33"/>
        <v/>
      </c>
      <c r="R401" s="18"/>
      <c r="S401" s="22" t="s">
        <v>234</v>
      </c>
    </row>
    <row r="402" spans="1:19" ht="14" x14ac:dyDescent="0.3">
      <c r="B402" s="21" t="str">
        <f t="shared" ref="B402:M402" si="34">IFERROR(VLOOKUP($B$398,$4:$126,MATCH($S402&amp;"/"&amp;B$348,$2:$2,0),FALSE),"")</f>
        <v/>
      </c>
      <c r="C402" s="21" t="str">
        <f t="shared" si="34"/>
        <v/>
      </c>
      <c r="D402" s="21" t="str">
        <f t="shared" si="34"/>
        <v/>
      </c>
      <c r="E402" s="21" t="str">
        <f t="shared" si="34"/>
        <v/>
      </c>
      <c r="F402" s="21" t="str">
        <f t="shared" si="34"/>
        <v/>
      </c>
      <c r="G402" s="21" t="str">
        <f t="shared" si="34"/>
        <v/>
      </c>
      <c r="H402" s="21" t="str">
        <f t="shared" si="34"/>
        <v/>
      </c>
      <c r="I402" s="21" t="str">
        <f t="shared" si="34"/>
        <v/>
      </c>
      <c r="J402" s="21">
        <f t="shared" si="34"/>
        <v>218365.57</v>
      </c>
      <c r="K402" s="21">
        <f t="shared" si="34"/>
        <v>553186.01</v>
      </c>
      <c r="L402" s="21">
        <f t="shared" si="34"/>
        <v>944204.82</v>
      </c>
      <c r="M402" s="21">
        <f t="shared" si="34"/>
        <v>1076295.3899999999</v>
      </c>
      <c r="N402" s="21">
        <f>IFERROR(VLOOKUP($B$398,$4:$126,MATCH($S402&amp;"/"&amp;N$348,$2:$2,0),FALSE),IFERROR(VLOOKUP($B$398,$4:$126,MATCH($S401&amp;"/"&amp;N$348,$2:$2,0),FALSE),IFERROR(VLOOKUP($B$398,$4:$126,MATCH($S400&amp;"/"&amp;N$348,$2:$2,0),FALSE),IFERROR(VLOOKUP($B$398,$4:$126,MATCH($S399&amp;"/"&amp;N$348,$2:$2,0),FALSE),""))))</f>
        <v>1122104.08</v>
      </c>
      <c r="O402" s="21">
        <f>IFERROR(VLOOKUP($B$398,$4:$126,MATCH($S402&amp;"/"&amp;O$348,$2:$2,0),FALSE),IFERROR(VLOOKUP($B$398,$4:$126,MATCH($S401&amp;"/"&amp;O$348,$2:$2,0),FALSE),IFERROR(VLOOKUP($B$398,$4:$126,MATCH($S400&amp;"/"&amp;O$348,$2:$2,0),FALSE),IFERROR(VLOOKUP($B$398,$4:$126,MATCH($S399&amp;"/"&amp;O$348,$2:$2,0),FALSE),""))))</f>
        <v>1108296.19</v>
      </c>
      <c r="P402" s="21">
        <f>IFERROR(VLOOKUP($B$398,$4:$126,MATCH($S402&amp;"/"&amp;P$348,$2:$2,0),FALSE),IFERROR(VLOOKUP($B$398,$4:$126,MATCH($S401&amp;"/"&amp;P$348,$2:$2,0),FALSE),IFERROR(VLOOKUP($B$398,$4:$126,MATCH($S400&amp;"/"&amp;P$348,$2:$2,0),FALSE),IFERROR(VLOOKUP($B$398,$4:$126,MATCH($S399&amp;"/"&amp;P$348,$2:$2,0),FALSE),""))))</f>
        <v>1132486.6299999999</v>
      </c>
      <c r="Q402" s="21">
        <f>IFERROR(VLOOKUP($B$398,$4:$126,MATCH($S402&amp;"/"&amp;Q$348,$2:$2,0),FALSE),IFERROR(VLOOKUP($B$398,$4:$126,MATCH($S401&amp;"/"&amp;Q$348,$2:$2,0),FALSE),IFERROR(VLOOKUP($B$398,$4:$126,MATCH($S400&amp;"/"&amp;Q$348,$2:$2,0),FALSE),IFERROR(VLOOKUP($B$398,$4:$126,MATCH($S399&amp;"/"&amp;Q$348,$2:$2,0),FALSE),""))))</f>
        <v>1161151.7</v>
      </c>
      <c r="R402" s="18"/>
      <c r="S402" s="22" t="s">
        <v>235</v>
      </c>
    </row>
    <row r="403" spans="1:19" ht="14" x14ac:dyDescent="0.3">
      <c r="B403" s="173" t="s">
        <v>237</v>
      </c>
      <c r="C403" s="173"/>
      <c r="D403" s="173"/>
      <c r="E403" s="173"/>
      <c r="F403" s="173"/>
      <c r="G403" s="173"/>
      <c r="H403" s="173"/>
      <c r="I403" s="173"/>
      <c r="J403" s="173"/>
      <c r="K403" s="173"/>
      <c r="L403" s="173"/>
      <c r="M403" s="173"/>
      <c r="N403" s="173"/>
      <c r="O403" s="26"/>
      <c r="P403" s="26"/>
      <c r="Q403" s="26"/>
    </row>
    <row r="404" spans="1:19" ht="14" x14ac:dyDescent="0.3">
      <c r="B404" s="171" t="s">
        <v>53</v>
      </c>
      <c r="C404" s="171"/>
      <c r="D404" s="171"/>
      <c r="E404" s="171"/>
      <c r="F404" s="171"/>
      <c r="G404" s="171"/>
      <c r="H404" s="171"/>
      <c r="I404" s="171"/>
      <c r="J404" s="171"/>
      <c r="K404" s="171"/>
      <c r="L404" s="171"/>
      <c r="M404" s="171"/>
      <c r="N404" s="171"/>
      <c r="O404" s="27"/>
      <c r="P404" s="27"/>
      <c r="Q404" s="27"/>
      <c r="R404" s="18"/>
      <c r="S404" s="3"/>
    </row>
    <row r="405" spans="1:19" ht="14" x14ac:dyDescent="0.3">
      <c r="B405" s="21" t="str">
        <f t="shared" ref="B405:Q407" si="35">IFERROR(VLOOKUP($B$404,$4:$126,MATCH($S405&amp;"/"&amp;B$348,$2:$2,0),FALSE),"")</f>
        <v/>
      </c>
      <c r="C405" s="21" t="str">
        <f t="shared" si="35"/>
        <v/>
      </c>
      <c r="D405" s="21" t="str">
        <f t="shared" si="35"/>
        <v/>
      </c>
      <c r="E405" s="21" t="str">
        <f t="shared" si="35"/>
        <v/>
      </c>
      <c r="F405" s="21" t="str">
        <f t="shared" si="35"/>
        <v/>
      </c>
      <c r="G405" s="21" t="str">
        <f t="shared" si="35"/>
        <v/>
      </c>
      <c r="H405" s="21" t="str">
        <f t="shared" si="35"/>
        <v/>
      </c>
      <c r="I405" s="21" t="str">
        <f t="shared" si="35"/>
        <v/>
      </c>
      <c r="J405" s="21" t="str">
        <f t="shared" si="35"/>
        <v/>
      </c>
      <c r="K405" s="21">
        <f t="shared" si="35"/>
        <v>48585.54</v>
      </c>
      <c r="L405" s="21">
        <f t="shared" si="35"/>
        <v>42645.1</v>
      </c>
      <c r="M405" s="21">
        <f t="shared" si="35"/>
        <v>105301.81</v>
      </c>
      <c r="N405" s="21">
        <f t="shared" si="35"/>
        <v>102399.83</v>
      </c>
      <c r="O405" s="21">
        <f t="shared" si="35"/>
        <v>103263.18</v>
      </c>
      <c r="P405" s="21">
        <f t="shared" si="35"/>
        <v>109476.76</v>
      </c>
      <c r="Q405" s="21">
        <f t="shared" si="35"/>
        <v>154500.97</v>
      </c>
      <c r="R405" s="18"/>
      <c r="S405" s="22" t="s">
        <v>232</v>
      </c>
    </row>
    <row r="406" spans="1:19" ht="14" x14ac:dyDescent="0.3">
      <c r="B406" s="21" t="str">
        <f t="shared" si="35"/>
        <v/>
      </c>
      <c r="C406" s="21" t="str">
        <f t="shared" si="35"/>
        <v/>
      </c>
      <c r="D406" s="21" t="str">
        <f t="shared" si="35"/>
        <v/>
      </c>
      <c r="E406" s="21" t="str">
        <f t="shared" si="35"/>
        <v/>
      </c>
      <c r="F406" s="21" t="str">
        <f t="shared" si="35"/>
        <v/>
      </c>
      <c r="G406" s="21" t="str">
        <f t="shared" si="35"/>
        <v/>
      </c>
      <c r="H406" s="21" t="str">
        <f t="shared" si="35"/>
        <v/>
      </c>
      <c r="I406" s="21" t="str">
        <f t="shared" si="35"/>
        <v/>
      </c>
      <c r="J406" s="21" t="str">
        <f t="shared" si="35"/>
        <v/>
      </c>
      <c r="K406" s="21">
        <f t="shared" si="35"/>
        <v>32398.76</v>
      </c>
      <c r="L406" s="21">
        <f t="shared" si="35"/>
        <v>39388.120000000003</v>
      </c>
      <c r="M406" s="21">
        <f t="shared" si="35"/>
        <v>121421.74</v>
      </c>
      <c r="N406" s="21">
        <f t="shared" si="35"/>
        <v>85702.9</v>
      </c>
      <c r="O406" s="21">
        <f t="shared" si="35"/>
        <v>87332.2</v>
      </c>
      <c r="P406" s="21">
        <f t="shared" si="35"/>
        <v>140396.20000000001</v>
      </c>
      <c r="Q406" s="21" t="str">
        <f t="shared" si="35"/>
        <v/>
      </c>
      <c r="R406" s="18"/>
      <c r="S406" s="22" t="s">
        <v>233</v>
      </c>
    </row>
    <row r="407" spans="1:19" ht="14" x14ac:dyDescent="0.3">
      <c r="B407" s="21" t="str">
        <f t="shared" si="35"/>
        <v/>
      </c>
      <c r="C407" s="21" t="str">
        <f t="shared" si="35"/>
        <v/>
      </c>
      <c r="D407" s="21" t="str">
        <f t="shared" si="35"/>
        <v/>
      </c>
      <c r="E407" s="21" t="str">
        <f t="shared" si="35"/>
        <v/>
      </c>
      <c r="F407" s="21" t="str">
        <f t="shared" si="35"/>
        <v/>
      </c>
      <c r="G407" s="21" t="str">
        <f t="shared" si="35"/>
        <v/>
      </c>
      <c r="H407" s="21" t="str">
        <f t="shared" si="35"/>
        <v/>
      </c>
      <c r="I407" s="21" t="str">
        <f t="shared" si="35"/>
        <v/>
      </c>
      <c r="J407" s="21" t="str">
        <f t="shared" si="35"/>
        <v/>
      </c>
      <c r="K407" s="21">
        <f t="shared" si="35"/>
        <v>47056.77</v>
      </c>
      <c r="L407" s="21">
        <f t="shared" si="35"/>
        <v>73501.69</v>
      </c>
      <c r="M407" s="21">
        <f t="shared" si="35"/>
        <v>137640.97</v>
      </c>
      <c r="N407" s="21">
        <f t="shared" si="35"/>
        <v>90117.79</v>
      </c>
      <c r="O407" s="21">
        <f t="shared" si="35"/>
        <v>81200.320000000007</v>
      </c>
      <c r="P407" s="21">
        <f t="shared" si="35"/>
        <v>126099.98</v>
      </c>
      <c r="Q407" s="21" t="str">
        <f t="shared" si="35"/>
        <v/>
      </c>
      <c r="R407" s="18"/>
      <c r="S407" s="22" t="s">
        <v>234</v>
      </c>
    </row>
    <row r="408" spans="1:19" ht="14" x14ac:dyDescent="0.3">
      <c r="B408" s="21" t="str">
        <f t="shared" ref="B408:M408" si="36">IFERROR(VLOOKUP($B$404,$4:$126,MATCH($S408&amp;"/"&amp;B$348,$2:$2,0),FALSE),"")</f>
        <v/>
      </c>
      <c r="C408" s="21" t="str">
        <f t="shared" si="36"/>
        <v/>
      </c>
      <c r="D408" s="21" t="str">
        <f t="shared" si="36"/>
        <v/>
      </c>
      <c r="E408" s="21" t="str">
        <f t="shared" si="36"/>
        <v/>
      </c>
      <c r="F408" s="21" t="str">
        <f t="shared" si="36"/>
        <v/>
      </c>
      <c r="G408" s="21" t="str">
        <f t="shared" si="36"/>
        <v/>
      </c>
      <c r="H408" s="21" t="str">
        <f t="shared" si="36"/>
        <v/>
      </c>
      <c r="I408" s="21" t="str">
        <f t="shared" si="36"/>
        <v/>
      </c>
      <c r="J408" s="21">
        <f t="shared" si="36"/>
        <v>32126.46</v>
      </c>
      <c r="K408" s="21">
        <f t="shared" si="36"/>
        <v>35583.86</v>
      </c>
      <c r="L408" s="21">
        <f t="shared" si="36"/>
        <v>110170.95</v>
      </c>
      <c r="M408" s="21">
        <f t="shared" si="36"/>
        <v>129005.41</v>
      </c>
      <c r="N408" s="21">
        <f>IFERROR(VLOOKUP($B$404,$4:$126,MATCH($S408&amp;"/"&amp;N$348,$2:$2,0),FALSE),IFERROR(VLOOKUP($B$404,$4:$126,MATCH($S407&amp;"/"&amp;N$348,$2:$2,0),FALSE),IFERROR(VLOOKUP($B$404,$4:$126,MATCH($S406&amp;"/"&amp;N$348,$2:$2,0),FALSE),IFERROR(VLOOKUP($B$404,$4:$126,MATCH($S405&amp;"/"&amp;N$348,$2:$2,0),FALSE),""))))</f>
        <v>83822.87</v>
      </c>
      <c r="O408" s="21">
        <f>IFERROR(VLOOKUP($B$404,$4:$126,MATCH($S408&amp;"/"&amp;O$348,$2:$2,0),FALSE),IFERROR(VLOOKUP($B$404,$4:$126,MATCH($S407&amp;"/"&amp;O$348,$2:$2,0),FALSE),IFERROR(VLOOKUP($B$404,$4:$126,MATCH($S406&amp;"/"&amp;O$348,$2:$2,0),FALSE),IFERROR(VLOOKUP($B$404,$4:$126,MATCH($S405&amp;"/"&amp;O$348,$2:$2,0),FALSE),""))))</f>
        <v>92230.23</v>
      </c>
      <c r="P408" s="21">
        <f>IFERROR(VLOOKUP($B$404,$4:$126,MATCH($S408&amp;"/"&amp;P$348,$2:$2,0),FALSE),IFERROR(VLOOKUP($B$404,$4:$126,MATCH($S407&amp;"/"&amp;P$348,$2:$2,0),FALSE),IFERROR(VLOOKUP($B$404,$4:$126,MATCH($S406&amp;"/"&amp;P$348,$2:$2,0),FALSE),IFERROR(VLOOKUP($B$404,$4:$126,MATCH($S405&amp;"/"&amp;P$348,$2:$2,0),FALSE),""))))</f>
        <v>104132.77</v>
      </c>
      <c r="Q408" s="21">
        <f>IFERROR(VLOOKUP($B$404,$4:$126,MATCH($S408&amp;"/"&amp;Q$348,$2:$2,0),FALSE),IFERROR(VLOOKUP($B$404,$4:$126,MATCH($S407&amp;"/"&amp;Q$348,$2:$2,0),FALSE),IFERROR(VLOOKUP($B$404,$4:$126,MATCH($S406&amp;"/"&amp;Q$348,$2:$2,0),FALSE),IFERROR(VLOOKUP($B$404,$4:$126,MATCH($S405&amp;"/"&amp;Q$348,$2:$2,0),FALSE),""))))</f>
        <v>154500.97</v>
      </c>
      <c r="R408" s="18"/>
      <c r="S408" s="22" t="s">
        <v>235</v>
      </c>
    </row>
    <row r="409" spans="1:19" ht="14" x14ac:dyDescent="0.3">
      <c r="A409" s="16"/>
      <c r="B409" s="23" t="e">
        <f t="shared" ref="B409:M409" si="37">+B408/B$402</f>
        <v>#VALUE!</v>
      </c>
      <c r="C409" s="23" t="e">
        <f t="shared" si="37"/>
        <v>#VALUE!</v>
      </c>
      <c r="D409" s="23" t="e">
        <f t="shared" si="37"/>
        <v>#VALUE!</v>
      </c>
      <c r="E409" s="23" t="e">
        <f t="shared" si="37"/>
        <v>#VALUE!</v>
      </c>
      <c r="F409" s="23" t="e">
        <f t="shared" si="37"/>
        <v>#VALUE!</v>
      </c>
      <c r="G409" s="23" t="e">
        <f t="shared" si="37"/>
        <v>#VALUE!</v>
      </c>
      <c r="H409" s="23" t="e">
        <f t="shared" si="37"/>
        <v>#VALUE!</v>
      </c>
      <c r="I409" s="23" t="e">
        <f t="shared" si="37"/>
        <v>#VALUE!</v>
      </c>
      <c r="J409" s="23">
        <f t="shared" si="37"/>
        <v>0.1471223691537086</v>
      </c>
      <c r="K409" s="23">
        <f t="shared" si="37"/>
        <v>6.4325307142167248E-2</v>
      </c>
      <c r="L409" s="23">
        <f t="shared" si="37"/>
        <v>0.1166811984713232</v>
      </c>
      <c r="M409" s="23">
        <f t="shared" si="37"/>
        <v>0.11986059886403491</v>
      </c>
      <c r="N409" s="23">
        <f>+N408/N$402</f>
        <v>7.470151075468863E-2</v>
      </c>
      <c r="O409" s="23">
        <f>+O408/O$402</f>
        <v>8.3218033980609465E-2</v>
      </c>
      <c r="P409" s="23">
        <f>+P408/P$402</f>
        <v>9.1950551327921654E-2</v>
      </c>
      <c r="Q409" s="23">
        <f>+Q408/Q$402</f>
        <v>0.13305838504994655</v>
      </c>
      <c r="R409" s="18"/>
      <c r="S409" s="24" t="s">
        <v>236</v>
      </c>
    </row>
    <row r="410" spans="1:19" ht="14" x14ac:dyDescent="0.3">
      <c r="A410" s="16"/>
      <c r="B410" s="171" t="s">
        <v>62</v>
      </c>
      <c r="C410" s="171"/>
      <c r="D410" s="171"/>
      <c r="E410" s="171"/>
      <c r="F410" s="171"/>
      <c r="G410" s="171"/>
      <c r="H410" s="171"/>
      <c r="I410" s="171"/>
      <c r="J410" s="171"/>
      <c r="K410" s="171"/>
      <c r="L410" s="171"/>
      <c r="M410" s="171"/>
      <c r="N410" s="171"/>
      <c r="O410" s="27"/>
      <c r="P410" s="27"/>
      <c r="Q410" s="27"/>
      <c r="R410" s="18"/>
      <c r="S410" s="3"/>
    </row>
    <row r="411" spans="1:19" ht="14" x14ac:dyDescent="0.3">
      <c r="B411" s="21" t="str">
        <f t="shared" ref="B411:Q413" si="38">IFERROR(VLOOKUP($B$410,$4:$126,MATCH($S411&amp;"/"&amp;B$348,$2:$2,0),FALSE),"")</f>
        <v/>
      </c>
      <c r="C411" s="21" t="str">
        <f t="shared" si="38"/>
        <v/>
      </c>
      <c r="D411" s="21" t="str">
        <f t="shared" si="38"/>
        <v/>
      </c>
      <c r="E411" s="21" t="str">
        <f t="shared" si="38"/>
        <v/>
      </c>
      <c r="F411" s="21" t="str">
        <f t="shared" si="38"/>
        <v/>
      </c>
      <c r="G411" s="21" t="str">
        <f t="shared" si="38"/>
        <v/>
      </c>
      <c r="H411" s="21" t="str">
        <f t="shared" si="38"/>
        <v/>
      </c>
      <c r="I411" s="21" t="str">
        <f t="shared" si="38"/>
        <v/>
      </c>
      <c r="J411" s="21" t="str">
        <f t="shared" si="38"/>
        <v/>
      </c>
      <c r="K411" s="21">
        <f t="shared" si="38"/>
        <v>74448.94</v>
      </c>
      <c r="L411" s="21">
        <f t="shared" si="38"/>
        <v>50572.45</v>
      </c>
      <c r="M411" s="21">
        <f t="shared" si="38"/>
        <v>276678.96999999997</v>
      </c>
      <c r="N411" s="21">
        <f t="shared" si="38"/>
        <v>270424.03000000003</v>
      </c>
      <c r="O411" s="21">
        <f t="shared" si="38"/>
        <v>210478.03</v>
      </c>
      <c r="P411" s="21">
        <f t="shared" si="38"/>
        <v>264263.77</v>
      </c>
      <c r="Q411" s="21">
        <f t="shared" si="38"/>
        <v>260358.55</v>
      </c>
      <c r="R411" s="18"/>
      <c r="S411" s="22" t="s">
        <v>232</v>
      </c>
    </row>
    <row r="412" spans="1:19" ht="14" x14ac:dyDescent="0.3">
      <c r="B412" s="21" t="str">
        <f t="shared" si="38"/>
        <v/>
      </c>
      <c r="C412" s="21" t="str">
        <f t="shared" si="38"/>
        <v/>
      </c>
      <c r="D412" s="21" t="str">
        <f t="shared" si="38"/>
        <v/>
      </c>
      <c r="E412" s="21" t="str">
        <f t="shared" si="38"/>
        <v/>
      </c>
      <c r="F412" s="21" t="str">
        <f t="shared" si="38"/>
        <v/>
      </c>
      <c r="G412" s="21" t="str">
        <f t="shared" si="38"/>
        <v/>
      </c>
      <c r="H412" s="21" t="str">
        <f t="shared" si="38"/>
        <v/>
      </c>
      <c r="I412" s="21" t="str">
        <f t="shared" si="38"/>
        <v/>
      </c>
      <c r="J412" s="21" t="str">
        <f t="shared" si="38"/>
        <v/>
      </c>
      <c r="K412" s="21">
        <f t="shared" si="38"/>
        <v>38826.6</v>
      </c>
      <c r="L412" s="21">
        <f t="shared" si="38"/>
        <v>44694.78</v>
      </c>
      <c r="M412" s="21">
        <f t="shared" si="38"/>
        <v>302426.45</v>
      </c>
      <c r="N412" s="21">
        <f t="shared" si="38"/>
        <v>207435.79</v>
      </c>
      <c r="O412" s="21">
        <f t="shared" si="38"/>
        <v>225380.29</v>
      </c>
      <c r="P412" s="21">
        <f t="shared" si="38"/>
        <v>257642.01</v>
      </c>
      <c r="Q412" s="21" t="str">
        <f t="shared" si="38"/>
        <v/>
      </c>
      <c r="R412" s="18"/>
      <c r="S412" s="22" t="s">
        <v>233</v>
      </c>
    </row>
    <row r="413" spans="1:19" ht="14" x14ac:dyDescent="0.3">
      <c r="B413" s="21" t="str">
        <f t="shared" si="38"/>
        <v/>
      </c>
      <c r="C413" s="21" t="str">
        <f t="shared" si="38"/>
        <v/>
      </c>
      <c r="D413" s="21" t="str">
        <f t="shared" si="38"/>
        <v/>
      </c>
      <c r="E413" s="21" t="str">
        <f t="shared" si="38"/>
        <v/>
      </c>
      <c r="F413" s="21" t="str">
        <f t="shared" si="38"/>
        <v/>
      </c>
      <c r="G413" s="21" t="str">
        <f t="shared" si="38"/>
        <v/>
      </c>
      <c r="H413" s="21" t="str">
        <f t="shared" si="38"/>
        <v/>
      </c>
      <c r="I413" s="21" t="str">
        <f t="shared" si="38"/>
        <v/>
      </c>
      <c r="J413" s="21" t="str">
        <f t="shared" si="38"/>
        <v/>
      </c>
      <c r="K413" s="21">
        <f t="shared" si="38"/>
        <v>50463.43</v>
      </c>
      <c r="L413" s="21">
        <f t="shared" si="38"/>
        <v>134075.04</v>
      </c>
      <c r="M413" s="21">
        <f t="shared" si="38"/>
        <v>331971.76</v>
      </c>
      <c r="N413" s="21">
        <f t="shared" si="38"/>
        <v>193495.23</v>
      </c>
      <c r="O413" s="21">
        <f t="shared" si="38"/>
        <v>201575.82</v>
      </c>
      <c r="P413" s="21">
        <f t="shared" si="38"/>
        <v>237216.98</v>
      </c>
      <c r="Q413" s="21" t="str">
        <f t="shared" si="38"/>
        <v/>
      </c>
      <c r="R413" s="18"/>
      <c r="S413" s="22" t="s">
        <v>234</v>
      </c>
    </row>
    <row r="414" spans="1:19" ht="14" x14ac:dyDescent="0.3">
      <c r="B414" s="21" t="str">
        <f t="shared" ref="B414:M414" si="39">IFERROR(VLOOKUP($B$410,$4:$126,MATCH($S414&amp;"/"&amp;B$348,$2:$2,0),FALSE),"")</f>
        <v/>
      </c>
      <c r="C414" s="21" t="str">
        <f t="shared" si="39"/>
        <v/>
      </c>
      <c r="D414" s="21" t="str">
        <f t="shared" si="39"/>
        <v/>
      </c>
      <c r="E414" s="21" t="str">
        <f t="shared" si="39"/>
        <v/>
      </c>
      <c r="F414" s="21" t="str">
        <f t="shared" si="39"/>
        <v/>
      </c>
      <c r="G414" s="21" t="str">
        <f t="shared" si="39"/>
        <v/>
      </c>
      <c r="H414" s="21" t="str">
        <f t="shared" si="39"/>
        <v/>
      </c>
      <c r="I414" s="21" t="str">
        <f t="shared" si="39"/>
        <v/>
      </c>
      <c r="J414" s="21">
        <f t="shared" si="39"/>
        <v>63143.839999999997</v>
      </c>
      <c r="K414" s="21">
        <f t="shared" si="39"/>
        <v>41378.300000000003</v>
      </c>
      <c r="L414" s="21">
        <f t="shared" si="39"/>
        <v>193701.6</v>
      </c>
      <c r="M414" s="21">
        <f t="shared" si="39"/>
        <v>399861.38</v>
      </c>
      <c r="N414" s="21">
        <f>IFERROR(VLOOKUP($B$410,$4:$126,MATCH($S414&amp;"/"&amp;N$348,$2:$2,0),FALSE),IFERROR(VLOOKUP($B$410,$4:$126,MATCH($S413&amp;"/"&amp;N$348,$2:$2,0),FALSE),IFERROR(VLOOKUP($B$410,$4:$126,MATCH($S412&amp;"/"&amp;N$348,$2:$2,0),FALSE),IFERROR(VLOOKUP($B$410,$4:$126,MATCH($S411&amp;"/"&amp;N$348,$2:$2,0),FALSE),""))))</f>
        <v>199094.39</v>
      </c>
      <c r="O414" s="21">
        <f>IFERROR(VLOOKUP($B$410,$4:$126,MATCH($S414&amp;"/"&amp;O$348,$2:$2,0),FALSE),IFERROR(VLOOKUP($B$410,$4:$126,MATCH($S413&amp;"/"&amp;O$348,$2:$2,0),FALSE),IFERROR(VLOOKUP($B$410,$4:$126,MATCH($S412&amp;"/"&amp;O$348,$2:$2,0),FALSE),IFERROR(VLOOKUP($B$410,$4:$126,MATCH($S411&amp;"/"&amp;O$348,$2:$2,0),FALSE),""))))</f>
        <v>224961.29</v>
      </c>
      <c r="P414" s="21">
        <f>IFERROR(VLOOKUP($B$410,$4:$126,MATCH($S414&amp;"/"&amp;P$348,$2:$2,0),FALSE),IFERROR(VLOOKUP($B$410,$4:$126,MATCH($S413&amp;"/"&amp;P$348,$2:$2,0),FALSE),IFERROR(VLOOKUP($B$410,$4:$126,MATCH($S412&amp;"/"&amp;P$348,$2:$2,0),FALSE),IFERROR(VLOOKUP($B$410,$4:$126,MATCH($S411&amp;"/"&amp;P$348,$2:$2,0),FALSE),""))))</f>
        <v>227783.45</v>
      </c>
      <c r="Q414" s="21">
        <f>IFERROR(VLOOKUP($B$410,$4:$126,MATCH($S414&amp;"/"&amp;Q$348,$2:$2,0),FALSE),IFERROR(VLOOKUP($B$410,$4:$126,MATCH($S413&amp;"/"&amp;Q$348,$2:$2,0),FALSE),IFERROR(VLOOKUP($B$410,$4:$126,MATCH($S412&amp;"/"&amp;Q$348,$2:$2,0),FALSE),IFERROR(VLOOKUP($B$410,$4:$126,MATCH($S411&amp;"/"&amp;Q$348,$2:$2,0),FALSE),""))))</f>
        <v>260358.55</v>
      </c>
      <c r="R414" s="18"/>
      <c r="S414" s="22" t="s">
        <v>235</v>
      </c>
    </row>
    <row r="415" spans="1:19" ht="14" x14ac:dyDescent="0.3">
      <c r="B415" s="23" t="e">
        <f t="shared" ref="B415:M415" si="40">+B414/B$402</f>
        <v>#VALUE!</v>
      </c>
      <c r="C415" s="23" t="e">
        <f t="shared" si="40"/>
        <v>#VALUE!</v>
      </c>
      <c r="D415" s="23" t="e">
        <f t="shared" si="40"/>
        <v>#VALUE!</v>
      </c>
      <c r="E415" s="23" t="e">
        <f t="shared" si="40"/>
        <v>#VALUE!</v>
      </c>
      <c r="F415" s="23" t="e">
        <f t="shared" si="40"/>
        <v>#VALUE!</v>
      </c>
      <c r="G415" s="23" t="e">
        <f t="shared" si="40"/>
        <v>#VALUE!</v>
      </c>
      <c r="H415" s="23" t="e">
        <f t="shared" si="40"/>
        <v>#VALUE!</v>
      </c>
      <c r="I415" s="23" t="e">
        <f t="shared" si="40"/>
        <v>#VALUE!</v>
      </c>
      <c r="J415" s="23">
        <f t="shared" si="40"/>
        <v>0.28916573249161942</v>
      </c>
      <c r="K415" s="23">
        <f t="shared" si="40"/>
        <v>7.4799975509142039E-2</v>
      </c>
      <c r="L415" s="23">
        <f t="shared" si="40"/>
        <v>0.20514786188022216</v>
      </c>
      <c r="M415" s="23">
        <f t="shared" si="40"/>
        <v>0.37151639198231634</v>
      </c>
      <c r="N415" s="23">
        <f>+N414/N$402</f>
        <v>0.17742952151105271</v>
      </c>
      <c r="O415" s="23">
        <f>+O414/O$402</f>
        <v>0.20297939488540515</v>
      </c>
      <c r="P415" s="23">
        <f>+P414/P$402</f>
        <v>0.20113566373847613</v>
      </c>
      <c r="Q415" s="23">
        <f>+Q414/Q$402</f>
        <v>0.22422440582053146</v>
      </c>
      <c r="R415" s="18"/>
      <c r="S415" s="24" t="s">
        <v>236</v>
      </c>
    </row>
    <row r="416" spans="1:19" ht="14" x14ac:dyDescent="0.3">
      <c r="B416" s="175" t="s">
        <v>119</v>
      </c>
      <c r="C416" s="175"/>
      <c r="D416" s="175"/>
      <c r="E416" s="175"/>
      <c r="F416" s="175"/>
      <c r="G416" s="175"/>
      <c r="H416" s="175"/>
      <c r="I416" s="175"/>
      <c r="J416" s="175"/>
      <c r="K416" s="175"/>
      <c r="L416" s="175"/>
      <c r="M416" s="175"/>
      <c r="N416" s="175"/>
      <c r="O416" s="28"/>
      <c r="P416" s="28"/>
      <c r="Q416" s="28"/>
      <c r="R416" s="18"/>
      <c r="S416" s="3"/>
    </row>
    <row r="417" spans="2:19" ht="14" x14ac:dyDescent="0.3">
      <c r="B417" s="21" t="str">
        <f t="shared" ref="B417:Q419" si="41">IFERROR(VLOOKUP($B$416,$4:$126,MATCH($S417&amp;"/"&amp;B$348,$2:$2,0),FALSE),"")</f>
        <v/>
      </c>
      <c r="C417" s="21" t="str">
        <f t="shared" si="41"/>
        <v/>
      </c>
      <c r="D417" s="21" t="str">
        <f t="shared" si="41"/>
        <v/>
      </c>
      <c r="E417" s="21" t="str">
        <f t="shared" si="41"/>
        <v/>
      </c>
      <c r="F417" s="21" t="str">
        <f t="shared" si="41"/>
        <v/>
      </c>
      <c r="G417" s="21" t="str">
        <f t="shared" si="41"/>
        <v/>
      </c>
      <c r="H417" s="21" t="str">
        <f t="shared" si="41"/>
        <v/>
      </c>
      <c r="I417" s="21" t="str">
        <f t="shared" si="41"/>
        <v/>
      </c>
      <c r="J417" s="21" t="str">
        <f t="shared" si="41"/>
        <v/>
      </c>
      <c r="K417" s="21">
        <f t="shared" si="41"/>
        <v>15537.96</v>
      </c>
      <c r="L417" s="21">
        <f t="shared" si="41"/>
        <v>0</v>
      </c>
      <c r="M417" s="21">
        <f t="shared" si="41"/>
        <v>163911.04999999999</v>
      </c>
      <c r="N417" s="21">
        <f t="shared" si="41"/>
        <v>140674.85</v>
      </c>
      <c r="O417" s="21">
        <f t="shared" si="41"/>
        <v>88181.38</v>
      </c>
      <c r="P417" s="21">
        <f t="shared" si="41"/>
        <v>139629.69</v>
      </c>
      <c r="Q417" s="21">
        <f t="shared" si="41"/>
        <v>91806.42</v>
      </c>
      <c r="R417" s="18"/>
      <c r="S417" s="22" t="s">
        <v>232</v>
      </c>
    </row>
    <row r="418" spans="2:19" ht="14" x14ac:dyDescent="0.3">
      <c r="B418" s="21" t="str">
        <f t="shared" si="41"/>
        <v/>
      </c>
      <c r="C418" s="21" t="str">
        <f t="shared" si="41"/>
        <v/>
      </c>
      <c r="D418" s="21" t="str">
        <f t="shared" si="41"/>
        <v/>
      </c>
      <c r="E418" s="21" t="str">
        <f t="shared" si="41"/>
        <v/>
      </c>
      <c r="F418" s="21" t="str">
        <f t="shared" si="41"/>
        <v/>
      </c>
      <c r="G418" s="21" t="str">
        <f t="shared" si="41"/>
        <v/>
      </c>
      <c r="H418" s="21" t="str">
        <f t="shared" si="41"/>
        <v/>
      </c>
      <c r="I418" s="21" t="str">
        <f t="shared" si="41"/>
        <v/>
      </c>
      <c r="J418" s="21" t="str">
        <f t="shared" si="41"/>
        <v/>
      </c>
      <c r="K418" s="21">
        <f t="shared" si="41"/>
        <v>0</v>
      </c>
      <c r="L418" s="21">
        <f t="shared" si="41"/>
        <v>0</v>
      </c>
      <c r="M418" s="21">
        <f t="shared" si="41"/>
        <v>176142.34</v>
      </c>
      <c r="N418" s="21">
        <f t="shared" si="41"/>
        <v>93467.14</v>
      </c>
      <c r="O418" s="21">
        <f t="shared" si="41"/>
        <v>123818.62</v>
      </c>
      <c r="P418" s="21">
        <f t="shared" si="41"/>
        <v>104967.07</v>
      </c>
      <c r="Q418" s="21" t="str">
        <f t="shared" si="41"/>
        <v/>
      </c>
      <c r="R418" s="18"/>
      <c r="S418" s="22" t="s">
        <v>233</v>
      </c>
    </row>
    <row r="419" spans="2:19" ht="14" x14ac:dyDescent="0.3">
      <c r="B419" s="21" t="str">
        <f t="shared" si="41"/>
        <v/>
      </c>
      <c r="C419" s="21" t="str">
        <f t="shared" si="41"/>
        <v/>
      </c>
      <c r="D419" s="21" t="str">
        <f t="shared" si="41"/>
        <v/>
      </c>
      <c r="E419" s="21" t="str">
        <f t="shared" si="41"/>
        <v/>
      </c>
      <c r="F419" s="21" t="str">
        <f t="shared" si="41"/>
        <v/>
      </c>
      <c r="G419" s="21" t="str">
        <f t="shared" si="41"/>
        <v/>
      </c>
      <c r="H419" s="21" t="str">
        <f t="shared" si="41"/>
        <v/>
      </c>
      <c r="I419" s="21" t="str">
        <f t="shared" si="41"/>
        <v/>
      </c>
      <c r="J419" s="21" t="str">
        <f t="shared" si="41"/>
        <v/>
      </c>
      <c r="K419" s="21">
        <f t="shared" si="41"/>
        <v>0</v>
      </c>
      <c r="L419" s="21">
        <f t="shared" si="41"/>
        <v>57195.59</v>
      </c>
      <c r="M419" s="21">
        <f t="shared" si="41"/>
        <v>191817.38</v>
      </c>
      <c r="N419" s="21">
        <f t="shared" si="41"/>
        <v>82739.91</v>
      </c>
      <c r="O419" s="21">
        <f t="shared" si="41"/>
        <v>104745.73999999999</v>
      </c>
      <c r="P419" s="21">
        <f t="shared" si="41"/>
        <v>102408.56999999999</v>
      </c>
      <c r="Q419" s="21" t="str">
        <f t="shared" si="41"/>
        <v/>
      </c>
      <c r="R419" s="18"/>
      <c r="S419" s="22" t="s">
        <v>234</v>
      </c>
    </row>
    <row r="420" spans="2:19" ht="14" x14ac:dyDescent="0.3">
      <c r="B420" s="21" t="str">
        <f t="shared" ref="B420:M420" si="42">IFERROR(VLOOKUP($B$416,$4:$126,MATCH($S420&amp;"/"&amp;B$348,$2:$2,0),FALSE),"")</f>
        <v/>
      </c>
      <c r="C420" s="21" t="str">
        <f t="shared" si="42"/>
        <v/>
      </c>
      <c r="D420" s="21" t="str">
        <f t="shared" si="42"/>
        <v/>
      </c>
      <c r="E420" s="21" t="str">
        <f t="shared" si="42"/>
        <v/>
      </c>
      <c r="F420" s="21" t="str">
        <f t="shared" si="42"/>
        <v/>
      </c>
      <c r="G420" s="21" t="str">
        <f t="shared" si="42"/>
        <v/>
      </c>
      <c r="H420" s="21" t="str">
        <f t="shared" si="42"/>
        <v/>
      </c>
      <c r="I420" s="21" t="str">
        <f t="shared" si="42"/>
        <v/>
      </c>
      <c r="J420" s="21">
        <f t="shared" si="42"/>
        <v>23802.58</v>
      </c>
      <c r="K420" s="21">
        <f t="shared" si="42"/>
        <v>0</v>
      </c>
      <c r="L420" s="21">
        <f t="shared" si="42"/>
        <v>78541.239999999991</v>
      </c>
      <c r="M420" s="21">
        <f t="shared" si="42"/>
        <v>260148.86</v>
      </c>
      <c r="N420" s="21">
        <f>IFERROR(VLOOKUP($B$416,$4:$126,MATCH($S420&amp;"/"&amp;N$348,$2:$2,0),FALSE),IFERROR(VLOOKUP($B$416,$4:$126,MATCH($S419&amp;"/"&amp;N$348,$2:$2,0),FALSE),IFERROR(VLOOKUP($B$416,$4:$126,MATCH($S418&amp;"/"&amp;N$348,$2:$2,0),FALSE),IFERROR(VLOOKUP($B$416,$4:$126,MATCH($S417&amp;"/"&amp;N$348,$2:$2,0),FALSE),""))))</f>
        <v>94793.63</v>
      </c>
      <c r="O420" s="21">
        <f>IFERROR(VLOOKUP($B$416,$4:$126,MATCH($S420&amp;"/"&amp;O$348,$2:$2,0),FALSE),IFERROR(VLOOKUP($B$416,$4:$126,MATCH($S419&amp;"/"&amp;O$348,$2:$2,0),FALSE),IFERROR(VLOOKUP($B$416,$4:$126,MATCH($S418&amp;"/"&amp;O$348,$2:$2,0),FALSE),IFERROR(VLOOKUP($B$416,$4:$126,MATCH($S417&amp;"/"&amp;O$348,$2:$2,0),FALSE),""))))</f>
        <v>117068.41</v>
      </c>
      <c r="P420" s="21">
        <f>IFERROR(VLOOKUP($B$416,$4:$126,MATCH($S420&amp;"/"&amp;P$348,$2:$2,0),FALSE),IFERROR(VLOOKUP($B$416,$4:$126,MATCH($S419&amp;"/"&amp;P$348,$2:$2,0),FALSE),IFERROR(VLOOKUP($B$416,$4:$126,MATCH($S418&amp;"/"&amp;P$348,$2:$2,0),FALSE),IFERROR(VLOOKUP($B$416,$4:$126,MATCH($S417&amp;"/"&amp;P$348,$2:$2,0),FALSE),""))))</f>
        <v>111557.16</v>
      </c>
      <c r="Q420" s="21">
        <f>IFERROR(VLOOKUP($B$416,$4:$126,MATCH($S420&amp;"/"&amp;Q$348,$2:$2,0),FALSE),IFERROR(VLOOKUP($B$416,$4:$126,MATCH($S419&amp;"/"&amp;Q$348,$2:$2,0),FALSE),IFERROR(VLOOKUP($B$416,$4:$126,MATCH($S418&amp;"/"&amp;Q$348,$2:$2,0),FALSE),IFERROR(VLOOKUP($B$416,$4:$126,MATCH($S417&amp;"/"&amp;Q$348,$2:$2,0),FALSE),""))))</f>
        <v>91806.42</v>
      </c>
      <c r="R420" s="18"/>
      <c r="S420" s="22" t="s">
        <v>235</v>
      </c>
    </row>
    <row r="421" spans="2:19" ht="14" x14ac:dyDescent="0.3">
      <c r="B421" s="23" t="e">
        <f t="shared" ref="B421:M421" si="43">+B420/B$402</f>
        <v>#VALUE!</v>
      </c>
      <c r="C421" s="23" t="e">
        <f t="shared" si="43"/>
        <v>#VALUE!</v>
      </c>
      <c r="D421" s="23" t="e">
        <f t="shared" si="43"/>
        <v>#VALUE!</v>
      </c>
      <c r="E421" s="23" t="e">
        <f t="shared" si="43"/>
        <v>#VALUE!</v>
      </c>
      <c r="F421" s="23" t="e">
        <f t="shared" si="43"/>
        <v>#VALUE!</v>
      </c>
      <c r="G421" s="23" t="e">
        <f t="shared" si="43"/>
        <v>#VALUE!</v>
      </c>
      <c r="H421" s="23" t="e">
        <f t="shared" si="43"/>
        <v>#VALUE!</v>
      </c>
      <c r="I421" s="23" t="e">
        <f t="shared" si="43"/>
        <v>#VALUE!</v>
      </c>
      <c r="J421" s="23">
        <f t="shared" si="43"/>
        <v>0.10900335616095523</v>
      </c>
      <c r="K421" s="23">
        <f t="shared" si="43"/>
        <v>0</v>
      </c>
      <c r="L421" s="23">
        <f t="shared" si="43"/>
        <v>8.318241798426744E-2</v>
      </c>
      <c r="M421" s="23">
        <f t="shared" si="43"/>
        <v>0.24170767840973473</v>
      </c>
      <c r="N421" s="23">
        <f>+N420/N$402</f>
        <v>8.4478464778418777E-2</v>
      </c>
      <c r="O421" s="23">
        <f>+O420/O$402</f>
        <v>0.10562917301014994</v>
      </c>
      <c r="P421" s="23">
        <f>+P420/P$402</f>
        <v>9.8506381483726674E-2</v>
      </c>
      <c r="Q421" s="23">
        <f>+Q420/Q$402</f>
        <v>7.9064966274432533E-2</v>
      </c>
      <c r="R421" s="18"/>
      <c r="S421" s="24" t="s">
        <v>236</v>
      </c>
    </row>
    <row r="422" spans="2:19" ht="14" x14ac:dyDescent="0.3">
      <c r="B422" s="171" t="s">
        <v>120</v>
      </c>
      <c r="C422" s="171"/>
      <c r="D422" s="171"/>
      <c r="E422" s="171"/>
      <c r="F422" s="171"/>
      <c r="G422" s="171"/>
      <c r="H422" s="171"/>
      <c r="I422" s="171"/>
      <c r="J422" s="171"/>
      <c r="K422" s="171"/>
      <c r="L422" s="171"/>
      <c r="M422" s="171"/>
      <c r="N422" s="171"/>
      <c r="O422" s="27"/>
      <c r="P422" s="27"/>
      <c r="Q422" s="27"/>
      <c r="R422" s="18"/>
      <c r="S422" s="3"/>
    </row>
    <row r="423" spans="2:19" ht="14" x14ac:dyDescent="0.3">
      <c r="B423" s="21" t="str">
        <f t="shared" ref="B423:Q425" si="44">IFERROR(VLOOKUP($B$422,$4:$126,MATCH($S423&amp;"/"&amp;B$348,$2:$2,0),FALSE),"")</f>
        <v/>
      </c>
      <c r="C423" s="21" t="str">
        <f t="shared" si="44"/>
        <v/>
      </c>
      <c r="D423" s="21" t="str">
        <f t="shared" si="44"/>
        <v/>
      </c>
      <c r="E423" s="21" t="str">
        <f t="shared" si="44"/>
        <v/>
      </c>
      <c r="F423" s="21" t="str">
        <f t="shared" si="44"/>
        <v/>
      </c>
      <c r="G423" s="21" t="str">
        <f t="shared" si="44"/>
        <v/>
      </c>
      <c r="H423" s="21" t="str">
        <f t="shared" si="44"/>
        <v/>
      </c>
      <c r="I423" s="21" t="str">
        <f t="shared" si="44"/>
        <v/>
      </c>
      <c r="J423" s="21" t="str">
        <f t="shared" si="44"/>
        <v/>
      </c>
      <c r="K423" s="21">
        <f t="shared" si="44"/>
        <v>11421.33</v>
      </c>
      <c r="L423" s="21">
        <f t="shared" si="44"/>
        <v>103000</v>
      </c>
      <c r="M423" s="21">
        <f t="shared" si="44"/>
        <v>332794.84999999998</v>
      </c>
      <c r="N423" s="21">
        <f t="shared" si="44"/>
        <v>344279.86</v>
      </c>
      <c r="O423" s="21">
        <f t="shared" si="44"/>
        <v>401451.9</v>
      </c>
      <c r="P423" s="21">
        <f t="shared" si="44"/>
        <v>329709.77</v>
      </c>
      <c r="Q423" s="21">
        <f t="shared" si="44"/>
        <v>282800.78999999998</v>
      </c>
      <c r="R423" s="18"/>
      <c r="S423" s="22" t="s">
        <v>232</v>
      </c>
    </row>
    <row r="424" spans="2:19" ht="14" x14ac:dyDescent="0.3">
      <c r="B424" s="21" t="str">
        <f t="shared" si="44"/>
        <v/>
      </c>
      <c r="C424" s="21" t="str">
        <f t="shared" si="44"/>
        <v/>
      </c>
      <c r="D424" s="21" t="str">
        <f t="shared" si="44"/>
        <v/>
      </c>
      <c r="E424" s="21" t="str">
        <f t="shared" si="44"/>
        <v/>
      </c>
      <c r="F424" s="21" t="str">
        <f t="shared" si="44"/>
        <v/>
      </c>
      <c r="G424" s="21" t="str">
        <f t="shared" si="44"/>
        <v/>
      </c>
      <c r="H424" s="21" t="str">
        <f t="shared" si="44"/>
        <v/>
      </c>
      <c r="I424" s="21" t="str">
        <f t="shared" si="44"/>
        <v/>
      </c>
      <c r="J424" s="21" t="str">
        <f t="shared" si="44"/>
        <v/>
      </c>
      <c r="K424" s="21">
        <f t="shared" si="44"/>
        <v>0</v>
      </c>
      <c r="L424" s="21">
        <f t="shared" si="44"/>
        <v>123000</v>
      </c>
      <c r="M424" s="21">
        <f t="shared" si="44"/>
        <v>356844.85</v>
      </c>
      <c r="N424" s="21">
        <f t="shared" si="44"/>
        <v>422275.68</v>
      </c>
      <c r="O424" s="21">
        <f t="shared" si="44"/>
        <v>394018.32</v>
      </c>
      <c r="P424" s="21">
        <f t="shared" si="44"/>
        <v>346995.14</v>
      </c>
      <c r="Q424" s="21" t="str">
        <f t="shared" si="44"/>
        <v/>
      </c>
      <c r="R424" s="18"/>
      <c r="S424" s="22" t="s">
        <v>233</v>
      </c>
    </row>
    <row r="425" spans="2:19" ht="14" x14ac:dyDescent="0.3">
      <c r="B425" s="21" t="str">
        <f t="shared" si="44"/>
        <v/>
      </c>
      <c r="C425" s="21" t="str">
        <f t="shared" si="44"/>
        <v/>
      </c>
      <c r="D425" s="21" t="str">
        <f t="shared" si="44"/>
        <v/>
      </c>
      <c r="E425" s="21" t="str">
        <f t="shared" si="44"/>
        <v/>
      </c>
      <c r="F425" s="21" t="str">
        <f t="shared" si="44"/>
        <v/>
      </c>
      <c r="G425" s="21" t="str">
        <f t="shared" si="44"/>
        <v/>
      </c>
      <c r="H425" s="21" t="str">
        <f t="shared" si="44"/>
        <v/>
      </c>
      <c r="I425" s="21" t="str">
        <f t="shared" si="44"/>
        <v/>
      </c>
      <c r="J425" s="21" t="str">
        <f t="shared" si="44"/>
        <v/>
      </c>
      <c r="K425" s="21">
        <f t="shared" si="44"/>
        <v>0</v>
      </c>
      <c r="L425" s="21">
        <f t="shared" si="44"/>
        <v>337500</v>
      </c>
      <c r="M425" s="21">
        <f t="shared" si="44"/>
        <v>356000</v>
      </c>
      <c r="N425" s="21">
        <f t="shared" si="44"/>
        <v>421563.48</v>
      </c>
      <c r="O425" s="21">
        <f t="shared" si="44"/>
        <v>400111.81</v>
      </c>
      <c r="P425" s="21">
        <f t="shared" si="44"/>
        <v>351131.98</v>
      </c>
      <c r="Q425" s="21" t="str">
        <f t="shared" si="44"/>
        <v/>
      </c>
      <c r="R425" s="18"/>
      <c r="S425" s="22" t="s">
        <v>234</v>
      </c>
    </row>
    <row r="426" spans="2:19" ht="14" x14ac:dyDescent="0.3">
      <c r="B426" s="21" t="str">
        <f t="shared" ref="B426:M426" si="45">IFERROR(VLOOKUP($B$422,$4:$126,MATCH($S426&amp;"/"&amp;B$348,$2:$2,0),FALSE),"")</f>
        <v/>
      </c>
      <c r="C426" s="21" t="str">
        <f t="shared" si="45"/>
        <v/>
      </c>
      <c r="D426" s="21" t="str">
        <f t="shared" si="45"/>
        <v/>
      </c>
      <c r="E426" s="21" t="str">
        <f t="shared" si="45"/>
        <v/>
      </c>
      <c r="F426" s="21" t="str">
        <f t="shared" si="45"/>
        <v/>
      </c>
      <c r="G426" s="21" t="str">
        <f t="shared" si="45"/>
        <v/>
      </c>
      <c r="H426" s="21" t="str">
        <f t="shared" si="45"/>
        <v/>
      </c>
      <c r="I426" s="21" t="str">
        <f t="shared" si="45"/>
        <v/>
      </c>
      <c r="J426" s="21">
        <f t="shared" si="45"/>
        <v>46134.79</v>
      </c>
      <c r="K426" s="21">
        <f t="shared" si="45"/>
        <v>100000</v>
      </c>
      <c r="L426" s="21">
        <f t="shared" si="45"/>
        <v>342454.85</v>
      </c>
      <c r="M426" s="21">
        <f t="shared" si="45"/>
        <v>269033.09000000003</v>
      </c>
      <c r="N426" s="21">
        <f>IFERROR(VLOOKUP($B$422,$4:$126,MATCH($S426&amp;"/"&amp;N$348,$2:$2,0),FALSE),IFERROR(VLOOKUP($B$422,$4:$126,MATCH($S425&amp;"/"&amp;N$348,$2:$2,0),FALSE),IFERROR(VLOOKUP($B$422,$4:$126,MATCH($S424&amp;"/"&amp;N$348,$2:$2,0),FALSE),IFERROR(VLOOKUP($B$422,$4:$126,MATCH($S423&amp;"/"&amp;N$348,$2:$2,0),FALSE),""))))</f>
        <v>402177.57</v>
      </c>
      <c r="O426" s="21">
        <f>IFERROR(VLOOKUP($B$422,$4:$126,MATCH($S426&amp;"/"&amp;O$348,$2:$2,0),FALSE),IFERROR(VLOOKUP($B$422,$4:$126,MATCH($S425&amp;"/"&amp;O$348,$2:$2,0),FALSE),IFERROR(VLOOKUP($B$422,$4:$126,MATCH($S424&amp;"/"&amp;O$348,$2:$2,0),FALSE),IFERROR(VLOOKUP($B$422,$4:$126,MATCH($S423&amp;"/"&amp;O$348,$2:$2,0),FALSE),""))))</f>
        <v>378683.63</v>
      </c>
      <c r="P426" s="21">
        <f>IFERROR(VLOOKUP($B$422,$4:$126,MATCH($S426&amp;"/"&amp;P$348,$2:$2,0),FALSE),IFERROR(VLOOKUP($B$422,$4:$126,MATCH($S425&amp;"/"&amp;P$348,$2:$2,0),FALSE),IFERROR(VLOOKUP($B$422,$4:$126,MATCH($S424&amp;"/"&amp;P$348,$2:$2,0),FALSE),IFERROR(VLOOKUP($B$422,$4:$126,MATCH($S423&amp;"/"&amp;P$348,$2:$2,0),FALSE),""))))</f>
        <v>313672.34000000003</v>
      </c>
      <c r="Q426" s="21">
        <f>IFERROR(VLOOKUP($B$422,$4:$126,MATCH($S426&amp;"/"&amp;Q$348,$2:$2,0),FALSE),IFERROR(VLOOKUP($B$422,$4:$126,MATCH($S425&amp;"/"&amp;Q$348,$2:$2,0),FALSE),IFERROR(VLOOKUP($B$422,$4:$126,MATCH($S424&amp;"/"&amp;Q$348,$2:$2,0),FALSE),IFERROR(VLOOKUP($B$422,$4:$126,MATCH($S423&amp;"/"&amp;Q$348,$2:$2,0),FALSE),""))))</f>
        <v>282800.78999999998</v>
      </c>
      <c r="R426" s="18"/>
      <c r="S426" s="22" t="s">
        <v>235</v>
      </c>
    </row>
    <row r="427" spans="2:19" ht="14" x14ac:dyDescent="0.3">
      <c r="B427" s="23" t="e">
        <f t="shared" ref="B427:M427" si="46">+B426/B$402</f>
        <v>#VALUE!</v>
      </c>
      <c r="C427" s="23" t="e">
        <f t="shared" si="46"/>
        <v>#VALUE!</v>
      </c>
      <c r="D427" s="23" t="e">
        <f t="shared" si="46"/>
        <v>#VALUE!</v>
      </c>
      <c r="E427" s="23" t="e">
        <f t="shared" si="46"/>
        <v>#VALUE!</v>
      </c>
      <c r="F427" s="23" t="e">
        <f t="shared" si="46"/>
        <v>#VALUE!</v>
      </c>
      <c r="G427" s="23" t="e">
        <f t="shared" si="46"/>
        <v>#VALUE!</v>
      </c>
      <c r="H427" s="23" t="e">
        <f t="shared" si="46"/>
        <v>#VALUE!</v>
      </c>
      <c r="I427" s="23" t="e">
        <f t="shared" si="46"/>
        <v>#VALUE!</v>
      </c>
      <c r="J427" s="23">
        <f t="shared" si="46"/>
        <v>0.21127318743518037</v>
      </c>
      <c r="K427" s="23">
        <f t="shared" si="46"/>
        <v>0.18077102130619679</v>
      </c>
      <c r="L427" s="23">
        <f t="shared" si="46"/>
        <v>0.36269127497146225</v>
      </c>
      <c r="M427" s="23">
        <f t="shared" si="46"/>
        <v>0.24996213167836764</v>
      </c>
      <c r="N427" s="23">
        <f>+N426/N$402</f>
        <v>0.35841378457513495</v>
      </c>
      <c r="O427" s="23">
        <f>+O426/O$402</f>
        <v>0.34168089127871137</v>
      </c>
      <c r="P427" s="23">
        <f>+P426/P$402</f>
        <v>0.27697663856746818</v>
      </c>
      <c r="Q427" s="23">
        <f>+Q426/Q$402</f>
        <v>0.24355197516396865</v>
      </c>
      <c r="R427" s="18"/>
      <c r="S427" s="24" t="s">
        <v>236</v>
      </c>
    </row>
    <row r="428" spans="2:19" ht="14" x14ac:dyDescent="0.3">
      <c r="B428" s="171" t="s">
        <v>121</v>
      </c>
      <c r="C428" s="171"/>
      <c r="D428" s="171"/>
      <c r="E428" s="171"/>
      <c r="F428" s="171"/>
      <c r="G428" s="171"/>
      <c r="H428" s="171"/>
      <c r="I428" s="171"/>
      <c r="J428" s="171"/>
      <c r="K428" s="171"/>
      <c r="L428" s="171"/>
      <c r="M428" s="171"/>
      <c r="N428" s="171"/>
      <c r="O428" s="27"/>
      <c r="P428" s="27"/>
      <c r="Q428" s="27"/>
      <c r="R428" s="18"/>
      <c r="S428" s="3"/>
    </row>
    <row r="429" spans="2:19" ht="14" x14ac:dyDescent="0.3">
      <c r="B429" s="21" t="str">
        <f t="shared" ref="B429:Q431" si="47">IFERROR(VLOOKUP($B$428,$4:$126,MATCH($S429&amp;"/"&amp;B$348,$2:$2,0),FALSE),"")</f>
        <v/>
      </c>
      <c r="C429" s="21" t="str">
        <f t="shared" si="47"/>
        <v/>
      </c>
      <c r="D429" s="21" t="str">
        <f t="shared" si="47"/>
        <v/>
      </c>
      <c r="E429" s="21" t="str">
        <f t="shared" si="47"/>
        <v/>
      </c>
      <c r="F429" s="21" t="str">
        <f t="shared" si="47"/>
        <v/>
      </c>
      <c r="G429" s="21" t="str">
        <f t="shared" si="47"/>
        <v/>
      </c>
      <c r="H429" s="21" t="str">
        <f t="shared" si="47"/>
        <v/>
      </c>
      <c r="I429" s="21" t="str">
        <f t="shared" si="47"/>
        <v/>
      </c>
      <c r="J429" s="21" t="str">
        <f t="shared" si="47"/>
        <v/>
      </c>
      <c r="K429" s="21">
        <f t="shared" si="47"/>
        <v>26959.29</v>
      </c>
      <c r="L429" s="21">
        <f t="shared" si="47"/>
        <v>103000</v>
      </c>
      <c r="M429" s="21">
        <f t="shared" si="47"/>
        <v>496705.89999999997</v>
      </c>
      <c r="N429" s="21">
        <f t="shared" si="47"/>
        <v>484954.70999999996</v>
      </c>
      <c r="O429" s="21">
        <f t="shared" si="47"/>
        <v>489633.28000000003</v>
      </c>
      <c r="P429" s="21">
        <f t="shared" si="47"/>
        <v>469339.46</v>
      </c>
      <c r="Q429" s="21">
        <f t="shared" si="47"/>
        <v>374607.20999999996</v>
      </c>
      <c r="R429" s="18"/>
      <c r="S429" s="22" t="s">
        <v>232</v>
      </c>
    </row>
    <row r="430" spans="2:19" ht="14" x14ac:dyDescent="0.3">
      <c r="B430" s="21" t="str">
        <f t="shared" si="47"/>
        <v/>
      </c>
      <c r="C430" s="21" t="str">
        <f t="shared" si="47"/>
        <v/>
      </c>
      <c r="D430" s="21" t="str">
        <f t="shared" si="47"/>
        <v/>
      </c>
      <c r="E430" s="21" t="str">
        <f t="shared" si="47"/>
        <v/>
      </c>
      <c r="F430" s="21" t="str">
        <f t="shared" si="47"/>
        <v/>
      </c>
      <c r="G430" s="21" t="str">
        <f t="shared" si="47"/>
        <v/>
      </c>
      <c r="H430" s="21" t="str">
        <f t="shared" si="47"/>
        <v/>
      </c>
      <c r="I430" s="21" t="str">
        <f t="shared" si="47"/>
        <v/>
      </c>
      <c r="J430" s="21" t="str">
        <f t="shared" si="47"/>
        <v/>
      </c>
      <c r="K430" s="21">
        <f t="shared" si="47"/>
        <v>0</v>
      </c>
      <c r="L430" s="21">
        <f t="shared" si="47"/>
        <v>123000</v>
      </c>
      <c r="M430" s="21">
        <f t="shared" si="47"/>
        <v>532987.18999999994</v>
      </c>
      <c r="N430" s="21">
        <f t="shared" si="47"/>
        <v>515742.82</v>
      </c>
      <c r="O430" s="21">
        <f t="shared" si="47"/>
        <v>517836.94</v>
      </c>
      <c r="P430" s="21">
        <f t="shared" si="47"/>
        <v>451962.21</v>
      </c>
      <c r="Q430" s="21" t="str">
        <f t="shared" si="47"/>
        <v/>
      </c>
      <c r="R430" s="18"/>
      <c r="S430" s="22" t="s">
        <v>233</v>
      </c>
    </row>
    <row r="431" spans="2:19" ht="14" x14ac:dyDescent="0.3">
      <c r="B431" s="21" t="str">
        <f t="shared" si="47"/>
        <v/>
      </c>
      <c r="C431" s="21" t="str">
        <f t="shared" si="47"/>
        <v/>
      </c>
      <c r="D431" s="21" t="str">
        <f t="shared" si="47"/>
        <v/>
      </c>
      <c r="E431" s="21" t="str">
        <f t="shared" si="47"/>
        <v/>
      </c>
      <c r="F431" s="21" t="str">
        <f t="shared" si="47"/>
        <v/>
      </c>
      <c r="G431" s="21" t="str">
        <f t="shared" si="47"/>
        <v/>
      </c>
      <c r="H431" s="21" t="str">
        <f t="shared" si="47"/>
        <v/>
      </c>
      <c r="I431" s="21" t="str">
        <f t="shared" si="47"/>
        <v/>
      </c>
      <c r="J431" s="21" t="str">
        <f t="shared" si="47"/>
        <v/>
      </c>
      <c r="K431" s="21">
        <f t="shared" si="47"/>
        <v>0</v>
      </c>
      <c r="L431" s="21">
        <f t="shared" si="47"/>
        <v>394695.58999999997</v>
      </c>
      <c r="M431" s="21">
        <f t="shared" si="47"/>
        <v>547817.38</v>
      </c>
      <c r="N431" s="21">
        <f t="shared" si="47"/>
        <v>504303.39</v>
      </c>
      <c r="O431" s="21">
        <f t="shared" si="47"/>
        <v>504857.55</v>
      </c>
      <c r="P431" s="21">
        <f t="shared" si="47"/>
        <v>453540.55</v>
      </c>
      <c r="Q431" s="21" t="str">
        <f t="shared" si="47"/>
        <v/>
      </c>
      <c r="R431" s="18"/>
      <c r="S431" s="22" t="s">
        <v>234</v>
      </c>
    </row>
    <row r="432" spans="2:19" ht="14" x14ac:dyDescent="0.3">
      <c r="B432" s="21" t="str">
        <f t="shared" ref="B432:M432" si="48">IFERROR(VLOOKUP($B$428,$4:$126,MATCH($S432&amp;"/"&amp;B$348,$2:$2,0),FALSE),"")</f>
        <v/>
      </c>
      <c r="C432" s="21" t="str">
        <f t="shared" si="48"/>
        <v/>
      </c>
      <c r="D432" s="21" t="str">
        <f t="shared" si="48"/>
        <v/>
      </c>
      <c r="E432" s="21" t="str">
        <f t="shared" si="48"/>
        <v/>
      </c>
      <c r="F432" s="21" t="str">
        <f t="shared" si="48"/>
        <v/>
      </c>
      <c r="G432" s="21" t="str">
        <f t="shared" si="48"/>
        <v/>
      </c>
      <c r="H432" s="21" t="str">
        <f t="shared" si="48"/>
        <v/>
      </c>
      <c r="I432" s="21" t="str">
        <f t="shared" si="48"/>
        <v/>
      </c>
      <c r="J432" s="21">
        <f t="shared" si="48"/>
        <v>69937.37</v>
      </c>
      <c r="K432" s="21">
        <f t="shared" si="48"/>
        <v>100000</v>
      </c>
      <c r="L432" s="21">
        <f t="shared" si="48"/>
        <v>420996.08999999997</v>
      </c>
      <c r="M432" s="21">
        <f t="shared" si="48"/>
        <v>529181.94999999995</v>
      </c>
      <c r="N432" s="21">
        <f>IFERROR(VLOOKUP($B$428,$4:$126,MATCH($S432&amp;"/"&amp;N$348,$2:$2,0),FALSE),IFERROR(VLOOKUP($B$428,$4:$126,MATCH($S431&amp;"/"&amp;N$348,$2:$2,0),FALSE),IFERROR(VLOOKUP($B$428,$4:$126,MATCH($S430&amp;"/"&amp;N$348,$2:$2,0),FALSE),IFERROR(VLOOKUP($B$428,$4:$126,MATCH($S429&amp;"/"&amp;N$348,$2:$2,0),FALSE),""))))</f>
        <v>496971.2</v>
      </c>
      <c r="O432" s="21">
        <f>IFERROR(VLOOKUP($B$428,$4:$126,MATCH($S432&amp;"/"&amp;O$348,$2:$2,0),FALSE),IFERROR(VLOOKUP($B$428,$4:$126,MATCH($S431&amp;"/"&amp;O$348,$2:$2,0),FALSE),IFERROR(VLOOKUP($B$428,$4:$126,MATCH($S430&amp;"/"&amp;O$348,$2:$2,0),FALSE),IFERROR(VLOOKUP($B$428,$4:$126,MATCH($S429&amp;"/"&amp;O$348,$2:$2,0),FALSE),""))))</f>
        <v>495752.04000000004</v>
      </c>
      <c r="P432" s="21">
        <f>IFERROR(VLOOKUP($B$428,$4:$126,MATCH($S432&amp;"/"&amp;P$348,$2:$2,0),FALSE),IFERROR(VLOOKUP($B$428,$4:$126,MATCH($S431&amp;"/"&amp;P$348,$2:$2,0),FALSE),IFERROR(VLOOKUP($B$428,$4:$126,MATCH($S430&amp;"/"&amp;P$348,$2:$2,0),FALSE),IFERROR(VLOOKUP($B$428,$4:$126,MATCH($S429&amp;"/"&amp;P$348,$2:$2,0),FALSE),""))))</f>
        <v>425229.5</v>
      </c>
      <c r="Q432" s="21">
        <f>IFERROR(VLOOKUP($B$428,$4:$126,MATCH($S432&amp;"/"&amp;Q$348,$2:$2,0),FALSE),IFERROR(VLOOKUP($B$428,$4:$126,MATCH($S431&amp;"/"&amp;Q$348,$2:$2,0),FALSE),IFERROR(VLOOKUP($B$428,$4:$126,MATCH($S430&amp;"/"&amp;Q$348,$2:$2,0),FALSE),IFERROR(VLOOKUP($B$428,$4:$126,MATCH($S429&amp;"/"&amp;Q$348,$2:$2,0),FALSE),""))))</f>
        <v>374607.20999999996</v>
      </c>
      <c r="R432" s="18"/>
      <c r="S432" s="22" t="s">
        <v>235</v>
      </c>
    </row>
    <row r="433" spans="1:19" s="32" customFormat="1" ht="14" x14ac:dyDescent="0.3">
      <c r="A433" s="29"/>
      <c r="B433" s="30" t="e">
        <f t="shared" ref="B433:Q433" si="49">+B432/B$457</f>
        <v>#VALUE!</v>
      </c>
      <c r="C433" s="30" t="e">
        <f t="shared" si="49"/>
        <v>#VALUE!</v>
      </c>
      <c r="D433" s="30" t="e">
        <f t="shared" si="49"/>
        <v>#VALUE!</v>
      </c>
      <c r="E433" s="30" t="e">
        <f t="shared" si="49"/>
        <v>#VALUE!</v>
      </c>
      <c r="F433" s="30" t="e">
        <f t="shared" si="49"/>
        <v>#VALUE!</v>
      </c>
      <c r="G433" s="30" t="e">
        <f t="shared" si="49"/>
        <v>#VALUE!</v>
      </c>
      <c r="H433" s="30" t="e">
        <f t="shared" si="49"/>
        <v>#VALUE!</v>
      </c>
      <c r="I433" s="30" t="e">
        <f t="shared" si="49"/>
        <v>#VALUE!</v>
      </c>
      <c r="J433" s="30">
        <f t="shared" si="49"/>
        <v>0.65782290805342269</v>
      </c>
      <c r="K433" s="30">
        <f t="shared" si="49"/>
        <v>0.24413088002956915</v>
      </c>
      <c r="L433" s="30">
        <f t="shared" si="49"/>
        <v>1.0393133940646901</v>
      </c>
      <c r="M433" s="30">
        <f t="shared" si="49"/>
        <v>1.3602308800780631</v>
      </c>
      <c r="N433" s="30">
        <f t="shared" si="49"/>
        <v>1.0390263779553075</v>
      </c>
      <c r="O433" s="30">
        <f t="shared" si="49"/>
        <v>1.0982455038135934</v>
      </c>
      <c r="P433" s="30">
        <f t="shared" si="49"/>
        <v>0.79149607265936162</v>
      </c>
      <c r="Q433" s="30">
        <f t="shared" si="49"/>
        <v>0.66363138802671517</v>
      </c>
      <c r="R433" s="18"/>
      <c r="S433" s="31" t="s">
        <v>238</v>
      </c>
    </row>
    <row r="434" spans="1:19" ht="14" x14ac:dyDescent="0.3">
      <c r="A434" s="16"/>
      <c r="B434" s="171" t="s">
        <v>69</v>
      </c>
      <c r="C434" s="171"/>
      <c r="D434" s="171"/>
      <c r="E434" s="171"/>
      <c r="F434" s="171"/>
      <c r="G434" s="171"/>
      <c r="H434" s="171"/>
      <c r="I434" s="171"/>
      <c r="J434" s="171"/>
      <c r="K434" s="171"/>
      <c r="L434" s="171"/>
      <c r="M434" s="171"/>
      <c r="N434" s="171"/>
      <c r="O434" s="27"/>
      <c r="P434" s="27"/>
      <c r="Q434" s="27"/>
      <c r="R434" s="18"/>
      <c r="S434" s="3"/>
    </row>
    <row r="435" spans="1:19" ht="14" x14ac:dyDescent="0.3">
      <c r="B435" s="21" t="str">
        <f t="shared" ref="B435:Q437" si="50">IFERROR(VLOOKUP($B$434,$4:$126,MATCH($S435&amp;"/"&amp;B$348,$2:$2,0),FALSE),"")</f>
        <v/>
      </c>
      <c r="C435" s="21" t="str">
        <f t="shared" si="50"/>
        <v/>
      </c>
      <c r="D435" s="21" t="str">
        <f t="shared" si="50"/>
        <v/>
      </c>
      <c r="E435" s="21" t="str">
        <f t="shared" si="50"/>
        <v/>
      </c>
      <c r="F435" s="21" t="str">
        <f t="shared" si="50"/>
        <v/>
      </c>
      <c r="G435" s="21" t="str">
        <f t="shared" si="50"/>
        <v/>
      </c>
      <c r="H435" s="21" t="str">
        <f t="shared" si="50"/>
        <v/>
      </c>
      <c r="I435" s="21" t="str">
        <f t="shared" si="50"/>
        <v/>
      </c>
      <c r="J435" s="21" t="str">
        <f t="shared" si="50"/>
        <v/>
      </c>
      <c r="K435" s="21">
        <f t="shared" si="50"/>
        <v>13903.44</v>
      </c>
      <c r="L435" s="21">
        <f t="shared" si="50"/>
        <v>105343.77</v>
      </c>
      <c r="M435" s="21">
        <f t="shared" si="50"/>
        <v>336903.04</v>
      </c>
      <c r="N435" s="21">
        <f t="shared" si="50"/>
        <v>408153.62</v>
      </c>
      <c r="O435" s="21">
        <f t="shared" si="50"/>
        <v>441177.77</v>
      </c>
      <c r="P435" s="21">
        <f t="shared" si="50"/>
        <v>383078.42</v>
      </c>
      <c r="Q435" s="21">
        <f t="shared" si="50"/>
        <v>336302.98</v>
      </c>
      <c r="R435" s="18"/>
      <c r="S435" s="22" t="s">
        <v>232</v>
      </c>
    </row>
    <row r="436" spans="1:19" ht="14" x14ac:dyDescent="0.3">
      <c r="B436" s="21" t="str">
        <f t="shared" si="50"/>
        <v/>
      </c>
      <c r="C436" s="21" t="str">
        <f t="shared" si="50"/>
        <v/>
      </c>
      <c r="D436" s="21" t="str">
        <f t="shared" si="50"/>
        <v/>
      </c>
      <c r="E436" s="21" t="str">
        <f t="shared" si="50"/>
        <v/>
      </c>
      <c r="F436" s="21" t="str">
        <f t="shared" si="50"/>
        <v/>
      </c>
      <c r="G436" s="21" t="str">
        <f t="shared" si="50"/>
        <v/>
      </c>
      <c r="H436" s="21" t="str">
        <f t="shared" si="50"/>
        <v/>
      </c>
      <c r="I436" s="21" t="str">
        <f t="shared" si="50"/>
        <v/>
      </c>
      <c r="J436" s="21" t="str">
        <f t="shared" si="50"/>
        <v/>
      </c>
      <c r="K436" s="21">
        <f t="shared" si="50"/>
        <v>2307.69</v>
      </c>
      <c r="L436" s="21">
        <f t="shared" si="50"/>
        <v>125262.75</v>
      </c>
      <c r="M436" s="21">
        <f t="shared" si="50"/>
        <v>361639.37</v>
      </c>
      <c r="N436" s="21">
        <f t="shared" si="50"/>
        <v>482459.98</v>
      </c>
      <c r="O436" s="21">
        <f t="shared" si="50"/>
        <v>442815.01</v>
      </c>
      <c r="P436" s="21">
        <f t="shared" si="50"/>
        <v>397928.77</v>
      </c>
      <c r="Q436" s="21" t="str">
        <f t="shared" si="50"/>
        <v/>
      </c>
      <c r="R436" s="18"/>
      <c r="S436" s="22" t="s">
        <v>233</v>
      </c>
    </row>
    <row r="437" spans="1:19" ht="14" x14ac:dyDescent="0.3">
      <c r="B437" s="21" t="str">
        <f t="shared" si="50"/>
        <v/>
      </c>
      <c r="C437" s="21" t="str">
        <f t="shared" si="50"/>
        <v/>
      </c>
      <c r="D437" s="21" t="str">
        <f t="shared" si="50"/>
        <v/>
      </c>
      <c r="E437" s="21" t="str">
        <f t="shared" si="50"/>
        <v/>
      </c>
      <c r="F437" s="21" t="str">
        <f t="shared" si="50"/>
        <v/>
      </c>
      <c r="G437" s="21" t="str">
        <f t="shared" si="50"/>
        <v/>
      </c>
      <c r="H437" s="21" t="str">
        <f t="shared" si="50"/>
        <v/>
      </c>
      <c r="I437" s="21" t="str">
        <f t="shared" si="50"/>
        <v/>
      </c>
      <c r="J437" s="21" t="str">
        <f t="shared" si="50"/>
        <v/>
      </c>
      <c r="K437" s="21">
        <f t="shared" si="50"/>
        <v>2338.42</v>
      </c>
      <c r="L437" s="21">
        <f t="shared" si="50"/>
        <v>339893.85</v>
      </c>
      <c r="M437" s="21">
        <f t="shared" si="50"/>
        <v>361313.38</v>
      </c>
      <c r="N437" s="21">
        <f t="shared" si="50"/>
        <v>469440.78</v>
      </c>
      <c r="O437" s="21">
        <f t="shared" si="50"/>
        <v>454952.59</v>
      </c>
      <c r="P437" s="21">
        <f t="shared" si="50"/>
        <v>405794.7</v>
      </c>
      <c r="Q437" s="21" t="str">
        <f t="shared" si="50"/>
        <v/>
      </c>
      <c r="R437" s="18"/>
      <c r="S437" s="22" t="s">
        <v>234</v>
      </c>
    </row>
    <row r="438" spans="1:19" ht="14" x14ac:dyDescent="0.3">
      <c r="B438" s="21" t="str">
        <f t="shared" ref="B438:M438" si="51">IFERROR(VLOOKUP($B$434,$4:$126,MATCH($S438&amp;"/"&amp;B$348,$2:$2,0),FALSE),"")</f>
        <v/>
      </c>
      <c r="C438" s="21" t="str">
        <f t="shared" si="51"/>
        <v/>
      </c>
      <c r="D438" s="21" t="str">
        <f t="shared" si="51"/>
        <v/>
      </c>
      <c r="E438" s="21" t="str">
        <f t="shared" si="51"/>
        <v/>
      </c>
      <c r="F438" s="21" t="str">
        <f t="shared" si="51"/>
        <v/>
      </c>
      <c r="G438" s="21" t="str">
        <f t="shared" si="51"/>
        <v/>
      </c>
      <c r="H438" s="21" t="str">
        <f t="shared" si="51"/>
        <v/>
      </c>
      <c r="I438" s="21" t="str">
        <f t="shared" si="51"/>
        <v/>
      </c>
      <c r="J438" s="21">
        <f t="shared" si="51"/>
        <v>48896.33</v>
      </c>
      <c r="K438" s="21">
        <f t="shared" si="51"/>
        <v>102185.58</v>
      </c>
      <c r="L438" s="21">
        <f t="shared" si="51"/>
        <v>345425.79</v>
      </c>
      <c r="M438" s="21">
        <f t="shared" si="51"/>
        <v>287391.18</v>
      </c>
      <c r="N438" s="21">
        <f>IFERROR(VLOOKUP($B$434,$4:$126,MATCH($S438&amp;"/"&amp;N$348,$2:$2,0),FALSE),IFERROR(VLOOKUP($B$434,$4:$126,MATCH($S437&amp;"/"&amp;N$348,$2:$2,0),FALSE),IFERROR(VLOOKUP($B$434,$4:$126,MATCH($S436&amp;"/"&amp;N$348,$2:$2,0),FALSE),IFERROR(VLOOKUP($B$434,$4:$126,MATCH($S435&amp;"/"&amp;N$348,$2:$2,0),FALSE),""))))</f>
        <v>444695.53</v>
      </c>
      <c r="O438" s="21">
        <f>IFERROR(VLOOKUP($B$434,$4:$126,MATCH($S438&amp;"/"&amp;O$348,$2:$2,0),FALSE),IFERROR(VLOOKUP($B$434,$4:$126,MATCH($S437&amp;"/"&amp;O$348,$2:$2,0),FALSE),IFERROR(VLOOKUP($B$434,$4:$126,MATCH($S436&amp;"/"&amp;O$348,$2:$2,0),FALSE),IFERROR(VLOOKUP($B$434,$4:$126,MATCH($S435&amp;"/"&amp;O$348,$2:$2,0),FALSE),""))))</f>
        <v>431922.03</v>
      </c>
      <c r="P438" s="21">
        <f>IFERROR(VLOOKUP($B$434,$4:$126,MATCH($S438&amp;"/"&amp;P$348,$2:$2,0),FALSE),IFERROR(VLOOKUP($B$434,$4:$126,MATCH($S437&amp;"/"&amp;P$348,$2:$2,0),FALSE),IFERROR(VLOOKUP($B$434,$4:$126,MATCH($S436&amp;"/"&amp;P$348,$2:$2,0),FALSE),IFERROR(VLOOKUP($B$434,$4:$126,MATCH($S435&amp;"/"&amp;P$348,$2:$2,0),FALSE),""))))</f>
        <v>367446.75</v>
      </c>
      <c r="Q438" s="21">
        <f>IFERROR(VLOOKUP($B$434,$4:$126,MATCH($S438&amp;"/"&amp;Q$348,$2:$2,0),FALSE),IFERROR(VLOOKUP($B$434,$4:$126,MATCH($S437&amp;"/"&amp;Q$348,$2:$2,0),FALSE),IFERROR(VLOOKUP($B$434,$4:$126,MATCH($S436&amp;"/"&amp;Q$348,$2:$2,0),FALSE),IFERROR(VLOOKUP($B$434,$4:$126,MATCH($S435&amp;"/"&amp;Q$348,$2:$2,0),FALSE),""))))</f>
        <v>336302.98</v>
      </c>
      <c r="R438" s="18"/>
      <c r="S438" s="22" t="s">
        <v>235</v>
      </c>
    </row>
    <row r="439" spans="1:19" ht="14" x14ac:dyDescent="0.3">
      <c r="B439" s="23" t="e">
        <f t="shared" ref="B439:M439" si="52">+B438/B$402</f>
        <v>#VALUE!</v>
      </c>
      <c r="C439" s="23" t="e">
        <f t="shared" si="52"/>
        <v>#VALUE!</v>
      </c>
      <c r="D439" s="23" t="e">
        <f t="shared" si="52"/>
        <v>#VALUE!</v>
      </c>
      <c r="E439" s="23" t="e">
        <f t="shared" si="52"/>
        <v>#VALUE!</v>
      </c>
      <c r="F439" s="23" t="e">
        <f t="shared" si="52"/>
        <v>#VALUE!</v>
      </c>
      <c r="G439" s="23" t="e">
        <f t="shared" si="52"/>
        <v>#VALUE!</v>
      </c>
      <c r="H439" s="23" t="e">
        <f t="shared" si="52"/>
        <v>#VALUE!</v>
      </c>
      <c r="I439" s="23" t="e">
        <f t="shared" si="52"/>
        <v>#VALUE!</v>
      </c>
      <c r="J439" s="23">
        <f t="shared" si="52"/>
        <v>0.22391959501674188</v>
      </c>
      <c r="K439" s="23">
        <f t="shared" si="52"/>
        <v>0.18472191659366077</v>
      </c>
      <c r="L439" s="23">
        <f t="shared" si="52"/>
        <v>0.36583777447778754</v>
      </c>
      <c r="M439" s="23">
        <f t="shared" si="52"/>
        <v>0.26701887109262823</v>
      </c>
      <c r="N439" s="23">
        <f>+N438/N$402</f>
        <v>0.39630506467813575</v>
      </c>
      <c r="O439" s="23">
        <f>+O438/O$402</f>
        <v>0.38971714772384092</v>
      </c>
      <c r="P439" s="23">
        <f>+P438/P$402</f>
        <v>0.32446012188241025</v>
      </c>
      <c r="Q439" s="23">
        <f>+Q438/Q$402</f>
        <v>0.28962880560739823</v>
      </c>
      <c r="R439" s="18"/>
      <c r="S439" s="24" t="s">
        <v>236</v>
      </c>
    </row>
    <row r="440" spans="1:19" ht="14" x14ac:dyDescent="0.3">
      <c r="B440" s="173" t="s">
        <v>70</v>
      </c>
      <c r="C440" s="173"/>
      <c r="D440" s="173"/>
      <c r="E440" s="173"/>
      <c r="F440" s="173"/>
      <c r="G440" s="173"/>
      <c r="H440" s="173"/>
      <c r="I440" s="173"/>
      <c r="J440" s="173"/>
      <c r="K440" s="173"/>
      <c r="L440" s="173"/>
      <c r="M440" s="173"/>
      <c r="N440" s="173"/>
      <c r="O440" s="26"/>
      <c r="P440" s="26"/>
      <c r="Q440" s="26"/>
      <c r="R440" s="18"/>
      <c r="S440" s="3"/>
    </row>
    <row r="441" spans="1:19" ht="14" x14ac:dyDescent="0.3">
      <c r="B441" s="21" t="str">
        <f t="shared" ref="B441:Q443" si="53">IFERROR(VLOOKUP($B$440,$4:$126,MATCH($S441&amp;"/"&amp;B$348,$2:$2,0),FALSE),"")</f>
        <v/>
      </c>
      <c r="C441" s="21" t="str">
        <f t="shared" si="53"/>
        <v/>
      </c>
      <c r="D441" s="21" t="str">
        <f t="shared" si="53"/>
        <v/>
      </c>
      <c r="E441" s="21" t="str">
        <f t="shared" si="53"/>
        <v/>
      </c>
      <c r="F441" s="21" t="str">
        <f t="shared" si="53"/>
        <v/>
      </c>
      <c r="G441" s="21" t="str">
        <f t="shared" si="53"/>
        <v/>
      </c>
      <c r="H441" s="21" t="str">
        <f t="shared" si="53"/>
        <v/>
      </c>
      <c r="I441" s="21" t="str">
        <f t="shared" si="53"/>
        <v/>
      </c>
      <c r="J441" s="21" t="str">
        <f t="shared" si="53"/>
        <v/>
      </c>
      <c r="K441" s="21">
        <f t="shared" si="53"/>
        <v>88352.38</v>
      </c>
      <c r="L441" s="21">
        <f t="shared" si="53"/>
        <v>155916.22</v>
      </c>
      <c r="M441" s="21">
        <f t="shared" si="53"/>
        <v>613582.01</v>
      </c>
      <c r="N441" s="21">
        <f t="shared" si="53"/>
        <v>678577.64</v>
      </c>
      <c r="O441" s="21">
        <f t="shared" si="53"/>
        <v>651655.80000000005</v>
      </c>
      <c r="P441" s="21">
        <f t="shared" si="53"/>
        <v>647342.18000000005</v>
      </c>
      <c r="Q441" s="21">
        <f t="shared" si="53"/>
        <v>596661.53</v>
      </c>
      <c r="R441" s="18"/>
      <c r="S441" s="22" t="s">
        <v>232</v>
      </c>
    </row>
    <row r="442" spans="1:19" ht="14" x14ac:dyDescent="0.3">
      <c r="B442" s="21" t="str">
        <f t="shared" si="53"/>
        <v/>
      </c>
      <c r="C442" s="21" t="str">
        <f t="shared" si="53"/>
        <v/>
      </c>
      <c r="D442" s="21" t="str">
        <f t="shared" si="53"/>
        <v/>
      </c>
      <c r="E442" s="21" t="str">
        <f t="shared" si="53"/>
        <v/>
      </c>
      <c r="F442" s="21" t="str">
        <f t="shared" si="53"/>
        <v/>
      </c>
      <c r="G442" s="21" t="str">
        <f t="shared" si="53"/>
        <v/>
      </c>
      <c r="H442" s="21" t="str">
        <f t="shared" si="53"/>
        <v/>
      </c>
      <c r="I442" s="21" t="str">
        <f t="shared" si="53"/>
        <v/>
      </c>
      <c r="J442" s="21" t="str">
        <f t="shared" si="53"/>
        <v/>
      </c>
      <c r="K442" s="21">
        <f t="shared" si="53"/>
        <v>41134.29</v>
      </c>
      <c r="L442" s="21">
        <f t="shared" si="53"/>
        <v>169957.53</v>
      </c>
      <c r="M442" s="21">
        <f t="shared" si="53"/>
        <v>664065.81999999995</v>
      </c>
      <c r="N442" s="21">
        <f t="shared" si="53"/>
        <v>689895.78</v>
      </c>
      <c r="O442" s="21">
        <f t="shared" si="53"/>
        <v>668195.30000000005</v>
      </c>
      <c r="P442" s="21">
        <f t="shared" si="53"/>
        <v>655570.78</v>
      </c>
      <c r="Q442" s="21" t="str">
        <f t="shared" si="53"/>
        <v/>
      </c>
      <c r="R442" s="18"/>
      <c r="S442" s="22" t="s">
        <v>233</v>
      </c>
    </row>
    <row r="443" spans="1:19" ht="14" x14ac:dyDescent="0.3">
      <c r="B443" s="21" t="str">
        <f t="shared" si="53"/>
        <v/>
      </c>
      <c r="C443" s="21" t="str">
        <f t="shared" si="53"/>
        <v/>
      </c>
      <c r="D443" s="21" t="str">
        <f t="shared" si="53"/>
        <v/>
      </c>
      <c r="E443" s="21" t="str">
        <f t="shared" si="53"/>
        <v/>
      </c>
      <c r="F443" s="21" t="str">
        <f t="shared" si="53"/>
        <v/>
      </c>
      <c r="G443" s="21" t="str">
        <f t="shared" si="53"/>
        <v/>
      </c>
      <c r="H443" s="21" t="str">
        <f t="shared" si="53"/>
        <v/>
      </c>
      <c r="I443" s="21" t="str">
        <f t="shared" si="53"/>
        <v/>
      </c>
      <c r="J443" s="21" t="str">
        <f t="shared" si="53"/>
        <v/>
      </c>
      <c r="K443" s="21">
        <f t="shared" si="53"/>
        <v>52801.85</v>
      </c>
      <c r="L443" s="21">
        <f t="shared" si="53"/>
        <v>473968.89</v>
      </c>
      <c r="M443" s="21">
        <f t="shared" si="53"/>
        <v>693285.13</v>
      </c>
      <c r="N443" s="21">
        <f t="shared" si="53"/>
        <v>662936.02</v>
      </c>
      <c r="O443" s="21">
        <f t="shared" si="53"/>
        <v>656528.41</v>
      </c>
      <c r="P443" s="21">
        <f t="shared" si="53"/>
        <v>643011.68999999994</v>
      </c>
      <c r="Q443" s="21" t="str">
        <f t="shared" si="53"/>
        <v/>
      </c>
      <c r="R443" s="18"/>
      <c r="S443" s="22" t="s">
        <v>234</v>
      </c>
    </row>
    <row r="444" spans="1:19" ht="14" x14ac:dyDescent="0.3">
      <c r="B444" s="21" t="str">
        <f t="shared" ref="B444:M444" si="54">IFERROR(VLOOKUP($B$440,$4:$126,MATCH($S444&amp;"/"&amp;B$348,$2:$2,0),FALSE),"")</f>
        <v/>
      </c>
      <c r="C444" s="21" t="str">
        <f t="shared" si="54"/>
        <v/>
      </c>
      <c r="D444" s="21" t="str">
        <f t="shared" si="54"/>
        <v/>
      </c>
      <c r="E444" s="21" t="str">
        <f t="shared" si="54"/>
        <v/>
      </c>
      <c r="F444" s="21" t="str">
        <f t="shared" si="54"/>
        <v/>
      </c>
      <c r="G444" s="21" t="str">
        <f t="shared" si="54"/>
        <v/>
      </c>
      <c r="H444" s="21" t="str">
        <f t="shared" si="54"/>
        <v/>
      </c>
      <c r="I444" s="21" t="str">
        <f t="shared" si="54"/>
        <v/>
      </c>
      <c r="J444" s="21">
        <f t="shared" si="54"/>
        <v>112040.17</v>
      </c>
      <c r="K444" s="21">
        <f t="shared" si="54"/>
        <v>143563.87</v>
      </c>
      <c r="L444" s="21">
        <f t="shared" si="54"/>
        <v>539127.39</v>
      </c>
      <c r="M444" s="21">
        <f t="shared" si="54"/>
        <v>687252.56</v>
      </c>
      <c r="N444" s="21">
        <f>IFERROR(VLOOKUP($B$440,$4:$126,MATCH($S444&amp;"/"&amp;N$348,$2:$2,0),FALSE),IFERROR(VLOOKUP($B$440,$4:$126,MATCH($S443&amp;"/"&amp;N$348,$2:$2,0),FALSE),IFERROR(VLOOKUP($B$440,$4:$126,MATCH($S442&amp;"/"&amp;N$348,$2:$2,0),FALSE),IFERROR(VLOOKUP($B$440,$4:$126,MATCH($S441&amp;"/"&amp;N$348,$2:$2,0),FALSE),""))))</f>
        <v>643789.92000000004</v>
      </c>
      <c r="O444" s="21">
        <f>IFERROR(VLOOKUP($B$440,$4:$126,MATCH($S444&amp;"/"&amp;O$348,$2:$2,0),FALSE),IFERROR(VLOOKUP($B$440,$4:$126,MATCH($S443&amp;"/"&amp;O$348,$2:$2,0),FALSE),IFERROR(VLOOKUP($B$440,$4:$126,MATCH($S442&amp;"/"&amp;O$348,$2:$2,0),FALSE),IFERROR(VLOOKUP($B$440,$4:$126,MATCH($S441&amp;"/"&amp;O$348,$2:$2,0),FALSE),""))))</f>
        <v>656883.31999999995</v>
      </c>
      <c r="P444" s="21">
        <f>IFERROR(VLOOKUP($B$440,$4:$126,MATCH($S444&amp;"/"&amp;P$348,$2:$2,0),FALSE),IFERROR(VLOOKUP($B$440,$4:$126,MATCH($S443&amp;"/"&amp;P$348,$2:$2,0),FALSE),IFERROR(VLOOKUP($B$440,$4:$126,MATCH($S442&amp;"/"&amp;P$348,$2:$2,0),FALSE),IFERROR(VLOOKUP($B$440,$4:$126,MATCH($S441&amp;"/"&amp;P$348,$2:$2,0),FALSE),""))))</f>
        <v>595230.18999999994</v>
      </c>
      <c r="Q444" s="21">
        <f>IFERROR(VLOOKUP($B$440,$4:$126,MATCH($S444&amp;"/"&amp;Q$348,$2:$2,0),FALSE),IFERROR(VLOOKUP($B$440,$4:$126,MATCH($S443&amp;"/"&amp;Q$348,$2:$2,0),FALSE),IFERROR(VLOOKUP($B$440,$4:$126,MATCH($S442&amp;"/"&amp;Q$348,$2:$2,0),FALSE),IFERROR(VLOOKUP($B$440,$4:$126,MATCH($S441&amp;"/"&amp;Q$348,$2:$2,0),FALSE),""))))</f>
        <v>596661.53</v>
      </c>
      <c r="R444" s="18"/>
      <c r="S444" s="22" t="s">
        <v>235</v>
      </c>
    </row>
    <row r="445" spans="1:19" ht="14" x14ac:dyDescent="0.3">
      <c r="B445" s="23" t="e">
        <f t="shared" ref="B445:M445" si="55">+B444/B$402</f>
        <v>#VALUE!</v>
      </c>
      <c r="C445" s="23" t="e">
        <f t="shared" si="55"/>
        <v>#VALUE!</v>
      </c>
      <c r="D445" s="23" t="e">
        <f t="shared" si="55"/>
        <v>#VALUE!</v>
      </c>
      <c r="E445" s="23" t="e">
        <f t="shared" si="55"/>
        <v>#VALUE!</v>
      </c>
      <c r="F445" s="23" t="e">
        <f t="shared" si="55"/>
        <v>#VALUE!</v>
      </c>
      <c r="G445" s="23" t="e">
        <f t="shared" si="55"/>
        <v>#VALUE!</v>
      </c>
      <c r="H445" s="23" t="e">
        <f t="shared" si="55"/>
        <v>#VALUE!</v>
      </c>
      <c r="I445" s="23" t="e">
        <f t="shared" si="55"/>
        <v>#VALUE!</v>
      </c>
      <c r="J445" s="23">
        <f t="shared" si="55"/>
        <v>0.51308532750836133</v>
      </c>
      <c r="K445" s="23">
        <f t="shared" si="55"/>
        <v>0.25952187402570065</v>
      </c>
      <c r="L445" s="23">
        <f t="shared" si="55"/>
        <v>0.5709856363580097</v>
      </c>
      <c r="M445" s="23">
        <f t="shared" si="55"/>
        <v>0.63853526307494457</v>
      </c>
      <c r="N445" s="23">
        <f>+N444/N$402</f>
        <v>0.57373458618918849</v>
      </c>
      <c r="O445" s="23">
        <f>+O444/O$402</f>
        <v>0.59269654260924598</v>
      </c>
      <c r="P445" s="23">
        <f>+P444/P$402</f>
        <v>0.52559577679075997</v>
      </c>
      <c r="Q445" s="23">
        <f>+Q444/Q$402</f>
        <v>0.51385321142792972</v>
      </c>
      <c r="R445" s="18"/>
      <c r="S445" s="24" t="s">
        <v>236</v>
      </c>
    </row>
    <row r="446" spans="1:19" ht="14" x14ac:dyDescent="0.3">
      <c r="B446" s="170" t="s">
        <v>239</v>
      </c>
      <c r="C446" s="170"/>
      <c r="D446" s="170"/>
      <c r="E446" s="170"/>
      <c r="F446" s="170"/>
      <c r="G446" s="170"/>
      <c r="H446" s="170"/>
      <c r="I446" s="170"/>
      <c r="J446" s="170"/>
      <c r="K446" s="170"/>
      <c r="L446" s="170"/>
      <c r="M446" s="170"/>
      <c r="N446" s="170"/>
      <c r="O446" s="33"/>
      <c r="P446" s="33"/>
      <c r="Q446" s="33"/>
      <c r="R446" s="18"/>
      <c r="S446" s="24"/>
    </row>
    <row r="447" spans="1:19" ht="14" x14ac:dyDescent="0.3">
      <c r="B447" s="174" t="s">
        <v>81</v>
      </c>
      <c r="C447" s="174"/>
      <c r="D447" s="174"/>
      <c r="E447" s="174"/>
      <c r="F447" s="174"/>
      <c r="G447" s="174"/>
      <c r="H447" s="174"/>
      <c r="I447" s="174"/>
      <c r="J447" s="174"/>
      <c r="K447" s="174"/>
      <c r="L447" s="174"/>
      <c r="M447" s="174"/>
      <c r="N447" s="174"/>
      <c r="O447" s="34"/>
      <c r="P447" s="34"/>
      <c r="Q447" s="34"/>
    </row>
    <row r="448" spans="1:19" ht="14" x14ac:dyDescent="0.3">
      <c r="B448" s="21" t="str">
        <f t="shared" ref="B448:Q450" si="56">IFERROR(VLOOKUP($B$447,$4:$126,MATCH($S448&amp;"/"&amp;B$348,$2:$2,0),FALSE),"")</f>
        <v/>
      </c>
      <c r="C448" s="21" t="str">
        <f t="shared" si="56"/>
        <v/>
      </c>
      <c r="D448" s="21" t="str">
        <f t="shared" si="56"/>
        <v/>
      </c>
      <c r="E448" s="21" t="str">
        <f t="shared" si="56"/>
        <v/>
      </c>
      <c r="F448" s="21" t="str">
        <f t="shared" si="56"/>
        <v/>
      </c>
      <c r="G448" s="21" t="str">
        <f t="shared" si="56"/>
        <v/>
      </c>
      <c r="H448" s="21" t="str">
        <f t="shared" si="56"/>
        <v/>
      </c>
      <c r="I448" s="21" t="str">
        <f t="shared" si="56"/>
        <v/>
      </c>
      <c r="J448" s="21" t="str">
        <f t="shared" si="56"/>
        <v/>
      </c>
      <c r="K448" s="21">
        <f t="shared" si="56"/>
        <v>5826.17</v>
      </c>
      <c r="L448" s="21">
        <f t="shared" si="56"/>
        <v>24101.38</v>
      </c>
      <c r="M448" s="21">
        <f t="shared" si="56"/>
        <v>10510.79</v>
      </c>
      <c r="N448" s="21">
        <f t="shared" si="56"/>
        <v>-24544.81</v>
      </c>
      <c r="O448" s="21">
        <f t="shared" si="56"/>
        <v>-22236.38</v>
      </c>
      <c r="P448" s="21">
        <f t="shared" si="56"/>
        <v>-63337.73</v>
      </c>
      <c r="Q448" s="21">
        <f t="shared" si="56"/>
        <v>-7549.57</v>
      </c>
      <c r="R448" s="18"/>
      <c r="S448" s="22" t="s">
        <v>232</v>
      </c>
    </row>
    <row r="449" spans="1:20" ht="14" x14ac:dyDescent="0.3">
      <c r="B449" s="21" t="str">
        <f t="shared" si="56"/>
        <v/>
      </c>
      <c r="C449" s="21" t="str">
        <f t="shared" si="56"/>
        <v/>
      </c>
      <c r="D449" s="21" t="str">
        <f t="shared" si="56"/>
        <v/>
      </c>
      <c r="E449" s="21" t="str">
        <f t="shared" si="56"/>
        <v/>
      </c>
      <c r="F449" s="21" t="str">
        <f t="shared" si="56"/>
        <v/>
      </c>
      <c r="G449" s="21" t="str">
        <f t="shared" si="56"/>
        <v/>
      </c>
      <c r="H449" s="21" t="str">
        <f t="shared" si="56"/>
        <v/>
      </c>
      <c r="I449" s="21" t="str">
        <f t="shared" si="56"/>
        <v/>
      </c>
      <c r="J449" s="21" t="str">
        <f t="shared" si="56"/>
        <v/>
      </c>
      <c r="K449" s="21">
        <f t="shared" si="56"/>
        <v>15882.14</v>
      </c>
      <c r="L449" s="21">
        <f t="shared" si="56"/>
        <v>14339.3</v>
      </c>
      <c r="M449" s="21">
        <f t="shared" si="56"/>
        <v>14810.55</v>
      </c>
      <c r="N449" s="21">
        <f t="shared" si="56"/>
        <v>-32744.39</v>
      </c>
      <c r="O449" s="21">
        <f t="shared" si="56"/>
        <v>-60098.92</v>
      </c>
      <c r="P449" s="21">
        <f t="shared" si="56"/>
        <v>-48019.8</v>
      </c>
      <c r="Q449" s="21" t="str">
        <f t="shared" si="56"/>
        <v/>
      </c>
      <c r="R449" s="18"/>
      <c r="S449" s="22" t="s">
        <v>233</v>
      </c>
    </row>
    <row r="450" spans="1:20" ht="14" x14ac:dyDescent="0.3">
      <c r="B450" s="21" t="str">
        <f t="shared" si="56"/>
        <v/>
      </c>
      <c r="C450" s="21" t="str">
        <f t="shared" si="56"/>
        <v/>
      </c>
      <c r="D450" s="21" t="str">
        <f t="shared" si="56"/>
        <v/>
      </c>
      <c r="E450" s="21" t="str">
        <f t="shared" si="56"/>
        <v/>
      </c>
      <c r="F450" s="21" t="str">
        <f t="shared" si="56"/>
        <v/>
      </c>
      <c r="G450" s="21" t="str">
        <f t="shared" si="56"/>
        <v/>
      </c>
      <c r="H450" s="21" t="str">
        <f t="shared" si="56"/>
        <v/>
      </c>
      <c r="I450" s="21" t="str">
        <f t="shared" si="56"/>
        <v/>
      </c>
      <c r="J450" s="21" t="str">
        <f t="shared" si="56"/>
        <v/>
      </c>
      <c r="K450" s="21">
        <f t="shared" si="56"/>
        <v>4311.7299999999996</v>
      </c>
      <c r="L450" s="21">
        <f t="shared" si="56"/>
        <v>6480.45</v>
      </c>
      <c r="M450" s="21">
        <f t="shared" si="56"/>
        <v>11123.82</v>
      </c>
      <c r="N450" s="21">
        <f t="shared" si="56"/>
        <v>-16047.96</v>
      </c>
      <c r="O450" s="21">
        <f t="shared" si="56"/>
        <v>-64242.62</v>
      </c>
      <c r="P450" s="21">
        <f t="shared" si="56"/>
        <v>-40424.949999999997</v>
      </c>
      <c r="Q450" s="21" t="str">
        <f t="shared" si="56"/>
        <v/>
      </c>
      <c r="R450" s="18"/>
      <c r="S450" s="22" t="s">
        <v>234</v>
      </c>
    </row>
    <row r="451" spans="1:20" ht="14" x14ac:dyDescent="0.3">
      <c r="B451" s="21" t="str">
        <f t="shared" ref="B451:M451" si="57">IFERROR(VLOOKUP($B$447,$4:$126,MATCH($S451&amp;"/"&amp;B$348,$2:$2,0),FALSE),"")</f>
        <v/>
      </c>
      <c r="C451" s="21" t="str">
        <f t="shared" si="57"/>
        <v/>
      </c>
      <c r="D451" s="21" t="str">
        <f t="shared" si="57"/>
        <v/>
      </c>
      <c r="E451" s="21" t="str">
        <f t="shared" si="57"/>
        <v/>
      </c>
      <c r="F451" s="21" t="str">
        <f t="shared" si="57"/>
        <v/>
      </c>
      <c r="G451" s="21" t="str">
        <f t="shared" si="57"/>
        <v/>
      </c>
      <c r="H451" s="21" t="str">
        <f t="shared" si="57"/>
        <v/>
      </c>
      <c r="I451" s="21" t="str">
        <f t="shared" si="57"/>
        <v/>
      </c>
      <c r="J451" s="21">
        <f t="shared" si="57"/>
        <v>3077.29</v>
      </c>
      <c r="K451" s="21">
        <f t="shared" si="57"/>
        <v>13072.71</v>
      </c>
      <c r="L451" s="21">
        <f t="shared" si="57"/>
        <v>6676.52</v>
      </c>
      <c r="M451" s="21">
        <f t="shared" si="57"/>
        <v>-9973.2800000000007</v>
      </c>
      <c r="N451" s="21">
        <f>IFERROR(VLOOKUP($B$447,$4:$126,MATCH($S451&amp;"/"&amp;N$348,$2:$2,0),FALSE),IFERROR(VLOOKUP($B$447,$4:$126,MATCH($S450&amp;"/"&amp;N$348,$2:$2,0),FALSE),IFERROR(VLOOKUP($B$447,$4:$126,MATCH($S449&amp;"/"&amp;N$348,$2:$2,0),FALSE),IFERROR(VLOOKUP($B$447,$4:$126,MATCH($S448&amp;"/"&amp;N$348,$2:$2,0),FALSE),""))))</f>
        <v>-20385.91</v>
      </c>
      <c r="O451" s="21">
        <f>IFERROR(VLOOKUP($B$447,$4:$126,MATCH($S451&amp;"/"&amp;O$348,$2:$2,0),FALSE),IFERROR(VLOOKUP($B$447,$4:$126,MATCH($S450&amp;"/"&amp;O$348,$2:$2,0),FALSE),IFERROR(VLOOKUP($B$447,$4:$126,MATCH($S449&amp;"/"&amp;O$348,$2:$2,0),FALSE),IFERROR(VLOOKUP($B$447,$4:$126,MATCH($S448&amp;"/"&amp;O$348,$2:$2,0),FALSE),""))))</f>
        <v>-71286.8</v>
      </c>
      <c r="P451" s="21">
        <f>IFERROR(VLOOKUP($B$447,$4:$126,MATCH($S451&amp;"/"&amp;P$348,$2:$2,0),FALSE),IFERROR(VLOOKUP($B$447,$4:$126,MATCH($S450&amp;"/"&amp;P$348,$2:$2,0),FALSE),IFERROR(VLOOKUP($B$447,$4:$126,MATCH($S449&amp;"/"&amp;P$348,$2:$2,0),FALSE),IFERROR(VLOOKUP($B$447,$4:$126,MATCH($S448&amp;"/"&amp;P$348,$2:$2,0),FALSE),""))))</f>
        <v>-34782.660000000003</v>
      </c>
      <c r="Q451" s="21">
        <f>IFERROR(VLOOKUP($B$447,$4:$126,MATCH($S451&amp;"/"&amp;Q$348,$2:$2,0),FALSE),IFERROR(VLOOKUP($B$447,$4:$126,MATCH($S450&amp;"/"&amp;Q$348,$2:$2,0),FALSE),IFERROR(VLOOKUP($B$447,$4:$126,MATCH($S449&amp;"/"&amp;Q$348,$2:$2,0),FALSE),IFERROR(VLOOKUP($B$447,$4:$126,MATCH($S448&amp;"/"&amp;Q$348,$2:$2,0),FALSE),""))))</f>
        <v>-7549.57</v>
      </c>
      <c r="R451" s="18"/>
      <c r="S451" s="22" t="s">
        <v>235</v>
      </c>
    </row>
    <row r="452" spans="1:20" ht="14" x14ac:dyDescent="0.3">
      <c r="A452" s="25"/>
      <c r="B452" s="23" t="e">
        <f t="shared" ref="B452:M452" si="58">+B451/B$402</f>
        <v>#VALUE!</v>
      </c>
      <c r="C452" s="23" t="e">
        <f t="shared" si="58"/>
        <v>#VALUE!</v>
      </c>
      <c r="D452" s="23" t="e">
        <f t="shared" si="58"/>
        <v>#VALUE!</v>
      </c>
      <c r="E452" s="23" t="e">
        <f t="shared" si="58"/>
        <v>#VALUE!</v>
      </c>
      <c r="F452" s="23" t="e">
        <f t="shared" si="58"/>
        <v>#VALUE!</v>
      </c>
      <c r="G452" s="23" t="e">
        <f t="shared" si="58"/>
        <v>#VALUE!</v>
      </c>
      <c r="H452" s="23" t="e">
        <f t="shared" si="58"/>
        <v>#VALUE!</v>
      </c>
      <c r="I452" s="23" t="e">
        <f t="shared" si="58"/>
        <v>#VALUE!</v>
      </c>
      <c r="J452" s="23">
        <f t="shared" si="58"/>
        <v>1.4092377291896337E-2</v>
      </c>
      <c r="K452" s="23">
        <f t="shared" si="58"/>
        <v>2.3631671379397319E-2</v>
      </c>
      <c r="L452" s="23">
        <f t="shared" si="58"/>
        <v>7.0710505375306187E-3</v>
      </c>
      <c r="M452" s="23">
        <f t="shared" si="58"/>
        <v>-9.2663037421353272E-3</v>
      </c>
      <c r="N452" s="23">
        <f>+N451/N$402</f>
        <v>-1.8167574972189744E-2</v>
      </c>
      <c r="O452" s="23">
        <f>+O451/O$402</f>
        <v>-6.4321072871323326E-2</v>
      </c>
      <c r="P452" s="23">
        <f>+P451/P$402</f>
        <v>-3.0713528158826924E-2</v>
      </c>
      <c r="Q452" s="23">
        <f>+Q451/Q$402</f>
        <v>-6.5017947267355337E-3</v>
      </c>
      <c r="R452" s="18"/>
      <c r="S452" s="24" t="s">
        <v>236</v>
      </c>
    </row>
    <row r="453" spans="1:20" ht="14" x14ac:dyDescent="0.3">
      <c r="B453" s="170" t="s">
        <v>85</v>
      </c>
      <c r="C453" s="170"/>
      <c r="D453" s="170"/>
      <c r="E453" s="170"/>
      <c r="F453" s="170"/>
      <c r="G453" s="170"/>
      <c r="H453" s="170"/>
      <c r="I453" s="170"/>
      <c r="J453" s="170"/>
      <c r="K453" s="170"/>
      <c r="L453" s="170"/>
      <c r="M453" s="170"/>
      <c r="N453" s="170"/>
      <c r="O453" s="33"/>
      <c r="P453" s="33"/>
      <c r="Q453" s="33"/>
    </row>
    <row r="454" spans="1:20" ht="14" x14ac:dyDescent="0.3">
      <c r="B454" s="21" t="str">
        <f t="shared" ref="B454:Q456" si="59">IFERROR(VLOOKUP($B$453,$4:$126,MATCH($S454&amp;"/"&amp;B$348,$2:$2,0),FALSE),"")</f>
        <v/>
      </c>
      <c r="C454" s="21" t="str">
        <f t="shared" si="59"/>
        <v/>
      </c>
      <c r="D454" s="21" t="str">
        <f t="shared" si="59"/>
        <v/>
      </c>
      <c r="E454" s="21" t="str">
        <f t="shared" si="59"/>
        <v/>
      </c>
      <c r="F454" s="21" t="str">
        <f t="shared" si="59"/>
        <v/>
      </c>
      <c r="G454" s="21" t="str">
        <f t="shared" si="59"/>
        <v/>
      </c>
      <c r="H454" s="21" t="str">
        <f t="shared" si="59"/>
        <v/>
      </c>
      <c r="I454" s="21" t="str">
        <f t="shared" si="59"/>
        <v/>
      </c>
      <c r="J454" s="21" t="str">
        <f t="shared" si="59"/>
        <v/>
      </c>
      <c r="K454" s="21">
        <f t="shared" si="59"/>
        <v>399948.9</v>
      </c>
      <c r="L454" s="21">
        <f t="shared" si="59"/>
        <v>420645.03</v>
      </c>
      <c r="M454" s="21">
        <f t="shared" si="59"/>
        <v>408905.63</v>
      </c>
      <c r="N454" s="21">
        <f t="shared" si="59"/>
        <v>474145.79</v>
      </c>
      <c r="O454" s="21">
        <f t="shared" si="59"/>
        <v>476454.23</v>
      </c>
      <c r="P454" s="21">
        <f t="shared" si="59"/>
        <v>505812.69</v>
      </c>
      <c r="Q454" s="21">
        <f t="shared" si="59"/>
        <v>564480.85</v>
      </c>
      <c r="R454" s="18"/>
      <c r="S454" s="22" t="s">
        <v>232</v>
      </c>
    </row>
    <row r="455" spans="1:20" ht="14" x14ac:dyDescent="0.3">
      <c r="B455" s="21" t="str">
        <f t="shared" si="59"/>
        <v/>
      </c>
      <c r="C455" s="21" t="str">
        <f t="shared" si="59"/>
        <v/>
      </c>
      <c r="D455" s="21" t="str">
        <f t="shared" si="59"/>
        <v/>
      </c>
      <c r="E455" s="21" t="str">
        <f t="shared" si="59"/>
        <v/>
      </c>
      <c r="F455" s="21" t="str">
        <f t="shared" si="59"/>
        <v/>
      </c>
      <c r="G455" s="21" t="str">
        <f t="shared" si="59"/>
        <v/>
      </c>
      <c r="H455" s="21" t="str">
        <f t="shared" si="59"/>
        <v/>
      </c>
      <c r="I455" s="21" t="str">
        <f t="shared" si="59"/>
        <v/>
      </c>
      <c r="J455" s="21" t="str">
        <f t="shared" si="59"/>
        <v/>
      </c>
      <c r="K455" s="21">
        <f t="shared" si="59"/>
        <v>410004.87</v>
      </c>
      <c r="L455" s="21">
        <f t="shared" si="59"/>
        <v>410882.95</v>
      </c>
      <c r="M455" s="21">
        <f t="shared" si="59"/>
        <v>413205.4</v>
      </c>
      <c r="N455" s="21">
        <f t="shared" si="59"/>
        <v>465946.21</v>
      </c>
      <c r="O455" s="21">
        <f t="shared" si="59"/>
        <v>462591.54</v>
      </c>
      <c r="P455" s="21">
        <f t="shared" si="59"/>
        <v>521130.62</v>
      </c>
      <c r="Q455" s="21" t="str">
        <f t="shared" si="59"/>
        <v/>
      </c>
      <c r="R455" s="18"/>
      <c r="S455" s="22" t="s">
        <v>233</v>
      </c>
    </row>
    <row r="456" spans="1:20" ht="14" x14ac:dyDescent="0.3">
      <c r="B456" s="21" t="str">
        <f t="shared" si="59"/>
        <v/>
      </c>
      <c r="C456" s="21" t="str">
        <f t="shared" si="59"/>
        <v/>
      </c>
      <c r="D456" s="21" t="str">
        <f t="shared" si="59"/>
        <v/>
      </c>
      <c r="E456" s="21" t="str">
        <f t="shared" si="59"/>
        <v/>
      </c>
      <c r="F456" s="21" t="str">
        <f t="shared" si="59"/>
        <v/>
      </c>
      <c r="G456" s="21" t="str">
        <f t="shared" si="59"/>
        <v/>
      </c>
      <c r="H456" s="21" t="str">
        <f t="shared" si="59"/>
        <v/>
      </c>
      <c r="I456" s="21" t="str">
        <f t="shared" si="59"/>
        <v/>
      </c>
      <c r="J456" s="21" t="str">
        <f t="shared" si="59"/>
        <v/>
      </c>
      <c r="K456" s="21">
        <f t="shared" si="59"/>
        <v>398434.45</v>
      </c>
      <c r="L456" s="21">
        <f t="shared" si="59"/>
        <v>403024.1</v>
      </c>
      <c r="M456" s="21">
        <f t="shared" si="59"/>
        <v>409518.67</v>
      </c>
      <c r="N456" s="21">
        <f t="shared" si="59"/>
        <v>482642.64</v>
      </c>
      <c r="O456" s="21">
        <f t="shared" si="59"/>
        <v>458447.84</v>
      </c>
      <c r="P456" s="21">
        <f t="shared" si="59"/>
        <v>528725.47</v>
      </c>
      <c r="Q456" s="21" t="str">
        <f t="shared" si="59"/>
        <v/>
      </c>
      <c r="R456" s="18"/>
      <c r="S456" s="22" t="s">
        <v>234</v>
      </c>
    </row>
    <row r="457" spans="1:20" ht="14" x14ac:dyDescent="0.3">
      <c r="B457" s="21" t="str">
        <f t="shared" ref="B457:M457" si="60">IFERROR(VLOOKUP($B$453,$4:$126,MATCH($S457&amp;"/"&amp;B$348,$2:$2,0),FALSE),"")</f>
        <v/>
      </c>
      <c r="C457" s="21" t="str">
        <f t="shared" si="60"/>
        <v/>
      </c>
      <c r="D457" s="21" t="str">
        <f t="shared" si="60"/>
        <v/>
      </c>
      <c r="E457" s="21" t="str">
        <f t="shared" si="60"/>
        <v/>
      </c>
      <c r="F457" s="21" t="str">
        <f t="shared" si="60"/>
        <v/>
      </c>
      <c r="G457" s="21" t="str">
        <f t="shared" si="60"/>
        <v/>
      </c>
      <c r="H457" s="21" t="str">
        <f t="shared" si="60"/>
        <v/>
      </c>
      <c r="I457" s="21" t="str">
        <f t="shared" si="60"/>
        <v/>
      </c>
      <c r="J457" s="21">
        <f t="shared" si="60"/>
        <v>106316.41</v>
      </c>
      <c r="K457" s="21">
        <f t="shared" si="60"/>
        <v>409616.35</v>
      </c>
      <c r="L457" s="21">
        <f t="shared" si="60"/>
        <v>405071.35999999999</v>
      </c>
      <c r="M457" s="21">
        <f t="shared" si="60"/>
        <v>389038.33</v>
      </c>
      <c r="N457" s="21">
        <f>IFERROR(VLOOKUP($B$453,$4:$126,MATCH($S457&amp;"/"&amp;N$348,$2:$2,0),FALSE),IFERROR(VLOOKUP($B$453,$4:$126,MATCH($S456&amp;"/"&amp;N$348,$2:$2,0),FALSE),IFERROR(VLOOKUP($B$453,$4:$126,MATCH($S455&amp;"/"&amp;N$348,$2:$2,0),FALSE),IFERROR(VLOOKUP($B$453,$4:$126,MATCH($S454&amp;"/"&amp;N$348,$2:$2,0),FALSE),""))))</f>
        <v>478304.7</v>
      </c>
      <c r="O457" s="21">
        <f>IFERROR(VLOOKUP($B$453,$4:$126,MATCH($S457&amp;"/"&amp;O$348,$2:$2,0),FALSE),IFERROR(VLOOKUP($B$453,$4:$126,MATCH($S456&amp;"/"&amp;O$348,$2:$2,0),FALSE),IFERROR(VLOOKUP($B$453,$4:$126,MATCH($S455&amp;"/"&amp;O$348,$2:$2,0),FALSE),IFERROR(VLOOKUP($B$453,$4:$126,MATCH($S454&amp;"/"&amp;O$348,$2:$2,0),FALSE),""))))</f>
        <v>451403.66</v>
      </c>
      <c r="P457" s="21">
        <f>IFERROR(VLOOKUP($B$453,$4:$126,MATCH($S457&amp;"/"&amp;P$348,$2:$2,0),FALSE),IFERROR(VLOOKUP($B$453,$4:$126,MATCH($S456&amp;"/"&amp;P$348,$2:$2,0),FALSE),IFERROR(VLOOKUP($B$453,$4:$126,MATCH($S455&amp;"/"&amp;P$348,$2:$2,0),FALSE),IFERROR(VLOOKUP($B$453,$4:$126,MATCH($S454&amp;"/"&amp;P$348,$2:$2,0),FALSE),""))))</f>
        <v>537247.77</v>
      </c>
      <c r="Q457" s="21">
        <f>IFERROR(VLOOKUP($B$453,$4:$126,MATCH($S457&amp;"/"&amp;Q$348,$2:$2,0),FALSE),IFERROR(VLOOKUP($B$453,$4:$126,MATCH($S456&amp;"/"&amp;Q$348,$2:$2,0),FALSE),IFERROR(VLOOKUP($B$453,$4:$126,MATCH($S455&amp;"/"&amp;Q$348,$2:$2,0),FALSE),IFERROR(VLOOKUP($B$453,$4:$126,MATCH($S454&amp;"/"&amp;Q$348,$2:$2,0),FALSE),""))))</f>
        <v>564480.85</v>
      </c>
      <c r="R457" s="18"/>
      <c r="S457" s="22" t="s">
        <v>235</v>
      </c>
    </row>
    <row r="458" spans="1:20" ht="14" x14ac:dyDescent="0.3">
      <c r="A458" s="25"/>
      <c r="B458" s="23" t="e">
        <f t="shared" ref="B458:M458" si="61">+B457/B$402</f>
        <v>#VALUE!</v>
      </c>
      <c r="C458" s="23" t="e">
        <f t="shared" si="61"/>
        <v>#VALUE!</v>
      </c>
      <c r="D458" s="23" t="e">
        <f t="shared" si="61"/>
        <v>#VALUE!</v>
      </c>
      <c r="E458" s="23" t="e">
        <f t="shared" si="61"/>
        <v>#VALUE!</v>
      </c>
      <c r="F458" s="23" t="e">
        <f t="shared" si="61"/>
        <v>#VALUE!</v>
      </c>
      <c r="G458" s="23" t="e">
        <f t="shared" si="61"/>
        <v>#VALUE!</v>
      </c>
      <c r="H458" s="23" t="e">
        <f t="shared" si="61"/>
        <v>#VALUE!</v>
      </c>
      <c r="I458" s="23" t="e">
        <f t="shared" si="61"/>
        <v>#VALUE!</v>
      </c>
      <c r="J458" s="23">
        <f t="shared" si="61"/>
        <v>0.48687350299774823</v>
      </c>
      <c r="K458" s="23">
        <f t="shared" si="61"/>
        <v>0.74046765933216563</v>
      </c>
      <c r="L458" s="23">
        <f t="shared" si="61"/>
        <v>0.42900793495207956</v>
      </c>
      <c r="M458" s="23">
        <f t="shared" si="61"/>
        <v>0.36146055591671727</v>
      </c>
      <c r="N458" s="23">
        <f>+N457/N$402</f>
        <v>0.42625698322030875</v>
      </c>
      <c r="O458" s="23">
        <f>+O457/O$402</f>
        <v>0.4072951473378249</v>
      </c>
      <c r="P458" s="23">
        <f>+P457/P$402</f>
        <v>0.47439656748971959</v>
      </c>
      <c r="Q458" s="23">
        <f>+Q457/Q$402</f>
        <v>0.48613876205839429</v>
      </c>
      <c r="R458" s="18"/>
      <c r="S458" s="24" t="s">
        <v>236</v>
      </c>
    </row>
    <row r="459" spans="1:20" ht="14" x14ac:dyDescent="0.3">
      <c r="B459" s="162" t="s">
        <v>240</v>
      </c>
      <c r="C459" s="162"/>
      <c r="D459" s="162"/>
      <c r="E459" s="162"/>
      <c r="F459" s="162"/>
      <c r="G459" s="162"/>
      <c r="H459" s="162"/>
      <c r="I459" s="162"/>
      <c r="J459" s="162"/>
      <c r="K459" s="162"/>
      <c r="L459" s="162"/>
      <c r="M459" s="162"/>
      <c r="N459" s="162"/>
      <c r="O459" s="17"/>
      <c r="P459" s="17"/>
      <c r="Q459" s="17"/>
      <c r="R459" s="18"/>
      <c r="S459" s="35"/>
    </row>
    <row r="460" spans="1:20" ht="14" x14ac:dyDescent="0.3">
      <c r="B460" s="162" t="s">
        <v>132</v>
      </c>
      <c r="C460" s="162"/>
      <c r="D460" s="162"/>
      <c r="E460" s="162"/>
      <c r="F460" s="162"/>
      <c r="G460" s="162"/>
      <c r="H460" s="162"/>
      <c r="I460" s="162"/>
      <c r="J460" s="162"/>
      <c r="K460" s="162"/>
      <c r="L460" s="162"/>
      <c r="M460" s="162"/>
      <c r="N460" s="162"/>
      <c r="O460" s="17"/>
      <c r="P460" s="17"/>
      <c r="Q460" s="17"/>
      <c r="R460" s="18"/>
      <c r="S460" s="22"/>
    </row>
    <row r="461" spans="1:20" ht="14" x14ac:dyDescent="0.3">
      <c r="B461" s="20" t="str">
        <f t="shared" ref="B461:Q464" si="62">IFERROR(VLOOKUP($B$460,$130:$216,MATCH($S461&amp;"/"&amp;B$348,$128:$128,0),FALSE),"")</f>
        <v/>
      </c>
      <c r="C461" s="20" t="str">
        <f t="shared" si="62"/>
        <v/>
      </c>
      <c r="D461" s="20" t="str">
        <f t="shared" si="62"/>
        <v/>
      </c>
      <c r="E461" s="20" t="str">
        <f t="shared" si="62"/>
        <v/>
      </c>
      <c r="F461" s="20" t="str">
        <f t="shared" si="62"/>
        <v/>
      </c>
      <c r="G461" s="20" t="str">
        <f t="shared" si="62"/>
        <v/>
      </c>
      <c r="H461" s="20" t="str">
        <f t="shared" si="62"/>
        <v/>
      </c>
      <c r="I461" s="20" t="str">
        <f t="shared" si="62"/>
        <v/>
      </c>
      <c r="J461" s="20" t="str">
        <f t="shared" si="62"/>
        <v/>
      </c>
      <c r="K461" s="20">
        <f t="shared" si="62"/>
        <v>117836.06</v>
      </c>
      <c r="L461" s="20">
        <f t="shared" si="62"/>
        <v>122362.35</v>
      </c>
      <c r="M461" s="20">
        <f t="shared" si="62"/>
        <v>196696.27</v>
      </c>
      <c r="N461" s="20">
        <f t="shared" si="62"/>
        <v>152316.38</v>
      </c>
      <c r="O461" s="20">
        <f t="shared" si="62"/>
        <v>142875.79</v>
      </c>
      <c r="P461" s="20">
        <f t="shared" si="62"/>
        <v>166250.35</v>
      </c>
      <c r="Q461" s="20">
        <f t="shared" si="62"/>
        <v>241701.76000000001</v>
      </c>
      <c r="R461" s="36"/>
      <c r="S461" s="22" t="s">
        <v>232</v>
      </c>
      <c r="T461" s="37"/>
    </row>
    <row r="462" spans="1:20" ht="14" x14ac:dyDescent="0.3">
      <c r="B462" s="20" t="str">
        <f t="shared" si="62"/>
        <v/>
      </c>
      <c r="C462" s="20" t="str">
        <f t="shared" si="62"/>
        <v/>
      </c>
      <c r="D462" s="20" t="str">
        <f t="shared" si="62"/>
        <v/>
      </c>
      <c r="E462" s="20" t="str">
        <f t="shared" si="62"/>
        <v/>
      </c>
      <c r="F462" s="20" t="str">
        <f t="shared" si="62"/>
        <v/>
      </c>
      <c r="G462" s="20" t="str">
        <f t="shared" si="62"/>
        <v/>
      </c>
      <c r="H462" s="20" t="str">
        <f t="shared" si="62"/>
        <v/>
      </c>
      <c r="I462" s="20" t="str">
        <f t="shared" si="62"/>
        <v/>
      </c>
      <c r="J462" s="20" t="str">
        <f t="shared" si="62"/>
        <v/>
      </c>
      <c r="K462" s="20">
        <f t="shared" si="62"/>
        <v>100339.55</v>
      </c>
      <c r="L462" s="20">
        <f t="shared" si="62"/>
        <v>127209.67</v>
      </c>
      <c r="M462" s="20">
        <f t="shared" si="62"/>
        <v>201434.1</v>
      </c>
      <c r="N462" s="20">
        <f t="shared" si="62"/>
        <v>89562.29</v>
      </c>
      <c r="O462" s="20">
        <f t="shared" si="62"/>
        <v>120468.59</v>
      </c>
      <c r="P462" s="20">
        <f t="shared" si="62"/>
        <v>187809.13</v>
      </c>
      <c r="Q462" s="20" t="str">
        <f t="shared" si="62"/>
        <v/>
      </c>
      <c r="R462" s="36"/>
      <c r="S462" s="22" t="s">
        <v>233</v>
      </c>
    </row>
    <row r="463" spans="1:20" ht="14" x14ac:dyDescent="0.3">
      <c r="B463" s="20" t="str">
        <f t="shared" si="62"/>
        <v/>
      </c>
      <c r="C463" s="20" t="str">
        <f t="shared" si="62"/>
        <v/>
      </c>
      <c r="D463" s="20" t="str">
        <f t="shared" si="62"/>
        <v/>
      </c>
      <c r="E463" s="20" t="str">
        <f t="shared" si="62"/>
        <v/>
      </c>
      <c r="F463" s="20" t="str">
        <f t="shared" si="62"/>
        <v/>
      </c>
      <c r="G463" s="20" t="str">
        <f t="shared" si="62"/>
        <v/>
      </c>
      <c r="H463" s="20" t="str">
        <f t="shared" si="62"/>
        <v/>
      </c>
      <c r="I463" s="20" t="str">
        <f t="shared" si="62"/>
        <v/>
      </c>
      <c r="J463" s="20" t="str">
        <f t="shared" si="62"/>
        <v/>
      </c>
      <c r="K463" s="20">
        <f t="shared" si="62"/>
        <v>116149.91</v>
      </c>
      <c r="L463" s="20">
        <f t="shared" si="62"/>
        <v>182758.24</v>
      </c>
      <c r="M463" s="20">
        <f t="shared" si="62"/>
        <v>193735.69</v>
      </c>
      <c r="N463" s="20">
        <f t="shared" si="62"/>
        <v>179959.16</v>
      </c>
      <c r="O463" s="20">
        <f t="shared" si="62"/>
        <v>123643.83</v>
      </c>
      <c r="P463" s="20">
        <f t="shared" si="62"/>
        <v>211605.34</v>
      </c>
      <c r="Q463" s="20" t="str">
        <f t="shared" si="62"/>
        <v/>
      </c>
      <c r="R463" s="36"/>
      <c r="S463" s="22" t="s">
        <v>234</v>
      </c>
    </row>
    <row r="464" spans="1:20" ht="14" x14ac:dyDescent="0.3">
      <c r="B464" s="38" t="str">
        <f t="shared" si="62"/>
        <v/>
      </c>
      <c r="C464" s="38" t="str">
        <f t="shared" si="62"/>
        <v/>
      </c>
      <c r="D464" s="38" t="str">
        <f t="shared" si="62"/>
        <v/>
      </c>
      <c r="E464" s="38" t="str">
        <f t="shared" si="62"/>
        <v/>
      </c>
      <c r="F464" s="38" t="str">
        <f t="shared" si="62"/>
        <v/>
      </c>
      <c r="G464" s="38" t="str">
        <f t="shared" si="62"/>
        <v/>
      </c>
      <c r="H464" s="38" t="str">
        <f t="shared" si="62"/>
        <v/>
      </c>
      <c r="I464" s="38" t="str">
        <f t="shared" si="62"/>
        <v/>
      </c>
      <c r="J464" s="38">
        <f t="shared" si="62"/>
        <v>110333.96</v>
      </c>
      <c r="K464" s="38">
        <f t="shared" si="62"/>
        <v>125300.52</v>
      </c>
      <c r="L464" s="38">
        <f t="shared" si="62"/>
        <v>210860.16</v>
      </c>
      <c r="M464" s="38">
        <f t="shared" si="62"/>
        <v>180939.57</v>
      </c>
      <c r="N464" s="38">
        <f t="shared" si="62"/>
        <v>150575.31</v>
      </c>
      <c r="O464" s="38">
        <f t="shared" si="62"/>
        <v>141521.17000000001</v>
      </c>
      <c r="P464" s="38">
        <f t="shared" si="62"/>
        <v>248941.46</v>
      </c>
      <c r="Q464" s="38" t="str">
        <f t="shared" si="62"/>
        <v/>
      </c>
      <c r="R464" s="36"/>
      <c r="S464" s="22" t="s">
        <v>241</v>
      </c>
    </row>
    <row r="465" spans="1:19" ht="14" x14ac:dyDescent="0.3">
      <c r="B465" s="39">
        <f>SUM(B461:B464)</f>
        <v>0</v>
      </c>
      <c r="C465" s="39">
        <f t="shared" ref="C465:M465" si="63">SUM(C461:C464)</f>
        <v>0</v>
      </c>
      <c r="D465" s="39">
        <f t="shared" si="63"/>
        <v>0</v>
      </c>
      <c r="E465" s="39">
        <f t="shared" si="63"/>
        <v>0</v>
      </c>
      <c r="F465" s="39">
        <f t="shared" si="63"/>
        <v>0</v>
      </c>
      <c r="G465" s="39">
        <f t="shared" si="63"/>
        <v>0</v>
      </c>
      <c r="H465" s="39">
        <f t="shared" si="63"/>
        <v>0</v>
      </c>
      <c r="I465" s="39">
        <f t="shared" si="63"/>
        <v>0</v>
      </c>
      <c r="J465" s="39">
        <f t="shared" si="63"/>
        <v>110333.96</v>
      </c>
      <c r="K465" s="39">
        <f t="shared" si="63"/>
        <v>459626.04000000004</v>
      </c>
      <c r="L465" s="39">
        <f t="shared" si="63"/>
        <v>643190.42000000004</v>
      </c>
      <c r="M465" s="39">
        <f t="shared" si="63"/>
        <v>772805.63000000012</v>
      </c>
      <c r="N465" s="39">
        <f>IF(N462="",N461*4,IF(N463="",(N462+N461)*2,IF(N464="",((N463+N462+N461)/3)*4,SUM(N461:N464))))</f>
        <v>572413.1399999999</v>
      </c>
      <c r="O465" s="39">
        <f>IF(O462="",O461*4,IF(O463="",(O462+O461)*2,IF(O464="",((O463+O462+O461)/3)*4,SUM(O461:O464))))</f>
        <v>528509.38</v>
      </c>
      <c r="P465" s="39">
        <f>IF(P462="",P461*4,IF(P463="",(P462+P461)*2,IF(P464="",((P463+P462+P461)/3)*4,SUM(P461:P464))))</f>
        <v>814606.27999999991</v>
      </c>
      <c r="Q465" s="39">
        <f>IF(Q462="",Q461*4,IF(Q463="",(Q462+Q461)*2,IF(Q464="",((Q463+Q462+Q461)/3)*4,SUM(Q461:Q464))))</f>
        <v>966807.04000000004</v>
      </c>
      <c r="R465" s="18"/>
      <c r="S465" s="22" t="s">
        <v>235</v>
      </c>
    </row>
    <row r="466" spans="1:19" s="32" customFormat="1" ht="14" x14ac:dyDescent="0.3">
      <c r="A466" s="29"/>
      <c r="B466" s="40"/>
      <c r="C466" s="41" t="e">
        <f t="shared" ref="C466:M466" si="64">C465/B465-1</f>
        <v>#DIV/0!</v>
      </c>
      <c r="D466" s="41" t="e">
        <f t="shared" si="64"/>
        <v>#DIV/0!</v>
      </c>
      <c r="E466" s="41" t="e">
        <f t="shared" si="64"/>
        <v>#DIV/0!</v>
      </c>
      <c r="F466" s="41" t="e">
        <f t="shared" si="64"/>
        <v>#DIV/0!</v>
      </c>
      <c r="G466" s="41" t="e">
        <f t="shared" si="64"/>
        <v>#DIV/0!</v>
      </c>
      <c r="H466" s="41" t="e">
        <f t="shared" si="64"/>
        <v>#DIV/0!</v>
      </c>
      <c r="I466" s="41" t="e">
        <f t="shared" si="64"/>
        <v>#DIV/0!</v>
      </c>
      <c r="J466" s="41" t="e">
        <f t="shared" si="64"/>
        <v>#DIV/0!</v>
      </c>
      <c r="K466" s="41">
        <f t="shared" si="64"/>
        <v>3.1657712638973532</v>
      </c>
      <c r="L466" s="41">
        <f t="shared" si="64"/>
        <v>0.39937767668689972</v>
      </c>
      <c r="M466" s="41">
        <f t="shared" si="64"/>
        <v>0.20151918618439635</v>
      </c>
      <c r="N466" s="23">
        <f>N465/M465-1</f>
        <v>-0.25930516318831709</v>
      </c>
      <c r="O466" s="23">
        <f>O465/M465-1</f>
        <v>-0.31611603295384905</v>
      </c>
      <c r="P466" s="23">
        <f>P465/M465-1</f>
        <v>5.4089473959965551E-2</v>
      </c>
      <c r="Q466" s="23">
        <f>Q465/N465-1</f>
        <v>0.68900217769284655</v>
      </c>
      <c r="R466" s="36"/>
      <c r="S466" s="31" t="s">
        <v>242</v>
      </c>
    </row>
    <row r="467" spans="1:19" ht="14" x14ac:dyDescent="0.3">
      <c r="B467" s="162" t="s">
        <v>136</v>
      </c>
      <c r="C467" s="162"/>
      <c r="D467" s="162"/>
      <c r="E467" s="162"/>
      <c r="F467" s="162"/>
      <c r="G467" s="162"/>
      <c r="H467" s="162"/>
      <c r="I467" s="162"/>
      <c r="J467" s="162"/>
      <c r="K467" s="162"/>
      <c r="L467" s="162"/>
      <c r="M467" s="162"/>
      <c r="N467" s="162"/>
      <c r="O467" s="17"/>
      <c r="P467" s="17"/>
      <c r="Q467" s="17"/>
      <c r="R467" s="18"/>
      <c r="S467" s="22"/>
    </row>
    <row r="468" spans="1:19" ht="14" x14ac:dyDescent="0.3">
      <c r="B468" s="20" t="str">
        <f t="shared" ref="B468:Q471" si="65">IFERROR(VLOOKUP($B$467,$130:$216,MATCH($S468&amp;"/"&amp;B$348,$128:$128,0),FALSE),"")</f>
        <v/>
      </c>
      <c r="C468" s="20" t="str">
        <f t="shared" si="65"/>
        <v/>
      </c>
      <c r="D468" s="20" t="str">
        <f t="shared" si="65"/>
        <v/>
      </c>
      <c r="E468" s="20" t="str">
        <f t="shared" si="65"/>
        <v/>
      </c>
      <c r="F468" s="20" t="str">
        <f t="shared" si="65"/>
        <v/>
      </c>
      <c r="G468" s="20" t="str">
        <f t="shared" si="65"/>
        <v/>
      </c>
      <c r="H468" s="20" t="str">
        <f t="shared" si="65"/>
        <v/>
      </c>
      <c r="I468" s="20" t="str">
        <f t="shared" si="65"/>
        <v/>
      </c>
      <c r="J468" s="20" t="str">
        <f t="shared" si="65"/>
        <v/>
      </c>
      <c r="K468" s="20">
        <f t="shared" si="65"/>
        <v>1858.68</v>
      </c>
      <c r="L468" s="20">
        <f t="shared" si="65"/>
        <v>3214.27</v>
      </c>
      <c r="M468" s="20">
        <f t="shared" si="65"/>
        <v>2535.34</v>
      </c>
      <c r="N468" s="20">
        <f t="shared" si="65"/>
        <v>1494.06</v>
      </c>
      <c r="O468" s="20">
        <f t="shared" si="65"/>
        <v>1271.0999999999999</v>
      </c>
      <c r="P468" s="20">
        <f t="shared" si="65"/>
        <v>2781.8</v>
      </c>
      <c r="Q468" s="20">
        <f t="shared" si="65"/>
        <v>3237.44</v>
      </c>
      <c r="R468" s="18"/>
      <c r="S468" s="22" t="s">
        <v>232</v>
      </c>
    </row>
    <row r="469" spans="1:19" ht="14" x14ac:dyDescent="0.3">
      <c r="B469" s="20" t="str">
        <f t="shared" si="65"/>
        <v/>
      </c>
      <c r="C469" s="20" t="str">
        <f t="shared" si="65"/>
        <v/>
      </c>
      <c r="D469" s="20" t="str">
        <f t="shared" si="65"/>
        <v/>
      </c>
      <c r="E469" s="20" t="str">
        <f t="shared" si="65"/>
        <v/>
      </c>
      <c r="F469" s="20" t="str">
        <f t="shared" si="65"/>
        <v/>
      </c>
      <c r="G469" s="20" t="str">
        <f t="shared" si="65"/>
        <v/>
      </c>
      <c r="H469" s="20" t="str">
        <f t="shared" si="65"/>
        <v/>
      </c>
      <c r="I469" s="20" t="str">
        <f t="shared" si="65"/>
        <v/>
      </c>
      <c r="J469" s="20" t="str">
        <f t="shared" si="65"/>
        <v/>
      </c>
      <c r="K469" s="20">
        <f t="shared" si="65"/>
        <v>3661.39</v>
      </c>
      <c r="L469" s="20">
        <f t="shared" si="65"/>
        <v>2625.62</v>
      </c>
      <c r="M469" s="20">
        <f t="shared" si="65"/>
        <v>3699.6</v>
      </c>
      <c r="N469" s="20">
        <f t="shared" si="65"/>
        <v>2477</v>
      </c>
      <c r="O469" s="20">
        <f t="shared" si="65"/>
        <v>1074.49</v>
      </c>
      <c r="P469" s="20">
        <f t="shared" si="65"/>
        <v>713.33</v>
      </c>
      <c r="Q469" s="20" t="str">
        <f t="shared" si="65"/>
        <v/>
      </c>
      <c r="R469" s="18"/>
      <c r="S469" s="22" t="s">
        <v>233</v>
      </c>
    </row>
    <row r="470" spans="1:19" ht="14" x14ac:dyDescent="0.3">
      <c r="B470" s="20" t="str">
        <f t="shared" si="65"/>
        <v/>
      </c>
      <c r="C470" s="20" t="str">
        <f t="shared" si="65"/>
        <v/>
      </c>
      <c r="D470" s="20" t="str">
        <f t="shared" si="65"/>
        <v/>
      </c>
      <c r="E470" s="20" t="str">
        <f t="shared" si="65"/>
        <v/>
      </c>
      <c r="F470" s="20" t="str">
        <f t="shared" si="65"/>
        <v/>
      </c>
      <c r="G470" s="20" t="str">
        <f t="shared" si="65"/>
        <v/>
      </c>
      <c r="H470" s="20" t="str">
        <f t="shared" si="65"/>
        <v/>
      </c>
      <c r="I470" s="20" t="str">
        <f t="shared" si="65"/>
        <v/>
      </c>
      <c r="J470" s="20" t="str">
        <f t="shared" si="65"/>
        <v/>
      </c>
      <c r="K470" s="20">
        <f t="shared" si="65"/>
        <v>1631.3</v>
      </c>
      <c r="L470" s="20">
        <f t="shared" si="65"/>
        <v>1205.74</v>
      </c>
      <c r="M470" s="20">
        <f t="shared" si="65"/>
        <v>1473.91</v>
      </c>
      <c r="N470" s="20">
        <f t="shared" si="65"/>
        <v>3957.39</v>
      </c>
      <c r="O470" s="20">
        <f t="shared" si="65"/>
        <v>735.42</v>
      </c>
      <c r="P470" s="20">
        <f t="shared" si="65"/>
        <v>3478.15</v>
      </c>
      <c r="Q470" s="20" t="str">
        <f t="shared" si="65"/>
        <v/>
      </c>
      <c r="R470" s="18"/>
      <c r="S470" s="22" t="s">
        <v>234</v>
      </c>
    </row>
    <row r="471" spans="1:19" ht="14" x14ac:dyDescent="0.3">
      <c r="B471" s="38" t="str">
        <f t="shared" si="65"/>
        <v/>
      </c>
      <c r="C471" s="38" t="str">
        <f t="shared" si="65"/>
        <v/>
      </c>
      <c r="D471" s="38" t="str">
        <f t="shared" si="65"/>
        <v/>
      </c>
      <c r="E471" s="38" t="str">
        <f t="shared" si="65"/>
        <v/>
      </c>
      <c r="F471" s="38" t="str">
        <f t="shared" si="65"/>
        <v/>
      </c>
      <c r="G471" s="38" t="str">
        <f t="shared" si="65"/>
        <v/>
      </c>
      <c r="H471" s="38" t="str">
        <f t="shared" si="65"/>
        <v/>
      </c>
      <c r="I471" s="38" t="str">
        <f t="shared" si="65"/>
        <v/>
      </c>
      <c r="J471" s="38">
        <f t="shared" si="65"/>
        <v>1295.53</v>
      </c>
      <c r="K471" s="38">
        <f t="shared" si="65"/>
        <v>1413.76</v>
      </c>
      <c r="L471" s="38">
        <f t="shared" si="65"/>
        <v>1971.6</v>
      </c>
      <c r="M471" s="38">
        <f t="shared" si="65"/>
        <v>961.09</v>
      </c>
      <c r="N471" s="38">
        <f t="shared" si="65"/>
        <v>-2039.28</v>
      </c>
      <c r="O471" s="38">
        <f t="shared" si="65"/>
        <v>2801.86</v>
      </c>
      <c r="P471" s="38">
        <f t="shared" si="65"/>
        <v>7759.84</v>
      </c>
      <c r="Q471" s="38" t="str">
        <f t="shared" si="65"/>
        <v/>
      </c>
      <c r="R471" s="18"/>
      <c r="S471" s="22" t="s">
        <v>241</v>
      </c>
    </row>
    <row r="472" spans="1:19" ht="14" x14ac:dyDescent="0.3">
      <c r="B472" s="20">
        <f>SUM(B468:B471)</f>
        <v>0</v>
      </c>
      <c r="C472" s="42">
        <f t="shared" ref="C472:M472" si="66">SUM(C468:C471)</f>
        <v>0</v>
      </c>
      <c r="D472" s="42">
        <f t="shared" si="66"/>
        <v>0</v>
      </c>
      <c r="E472" s="42">
        <f t="shared" si="66"/>
        <v>0</v>
      </c>
      <c r="F472" s="42">
        <f t="shared" si="66"/>
        <v>0</v>
      </c>
      <c r="G472" s="42">
        <f t="shared" si="66"/>
        <v>0</v>
      </c>
      <c r="H472" s="42">
        <f t="shared" si="66"/>
        <v>0</v>
      </c>
      <c r="I472" s="42">
        <f t="shared" si="66"/>
        <v>0</v>
      </c>
      <c r="J472" s="42">
        <f t="shared" si="66"/>
        <v>1295.53</v>
      </c>
      <c r="K472" s="42">
        <f t="shared" si="66"/>
        <v>8565.1299999999992</v>
      </c>
      <c r="L472" s="42">
        <f t="shared" si="66"/>
        <v>9017.23</v>
      </c>
      <c r="M472" s="42">
        <f t="shared" si="66"/>
        <v>8669.94</v>
      </c>
      <c r="N472" s="42">
        <f>IF(N469="",N468*4,IF(N470="",(N469+N468)*2,IF(N471="",((N470+N469+N468)/3)*4,SUM(N468:N471))))</f>
        <v>5889.17</v>
      </c>
      <c r="O472" s="42">
        <f>IF(O469="",O468*4,IF(O470="",(O469+O468)*2,IF(O471="",((O470+O469+O468)/3)*4,SUM(O468:O471))))</f>
        <v>5882.8700000000008</v>
      </c>
      <c r="P472" s="42">
        <f>IF(P469="",P468*4,IF(P470="",(P469+P468)*2,IF(P471="",((P470+P469+P468)/3)*4,SUM(P468:P471))))</f>
        <v>14733.12</v>
      </c>
      <c r="Q472" s="42">
        <f>IF(Q469="",Q468*4,IF(Q470="",(Q469+Q468)*2,IF(Q471="",((Q470+Q469+Q468)/3)*4,SUM(Q468:Q471))))</f>
        <v>12949.76</v>
      </c>
      <c r="R472" s="18"/>
      <c r="S472" s="22" t="s">
        <v>235</v>
      </c>
    </row>
    <row r="473" spans="1:19" ht="14" x14ac:dyDescent="0.3">
      <c r="B473" s="162" t="s">
        <v>243</v>
      </c>
      <c r="C473" s="162"/>
      <c r="D473" s="162"/>
      <c r="E473" s="162"/>
      <c r="F473" s="162"/>
      <c r="G473" s="162"/>
      <c r="H473" s="162"/>
      <c r="I473" s="162"/>
      <c r="J473" s="162"/>
      <c r="K473" s="162"/>
      <c r="L473" s="162"/>
      <c r="M473" s="162"/>
      <c r="N473" s="162"/>
      <c r="O473" s="17"/>
      <c r="P473" s="17"/>
      <c r="Q473" s="17"/>
      <c r="R473" s="18"/>
      <c r="S473" s="22"/>
    </row>
    <row r="474" spans="1:19" ht="14" x14ac:dyDescent="0.3">
      <c r="B474" s="20" t="str">
        <f t="shared" ref="B474:Q477" si="67">IFERROR(VLOOKUP($B$473,$130:$216,MATCH($S474&amp;"/"&amp;B$348,$128:$128,0),FALSE),"")</f>
        <v/>
      </c>
      <c r="C474" s="20" t="str">
        <f t="shared" si="67"/>
        <v/>
      </c>
      <c r="D474" s="20" t="str">
        <f t="shared" si="67"/>
        <v/>
      </c>
      <c r="E474" s="20" t="str">
        <f t="shared" si="67"/>
        <v/>
      </c>
      <c r="F474" s="20" t="str">
        <f t="shared" si="67"/>
        <v/>
      </c>
      <c r="G474" s="20" t="str">
        <f t="shared" si="67"/>
        <v/>
      </c>
      <c r="H474" s="20" t="str">
        <f t="shared" si="67"/>
        <v/>
      </c>
      <c r="I474" s="20" t="str">
        <f t="shared" si="67"/>
        <v/>
      </c>
      <c r="J474" s="20" t="str">
        <f t="shared" si="67"/>
        <v/>
      </c>
      <c r="K474" s="20" t="str">
        <f t="shared" si="67"/>
        <v/>
      </c>
      <c r="L474" s="20" t="str">
        <f t="shared" si="67"/>
        <v/>
      </c>
      <c r="M474" s="20" t="str">
        <f t="shared" si="67"/>
        <v/>
      </c>
      <c r="N474" s="20" t="str">
        <f t="shared" si="67"/>
        <v/>
      </c>
      <c r="O474" s="20" t="str">
        <f t="shared" si="67"/>
        <v/>
      </c>
      <c r="P474" s="20" t="str">
        <f t="shared" si="67"/>
        <v/>
      </c>
      <c r="Q474" s="20" t="str">
        <f t="shared" si="67"/>
        <v/>
      </c>
      <c r="R474" s="18"/>
      <c r="S474" s="22" t="s">
        <v>232</v>
      </c>
    </row>
    <row r="475" spans="1:19" ht="14" x14ac:dyDescent="0.3">
      <c r="B475" s="20" t="str">
        <f t="shared" si="67"/>
        <v/>
      </c>
      <c r="C475" s="20" t="str">
        <f t="shared" si="67"/>
        <v/>
      </c>
      <c r="D475" s="20" t="str">
        <f t="shared" si="67"/>
        <v/>
      </c>
      <c r="E475" s="20" t="str">
        <f t="shared" si="67"/>
        <v/>
      </c>
      <c r="F475" s="20" t="str">
        <f t="shared" si="67"/>
        <v/>
      </c>
      <c r="G475" s="20" t="str">
        <f t="shared" si="67"/>
        <v/>
      </c>
      <c r="H475" s="20" t="str">
        <f t="shared" si="67"/>
        <v/>
      </c>
      <c r="I475" s="20" t="str">
        <f t="shared" si="67"/>
        <v/>
      </c>
      <c r="J475" s="20" t="str">
        <f t="shared" si="67"/>
        <v/>
      </c>
      <c r="K475" s="20" t="str">
        <f t="shared" si="67"/>
        <v/>
      </c>
      <c r="L475" s="20" t="str">
        <f t="shared" si="67"/>
        <v/>
      </c>
      <c r="M475" s="20" t="str">
        <f t="shared" si="67"/>
        <v/>
      </c>
      <c r="N475" s="20" t="str">
        <f t="shared" si="67"/>
        <v/>
      </c>
      <c r="O475" s="20" t="str">
        <f t="shared" si="67"/>
        <v/>
      </c>
      <c r="P475" s="20" t="str">
        <f t="shared" si="67"/>
        <v/>
      </c>
      <c r="Q475" s="20" t="str">
        <f t="shared" si="67"/>
        <v/>
      </c>
      <c r="R475" s="18"/>
      <c r="S475" s="22" t="s">
        <v>233</v>
      </c>
    </row>
    <row r="476" spans="1:19" ht="14" x14ac:dyDescent="0.3">
      <c r="B476" s="20" t="str">
        <f t="shared" si="67"/>
        <v/>
      </c>
      <c r="C476" s="20" t="str">
        <f t="shared" si="67"/>
        <v/>
      </c>
      <c r="D476" s="20" t="str">
        <f t="shared" si="67"/>
        <v/>
      </c>
      <c r="E476" s="20" t="str">
        <f t="shared" si="67"/>
        <v/>
      </c>
      <c r="F476" s="20" t="str">
        <f t="shared" si="67"/>
        <v/>
      </c>
      <c r="G476" s="20" t="str">
        <f t="shared" si="67"/>
        <v/>
      </c>
      <c r="H476" s="20" t="str">
        <f t="shared" si="67"/>
        <v/>
      </c>
      <c r="I476" s="20" t="str">
        <f t="shared" si="67"/>
        <v/>
      </c>
      <c r="J476" s="20" t="str">
        <f t="shared" si="67"/>
        <v/>
      </c>
      <c r="K476" s="20" t="str">
        <f t="shared" si="67"/>
        <v/>
      </c>
      <c r="L476" s="20" t="str">
        <f t="shared" si="67"/>
        <v/>
      </c>
      <c r="M476" s="20" t="str">
        <f t="shared" si="67"/>
        <v/>
      </c>
      <c r="N476" s="20" t="str">
        <f t="shared" si="67"/>
        <v/>
      </c>
      <c r="O476" s="20" t="str">
        <f t="shared" si="67"/>
        <v/>
      </c>
      <c r="P476" s="20" t="str">
        <f t="shared" si="67"/>
        <v/>
      </c>
      <c r="Q476" s="20" t="str">
        <f t="shared" si="67"/>
        <v/>
      </c>
      <c r="R476" s="18"/>
      <c r="S476" s="22" t="s">
        <v>234</v>
      </c>
    </row>
    <row r="477" spans="1:19" ht="14" x14ac:dyDescent="0.3">
      <c r="B477" s="38" t="str">
        <f t="shared" si="67"/>
        <v/>
      </c>
      <c r="C477" s="38" t="str">
        <f t="shared" si="67"/>
        <v/>
      </c>
      <c r="D477" s="38" t="str">
        <f t="shared" si="67"/>
        <v/>
      </c>
      <c r="E477" s="38" t="str">
        <f t="shared" si="67"/>
        <v/>
      </c>
      <c r="F477" s="38" t="str">
        <f t="shared" si="67"/>
        <v/>
      </c>
      <c r="G477" s="38" t="str">
        <f t="shared" si="67"/>
        <v/>
      </c>
      <c r="H477" s="38" t="str">
        <f t="shared" si="67"/>
        <v/>
      </c>
      <c r="I477" s="38" t="str">
        <f t="shared" si="67"/>
        <v/>
      </c>
      <c r="J477" s="38" t="str">
        <f t="shared" si="67"/>
        <v/>
      </c>
      <c r="K477" s="38" t="str">
        <f t="shared" si="67"/>
        <v/>
      </c>
      <c r="L477" s="38" t="str">
        <f t="shared" si="67"/>
        <v/>
      </c>
      <c r="M477" s="38" t="str">
        <f t="shared" si="67"/>
        <v/>
      </c>
      <c r="N477" s="38" t="str">
        <f t="shared" si="67"/>
        <v/>
      </c>
      <c r="O477" s="38" t="str">
        <f t="shared" si="67"/>
        <v/>
      </c>
      <c r="P477" s="38" t="str">
        <f t="shared" si="67"/>
        <v/>
      </c>
      <c r="Q477" s="38" t="str">
        <f t="shared" si="67"/>
        <v/>
      </c>
      <c r="R477" s="18"/>
      <c r="S477" s="22" t="s">
        <v>241</v>
      </c>
    </row>
    <row r="478" spans="1:19" ht="14" x14ac:dyDescent="0.3">
      <c r="B478" s="20">
        <f>SUM(B474:B477)</f>
        <v>0</v>
      </c>
      <c r="C478" s="42">
        <f t="shared" ref="C478:M478" si="68">SUM(C474:C477)</f>
        <v>0</v>
      </c>
      <c r="D478" s="42">
        <f t="shared" si="68"/>
        <v>0</v>
      </c>
      <c r="E478" s="42">
        <f t="shared" si="68"/>
        <v>0</v>
      </c>
      <c r="F478" s="42">
        <f t="shared" si="68"/>
        <v>0</v>
      </c>
      <c r="G478" s="42">
        <f t="shared" si="68"/>
        <v>0</v>
      </c>
      <c r="H478" s="42">
        <f t="shared" si="68"/>
        <v>0</v>
      </c>
      <c r="I478" s="42">
        <f t="shared" si="68"/>
        <v>0</v>
      </c>
      <c r="J478" s="42">
        <f t="shared" si="68"/>
        <v>0</v>
      </c>
      <c r="K478" s="42">
        <f t="shared" si="68"/>
        <v>0</v>
      </c>
      <c r="L478" s="42">
        <f t="shared" si="68"/>
        <v>0</v>
      </c>
      <c r="M478" s="42">
        <f t="shared" si="68"/>
        <v>0</v>
      </c>
      <c r="N478" s="42" t="e">
        <f>IF(N475="",N474*4,IF(N476="",(N475+N474)*2,IF(N477="",((N476+N475+N474)/3)*4,SUM(N474:N477))))</f>
        <v>#VALUE!</v>
      </c>
      <c r="O478" s="42" t="e">
        <f>IF(O475="",O474*4,IF(O476="",(O475+O474)*2,IF(O477="",((O476+O475+O474)/3)*4,SUM(O474:O477))))</f>
        <v>#VALUE!</v>
      </c>
      <c r="P478" s="42" t="e">
        <f>IF(P475="",P474*4,IF(P476="",(P475+P474)*2,IF(P477="",((P476+P475+P474)/3)*4,SUM(P474:P477))))</f>
        <v>#VALUE!</v>
      </c>
      <c r="Q478" s="42" t="e">
        <f>IF(Q475="",Q474*4,IF(Q476="",(Q475+Q474)*2,IF(Q477="",((Q476+Q475+Q474)/3)*4,SUM(Q474:Q477))))</f>
        <v>#VALUE!</v>
      </c>
      <c r="R478" s="18"/>
      <c r="S478" s="22" t="s">
        <v>235</v>
      </c>
    </row>
    <row r="479" spans="1:19" ht="14" x14ac:dyDescent="0.3">
      <c r="B479" s="162" t="s">
        <v>244</v>
      </c>
      <c r="C479" s="162"/>
      <c r="D479" s="162"/>
      <c r="E479" s="162"/>
      <c r="F479" s="162"/>
      <c r="G479" s="162"/>
      <c r="H479" s="162"/>
      <c r="I479" s="162"/>
      <c r="J479" s="162"/>
      <c r="K479" s="162"/>
      <c r="L479" s="162"/>
      <c r="M479" s="162"/>
      <c r="N479" s="162"/>
      <c r="O479" s="17"/>
      <c r="P479" s="17"/>
      <c r="Q479" s="17"/>
      <c r="R479" s="18"/>
      <c r="S479" s="22"/>
    </row>
    <row r="480" spans="1:19" ht="14" x14ac:dyDescent="0.3">
      <c r="B480" s="20" t="str">
        <f t="shared" ref="B480:Q483" si="69">IFERROR(VLOOKUP($B$479,$130:$216,MATCH($S480&amp;"/"&amp;B$348,$128:$128,0),FALSE),"")</f>
        <v/>
      </c>
      <c r="C480" s="20" t="str">
        <f t="shared" si="69"/>
        <v/>
      </c>
      <c r="D480" s="20" t="str">
        <f t="shared" si="69"/>
        <v/>
      </c>
      <c r="E480" s="20" t="str">
        <f t="shared" si="69"/>
        <v/>
      </c>
      <c r="F480" s="20" t="str">
        <f t="shared" si="69"/>
        <v/>
      </c>
      <c r="G480" s="20" t="str">
        <f t="shared" si="69"/>
        <v/>
      </c>
      <c r="H480" s="20" t="str">
        <f t="shared" si="69"/>
        <v/>
      </c>
      <c r="I480" s="20" t="str">
        <f t="shared" si="69"/>
        <v/>
      </c>
      <c r="J480" s="20" t="str">
        <f t="shared" si="69"/>
        <v/>
      </c>
      <c r="K480" s="20" t="str">
        <f t="shared" si="69"/>
        <v/>
      </c>
      <c r="L480" s="20" t="str">
        <f t="shared" si="69"/>
        <v/>
      </c>
      <c r="M480" s="20" t="str">
        <f t="shared" si="69"/>
        <v/>
      </c>
      <c r="N480" s="20" t="str">
        <f t="shared" si="69"/>
        <v/>
      </c>
      <c r="O480" s="20" t="str">
        <f t="shared" si="69"/>
        <v/>
      </c>
      <c r="P480" s="20" t="str">
        <f t="shared" si="69"/>
        <v/>
      </c>
      <c r="Q480" s="20" t="str">
        <f t="shared" si="69"/>
        <v/>
      </c>
      <c r="R480" s="18"/>
      <c r="S480" s="22" t="s">
        <v>232</v>
      </c>
    </row>
    <row r="481" spans="2:19" ht="14" x14ac:dyDescent="0.3">
      <c r="B481" s="20" t="str">
        <f t="shared" si="69"/>
        <v/>
      </c>
      <c r="C481" s="20" t="str">
        <f t="shared" si="69"/>
        <v/>
      </c>
      <c r="D481" s="20" t="str">
        <f t="shared" si="69"/>
        <v/>
      </c>
      <c r="E481" s="20" t="str">
        <f t="shared" si="69"/>
        <v/>
      </c>
      <c r="F481" s="20" t="str">
        <f t="shared" si="69"/>
        <v/>
      </c>
      <c r="G481" s="20" t="str">
        <f t="shared" si="69"/>
        <v/>
      </c>
      <c r="H481" s="20" t="str">
        <f t="shared" si="69"/>
        <v/>
      </c>
      <c r="I481" s="20" t="str">
        <f t="shared" si="69"/>
        <v/>
      </c>
      <c r="J481" s="20" t="str">
        <f t="shared" si="69"/>
        <v/>
      </c>
      <c r="K481" s="20" t="str">
        <f t="shared" si="69"/>
        <v/>
      </c>
      <c r="L481" s="20" t="str">
        <f t="shared" si="69"/>
        <v/>
      </c>
      <c r="M481" s="20" t="str">
        <f t="shared" si="69"/>
        <v/>
      </c>
      <c r="N481" s="20" t="str">
        <f t="shared" si="69"/>
        <v/>
      </c>
      <c r="O481" s="20" t="str">
        <f t="shared" si="69"/>
        <v/>
      </c>
      <c r="P481" s="20" t="str">
        <f t="shared" si="69"/>
        <v/>
      </c>
      <c r="Q481" s="20" t="str">
        <f t="shared" si="69"/>
        <v/>
      </c>
      <c r="R481" s="18"/>
      <c r="S481" s="22" t="s">
        <v>233</v>
      </c>
    </row>
    <row r="482" spans="2:19" ht="14" x14ac:dyDescent="0.3">
      <c r="B482" s="20" t="str">
        <f t="shared" si="69"/>
        <v/>
      </c>
      <c r="C482" s="20" t="str">
        <f t="shared" si="69"/>
        <v/>
      </c>
      <c r="D482" s="20" t="str">
        <f t="shared" si="69"/>
        <v/>
      </c>
      <c r="E482" s="20" t="str">
        <f t="shared" si="69"/>
        <v/>
      </c>
      <c r="F482" s="20" t="str">
        <f t="shared" si="69"/>
        <v/>
      </c>
      <c r="G482" s="20" t="str">
        <f t="shared" si="69"/>
        <v/>
      </c>
      <c r="H482" s="20" t="str">
        <f t="shared" si="69"/>
        <v/>
      </c>
      <c r="I482" s="20" t="str">
        <f t="shared" si="69"/>
        <v/>
      </c>
      <c r="J482" s="20" t="str">
        <f t="shared" si="69"/>
        <v/>
      </c>
      <c r="K482" s="20" t="str">
        <f t="shared" si="69"/>
        <v/>
      </c>
      <c r="L482" s="20" t="str">
        <f t="shared" si="69"/>
        <v/>
      </c>
      <c r="M482" s="20" t="str">
        <f t="shared" si="69"/>
        <v/>
      </c>
      <c r="N482" s="20" t="str">
        <f t="shared" si="69"/>
        <v/>
      </c>
      <c r="O482" s="20" t="str">
        <f t="shared" si="69"/>
        <v/>
      </c>
      <c r="P482" s="20" t="str">
        <f t="shared" si="69"/>
        <v/>
      </c>
      <c r="Q482" s="20" t="str">
        <f t="shared" si="69"/>
        <v/>
      </c>
      <c r="R482" s="18"/>
      <c r="S482" s="22" t="s">
        <v>234</v>
      </c>
    </row>
    <row r="483" spans="2:19" ht="14" x14ac:dyDescent="0.3">
      <c r="B483" s="38" t="str">
        <f t="shared" si="69"/>
        <v/>
      </c>
      <c r="C483" s="38" t="str">
        <f t="shared" si="69"/>
        <v/>
      </c>
      <c r="D483" s="38" t="str">
        <f t="shared" si="69"/>
        <v/>
      </c>
      <c r="E483" s="38" t="str">
        <f t="shared" si="69"/>
        <v/>
      </c>
      <c r="F483" s="38" t="str">
        <f t="shared" si="69"/>
        <v/>
      </c>
      <c r="G483" s="38" t="str">
        <f t="shared" si="69"/>
        <v/>
      </c>
      <c r="H483" s="38" t="str">
        <f t="shared" si="69"/>
        <v/>
      </c>
      <c r="I483" s="38" t="str">
        <f t="shared" si="69"/>
        <v/>
      </c>
      <c r="J483" s="38" t="str">
        <f t="shared" si="69"/>
        <v/>
      </c>
      <c r="K483" s="38" t="str">
        <f t="shared" si="69"/>
        <v/>
      </c>
      <c r="L483" s="38" t="str">
        <f t="shared" si="69"/>
        <v/>
      </c>
      <c r="M483" s="38" t="str">
        <f t="shared" si="69"/>
        <v/>
      </c>
      <c r="N483" s="38" t="str">
        <f t="shared" si="69"/>
        <v/>
      </c>
      <c r="O483" s="38" t="str">
        <f t="shared" si="69"/>
        <v/>
      </c>
      <c r="P483" s="38" t="str">
        <f t="shared" si="69"/>
        <v/>
      </c>
      <c r="Q483" s="38" t="str">
        <f t="shared" si="69"/>
        <v/>
      </c>
      <c r="R483" s="18"/>
      <c r="S483" s="22" t="s">
        <v>241</v>
      </c>
    </row>
    <row r="484" spans="2:19" ht="14" x14ac:dyDescent="0.3">
      <c r="B484" s="20">
        <f>SUM(B480:B483)</f>
        <v>0</v>
      </c>
      <c r="C484" s="42">
        <f t="shared" ref="C484:M484" si="70">SUM(C480:C483)</f>
        <v>0</v>
      </c>
      <c r="D484" s="42">
        <f t="shared" si="70"/>
        <v>0</v>
      </c>
      <c r="E484" s="42">
        <f t="shared" si="70"/>
        <v>0</v>
      </c>
      <c r="F484" s="42">
        <f t="shared" si="70"/>
        <v>0</v>
      </c>
      <c r="G484" s="42">
        <f t="shared" si="70"/>
        <v>0</v>
      </c>
      <c r="H484" s="42">
        <f t="shared" si="70"/>
        <v>0</v>
      </c>
      <c r="I484" s="42">
        <f t="shared" si="70"/>
        <v>0</v>
      </c>
      <c r="J484" s="42">
        <f t="shared" si="70"/>
        <v>0</v>
      </c>
      <c r="K484" s="42">
        <f t="shared" si="70"/>
        <v>0</v>
      </c>
      <c r="L484" s="42">
        <f t="shared" si="70"/>
        <v>0</v>
      </c>
      <c r="M484" s="42">
        <f t="shared" si="70"/>
        <v>0</v>
      </c>
      <c r="N484" s="42" t="e">
        <f>IF(N481="",N480*4,IF(N482="",(N481+N480)*2,IF(N483="",((N482+N481+N480)/3)*4,SUM(N480:N483))))</f>
        <v>#VALUE!</v>
      </c>
      <c r="O484" s="42" t="e">
        <f>IF(O481="",O480*4,IF(O482="",(O481+O480)*2,IF(O483="",((O482+O481+O480)/3)*4,SUM(O480:O483))))</f>
        <v>#VALUE!</v>
      </c>
      <c r="P484" s="42" t="e">
        <f>IF(P481="",P480*4,IF(P482="",(P481+P480)*2,IF(P483="",((P482+P481+P480)/3)*4,SUM(P480:P483))))</f>
        <v>#VALUE!</v>
      </c>
      <c r="Q484" s="42" t="e">
        <f>IF(Q481="",Q480*4,IF(Q482="",(Q481+Q480)*2,IF(Q483="",((Q482+Q481+Q480)/3)*4,SUM(Q480:Q483))))</f>
        <v>#VALUE!</v>
      </c>
      <c r="R484" s="18"/>
      <c r="S484" s="22" t="s">
        <v>235</v>
      </c>
    </row>
    <row r="485" spans="2:19" ht="14" x14ac:dyDescent="0.3">
      <c r="B485" s="162" t="s">
        <v>245</v>
      </c>
      <c r="C485" s="162"/>
      <c r="D485" s="162"/>
      <c r="E485" s="162"/>
      <c r="F485" s="162"/>
      <c r="G485" s="162"/>
      <c r="H485" s="162"/>
      <c r="I485" s="162"/>
      <c r="J485" s="162"/>
      <c r="K485" s="162"/>
      <c r="L485" s="162"/>
      <c r="M485" s="162"/>
      <c r="N485" s="162"/>
      <c r="O485" s="17"/>
      <c r="P485" s="17"/>
      <c r="Q485" s="17"/>
      <c r="R485" s="18"/>
      <c r="S485" s="22"/>
    </row>
    <row r="486" spans="2:19" ht="14" x14ac:dyDescent="0.3">
      <c r="B486" s="20" t="str">
        <f t="shared" ref="B486:Q489" si="71">IFERROR(VLOOKUP($B$485,$130:$216,MATCH($S486&amp;"/"&amp;B$348,$128:$128,0),FALSE),"")</f>
        <v/>
      </c>
      <c r="C486" s="20" t="str">
        <f t="shared" si="71"/>
        <v/>
      </c>
      <c r="D486" s="20" t="str">
        <f t="shared" si="71"/>
        <v/>
      </c>
      <c r="E486" s="20" t="str">
        <f t="shared" si="71"/>
        <v/>
      </c>
      <c r="F486" s="20" t="str">
        <f t="shared" si="71"/>
        <v/>
      </c>
      <c r="G486" s="20" t="str">
        <f t="shared" si="71"/>
        <v/>
      </c>
      <c r="H486" s="20" t="str">
        <f t="shared" si="71"/>
        <v/>
      </c>
      <c r="I486" s="20" t="str">
        <f t="shared" si="71"/>
        <v/>
      </c>
      <c r="J486" s="20" t="str">
        <f t="shared" si="71"/>
        <v/>
      </c>
      <c r="K486" s="20" t="str">
        <f t="shared" si="71"/>
        <v/>
      </c>
      <c r="L486" s="20" t="str">
        <f t="shared" si="71"/>
        <v/>
      </c>
      <c r="M486" s="20" t="str">
        <f t="shared" si="71"/>
        <v/>
      </c>
      <c r="N486" s="20" t="str">
        <f t="shared" si="71"/>
        <v/>
      </c>
      <c r="O486" s="20" t="str">
        <f t="shared" si="71"/>
        <v/>
      </c>
      <c r="P486" s="20" t="str">
        <f t="shared" si="71"/>
        <v/>
      </c>
      <c r="Q486" s="20" t="str">
        <f t="shared" si="71"/>
        <v/>
      </c>
      <c r="R486" s="18"/>
      <c r="S486" s="22" t="s">
        <v>232</v>
      </c>
    </row>
    <row r="487" spans="2:19" ht="14" x14ac:dyDescent="0.3">
      <c r="B487" s="20" t="str">
        <f t="shared" si="71"/>
        <v/>
      </c>
      <c r="C487" s="20" t="str">
        <f t="shared" si="71"/>
        <v/>
      </c>
      <c r="D487" s="20" t="str">
        <f t="shared" si="71"/>
        <v/>
      </c>
      <c r="E487" s="20" t="str">
        <f t="shared" si="71"/>
        <v/>
      </c>
      <c r="F487" s="20" t="str">
        <f t="shared" si="71"/>
        <v/>
      </c>
      <c r="G487" s="20" t="str">
        <f t="shared" si="71"/>
        <v/>
      </c>
      <c r="H487" s="20" t="str">
        <f t="shared" si="71"/>
        <v/>
      </c>
      <c r="I487" s="20" t="str">
        <f t="shared" si="71"/>
        <v/>
      </c>
      <c r="J487" s="20" t="str">
        <f t="shared" si="71"/>
        <v/>
      </c>
      <c r="K487" s="20" t="str">
        <f t="shared" si="71"/>
        <v/>
      </c>
      <c r="L487" s="20" t="str">
        <f t="shared" si="71"/>
        <v/>
      </c>
      <c r="M487" s="20" t="str">
        <f t="shared" si="71"/>
        <v/>
      </c>
      <c r="N487" s="20" t="str">
        <f t="shared" si="71"/>
        <v/>
      </c>
      <c r="O487" s="20" t="str">
        <f t="shared" si="71"/>
        <v/>
      </c>
      <c r="P487" s="20" t="str">
        <f t="shared" si="71"/>
        <v/>
      </c>
      <c r="Q487" s="20" t="str">
        <f t="shared" si="71"/>
        <v/>
      </c>
      <c r="R487" s="18"/>
      <c r="S487" s="22" t="s">
        <v>233</v>
      </c>
    </row>
    <row r="488" spans="2:19" ht="14" x14ac:dyDescent="0.3">
      <c r="B488" s="20" t="str">
        <f t="shared" si="71"/>
        <v/>
      </c>
      <c r="C488" s="20" t="str">
        <f t="shared" si="71"/>
        <v/>
      </c>
      <c r="D488" s="20" t="str">
        <f t="shared" si="71"/>
        <v/>
      </c>
      <c r="E488" s="20" t="str">
        <f t="shared" si="71"/>
        <v/>
      </c>
      <c r="F488" s="20" t="str">
        <f t="shared" si="71"/>
        <v/>
      </c>
      <c r="G488" s="20" t="str">
        <f t="shared" si="71"/>
        <v/>
      </c>
      <c r="H488" s="20" t="str">
        <f t="shared" si="71"/>
        <v/>
      </c>
      <c r="I488" s="20" t="str">
        <f t="shared" si="71"/>
        <v/>
      </c>
      <c r="J488" s="20" t="str">
        <f t="shared" si="71"/>
        <v/>
      </c>
      <c r="K488" s="20" t="str">
        <f t="shared" si="71"/>
        <v/>
      </c>
      <c r="L488" s="20" t="str">
        <f t="shared" si="71"/>
        <v/>
      </c>
      <c r="M488" s="20" t="str">
        <f t="shared" si="71"/>
        <v/>
      </c>
      <c r="N488" s="20" t="str">
        <f t="shared" si="71"/>
        <v/>
      </c>
      <c r="O488" s="20" t="str">
        <f t="shared" si="71"/>
        <v/>
      </c>
      <c r="P488" s="20" t="str">
        <f t="shared" si="71"/>
        <v/>
      </c>
      <c r="Q488" s="20" t="str">
        <f t="shared" si="71"/>
        <v/>
      </c>
      <c r="R488" s="18"/>
      <c r="S488" s="22" t="s">
        <v>234</v>
      </c>
    </row>
    <row r="489" spans="2:19" ht="14" x14ac:dyDescent="0.3">
      <c r="B489" s="38" t="str">
        <f t="shared" si="71"/>
        <v/>
      </c>
      <c r="C489" s="38" t="str">
        <f t="shared" si="71"/>
        <v/>
      </c>
      <c r="D489" s="38" t="str">
        <f t="shared" si="71"/>
        <v/>
      </c>
      <c r="E489" s="38" t="str">
        <f t="shared" si="71"/>
        <v/>
      </c>
      <c r="F489" s="38" t="str">
        <f t="shared" si="71"/>
        <v/>
      </c>
      <c r="G489" s="38" t="str">
        <f t="shared" si="71"/>
        <v/>
      </c>
      <c r="H489" s="38" t="str">
        <f t="shared" si="71"/>
        <v/>
      </c>
      <c r="I489" s="38" t="str">
        <f t="shared" si="71"/>
        <v/>
      </c>
      <c r="J489" s="38" t="str">
        <f t="shared" si="71"/>
        <v/>
      </c>
      <c r="K489" s="38" t="str">
        <f t="shared" si="71"/>
        <v/>
      </c>
      <c r="L489" s="38" t="str">
        <f t="shared" si="71"/>
        <v/>
      </c>
      <c r="M489" s="38" t="str">
        <f t="shared" si="71"/>
        <v/>
      </c>
      <c r="N489" s="38" t="str">
        <f t="shared" si="71"/>
        <v/>
      </c>
      <c r="O489" s="38" t="str">
        <f t="shared" si="71"/>
        <v/>
      </c>
      <c r="P489" s="38" t="str">
        <f t="shared" si="71"/>
        <v/>
      </c>
      <c r="Q489" s="38" t="str">
        <f t="shared" si="71"/>
        <v/>
      </c>
      <c r="R489" s="18"/>
      <c r="S489" s="22" t="s">
        <v>241</v>
      </c>
    </row>
    <row r="490" spans="2:19" ht="14" x14ac:dyDescent="0.3">
      <c r="B490" s="20">
        <f>SUM(B486:B489)</f>
        <v>0</v>
      </c>
      <c r="C490" s="42">
        <f t="shared" ref="C490:M490" si="72">SUM(C486:C489)</f>
        <v>0</v>
      </c>
      <c r="D490" s="42">
        <f t="shared" si="72"/>
        <v>0</v>
      </c>
      <c r="E490" s="42">
        <f t="shared" si="72"/>
        <v>0</v>
      </c>
      <c r="F490" s="42">
        <f t="shared" si="72"/>
        <v>0</v>
      </c>
      <c r="G490" s="42">
        <f t="shared" si="72"/>
        <v>0</v>
      </c>
      <c r="H490" s="42">
        <f t="shared" si="72"/>
        <v>0</v>
      </c>
      <c r="I490" s="42">
        <f t="shared" si="72"/>
        <v>0</v>
      </c>
      <c r="J490" s="42">
        <f t="shared" si="72"/>
        <v>0</v>
      </c>
      <c r="K490" s="42">
        <f t="shared" si="72"/>
        <v>0</v>
      </c>
      <c r="L490" s="42">
        <f t="shared" si="72"/>
        <v>0</v>
      </c>
      <c r="M490" s="42">
        <f t="shared" si="72"/>
        <v>0</v>
      </c>
      <c r="N490" s="42" t="e">
        <f>IF(N487="",N486*4,IF(N488="",(N487+N486)*2,IF(N489="",((N488+N487+N486)/3)*4,SUM(N486:N489))))</f>
        <v>#VALUE!</v>
      </c>
      <c r="O490" s="42" t="e">
        <f>IF(O487="",O486*4,IF(O488="",(O487+O486)*2,IF(O489="",((O488+O487+O486)/3)*4,SUM(O486:O489))))</f>
        <v>#VALUE!</v>
      </c>
      <c r="P490" s="42" t="e">
        <f>IF(P487="",P486*4,IF(P488="",(P487+P486)*2,IF(P489="",((P488+P487+P486)/3)*4,SUM(P486:P489))))</f>
        <v>#VALUE!</v>
      </c>
      <c r="Q490" s="42" t="e">
        <f>IF(Q487="",Q486*4,IF(Q488="",(Q487+Q486)*2,IF(Q489="",((Q488+Q487+Q486)/3)*4,SUM(Q486:Q489))))</f>
        <v>#VALUE!</v>
      </c>
      <c r="R490" s="18"/>
      <c r="S490" s="22" t="s">
        <v>235</v>
      </c>
    </row>
    <row r="491" spans="2:19" s="43" customFormat="1" ht="14" x14ac:dyDescent="0.3">
      <c r="B491" s="162" t="s">
        <v>137</v>
      </c>
      <c r="C491" s="162"/>
      <c r="D491" s="162"/>
      <c r="E491" s="162"/>
      <c r="F491" s="162"/>
      <c r="G491" s="162"/>
      <c r="H491" s="162"/>
      <c r="I491" s="162"/>
      <c r="J491" s="162"/>
      <c r="K491" s="162"/>
      <c r="L491" s="162"/>
      <c r="M491" s="162"/>
      <c r="N491" s="162"/>
      <c r="O491" s="17"/>
      <c r="P491" s="17"/>
      <c r="Q491" s="17"/>
      <c r="R491" s="18"/>
      <c r="S491" s="22"/>
    </row>
    <row r="492" spans="2:19" s="43" customFormat="1" ht="14" x14ac:dyDescent="0.3">
      <c r="B492" s="20" t="str">
        <f t="shared" ref="B492:Q495" si="73">IFERROR(VLOOKUP($B$491,$130:$216,MATCH($S492&amp;"/"&amp;B$348,$128:$128,0),FALSE),"")</f>
        <v/>
      </c>
      <c r="C492" s="20" t="str">
        <f t="shared" si="73"/>
        <v/>
      </c>
      <c r="D492" s="20" t="str">
        <f t="shared" si="73"/>
        <v/>
      </c>
      <c r="E492" s="20" t="str">
        <f t="shared" si="73"/>
        <v/>
      </c>
      <c r="F492" s="20" t="str">
        <f t="shared" si="73"/>
        <v/>
      </c>
      <c r="G492" s="20" t="str">
        <f t="shared" si="73"/>
        <v/>
      </c>
      <c r="H492" s="20" t="str">
        <f t="shared" si="73"/>
        <v/>
      </c>
      <c r="I492" s="20" t="str">
        <f t="shared" si="73"/>
        <v/>
      </c>
      <c r="J492" s="20" t="str">
        <f t="shared" si="73"/>
        <v/>
      </c>
      <c r="K492" s="20">
        <f t="shared" si="73"/>
        <v>119694.74</v>
      </c>
      <c r="L492" s="20">
        <f t="shared" si="73"/>
        <v>125576.62</v>
      </c>
      <c r="M492" s="20">
        <f t="shared" si="73"/>
        <v>199231.61</v>
      </c>
      <c r="N492" s="20">
        <f t="shared" si="73"/>
        <v>153810.44</v>
      </c>
      <c r="O492" s="20">
        <f t="shared" si="73"/>
        <v>144146.89000000001</v>
      </c>
      <c r="P492" s="20">
        <f t="shared" si="73"/>
        <v>169032.14</v>
      </c>
      <c r="Q492" s="20">
        <f t="shared" si="73"/>
        <v>244939.2</v>
      </c>
      <c r="R492" s="18"/>
      <c r="S492" s="22" t="s">
        <v>232</v>
      </c>
    </row>
    <row r="493" spans="2:19" s="43" customFormat="1" ht="14" x14ac:dyDescent="0.3">
      <c r="B493" s="20" t="str">
        <f t="shared" si="73"/>
        <v/>
      </c>
      <c r="C493" s="20" t="str">
        <f t="shared" si="73"/>
        <v/>
      </c>
      <c r="D493" s="20" t="str">
        <f t="shared" si="73"/>
        <v/>
      </c>
      <c r="E493" s="20" t="str">
        <f t="shared" si="73"/>
        <v/>
      </c>
      <c r="F493" s="20" t="str">
        <f t="shared" si="73"/>
        <v/>
      </c>
      <c r="G493" s="20" t="str">
        <f t="shared" si="73"/>
        <v/>
      </c>
      <c r="H493" s="20" t="str">
        <f t="shared" si="73"/>
        <v/>
      </c>
      <c r="I493" s="20" t="str">
        <f t="shared" si="73"/>
        <v/>
      </c>
      <c r="J493" s="20" t="str">
        <f t="shared" si="73"/>
        <v/>
      </c>
      <c r="K493" s="20">
        <f t="shared" si="73"/>
        <v>104000.94</v>
      </c>
      <c r="L493" s="20">
        <f t="shared" si="73"/>
        <v>129835.29</v>
      </c>
      <c r="M493" s="20">
        <f t="shared" si="73"/>
        <v>205133.7</v>
      </c>
      <c r="N493" s="20">
        <f t="shared" si="73"/>
        <v>92039.29</v>
      </c>
      <c r="O493" s="20">
        <f t="shared" si="73"/>
        <v>121543.08</v>
      </c>
      <c r="P493" s="20">
        <f t="shared" si="73"/>
        <v>188522.46</v>
      </c>
      <c r="Q493" s="20" t="str">
        <f t="shared" si="73"/>
        <v/>
      </c>
      <c r="R493" s="18"/>
      <c r="S493" s="22" t="s">
        <v>233</v>
      </c>
    </row>
    <row r="494" spans="2:19" s="43" customFormat="1" ht="14" x14ac:dyDescent="0.3">
      <c r="B494" s="20" t="str">
        <f t="shared" si="73"/>
        <v/>
      </c>
      <c r="C494" s="20" t="str">
        <f t="shared" si="73"/>
        <v/>
      </c>
      <c r="D494" s="20" t="str">
        <f t="shared" si="73"/>
        <v/>
      </c>
      <c r="E494" s="20" t="str">
        <f t="shared" si="73"/>
        <v/>
      </c>
      <c r="F494" s="20" t="str">
        <f t="shared" si="73"/>
        <v/>
      </c>
      <c r="G494" s="20" t="str">
        <f t="shared" si="73"/>
        <v/>
      </c>
      <c r="H494" s="20" t="str">
        <f t="shared" si="73"/>
        <v/>
      </c>
      <c r="I494" s="20" t="str">
        <f t="shared" si="73"/>
        <v/>
      </c>
      <c r="J494" s="20" t="str">
        <f t="shared" si="73"/>
        <v/>
      </c>
      <c r="K494" s="20">
        <f t="shared" si="73"/>
        <v>117781.22</v>
      </c>
      <c r="L494" s="20">
        <f t="shared" si="73"/>
        <v>183963.97</v>
      </c>
      <c r="M494" s="20">
        <f t="shared" si="73"/>
        <v>195209.60000000001</v>
      </c>
      <c r="N494" s="20">
        <f t="shared" si="73"/>
        <v>183916.55</v>
      </c>
      <c r="O494" s="20">
        <f t="shared" si="73"/>
        <v>124379.25</v>
      </c>
      <c r="P494" s="20">
        <f t="shared" si="73"/>
        <v>215083.49</v>
      </c>
      <c r="Q494" s="20" t="str">
        <f t="shared" si="73"/>
        <v/>
      </c>
      <c r="R494" s="18"/>
      <c r="S494" s="22" t="s">
        <v>234</v>
      </c>
    </row>
    <row r="495" spans="2:19" s="43" customFormat="1" ht="14" x14ac:dyDescent="0.3">
      <c r="B495" s="20" t="str">
        <f t="shared" si="73"/>
        <v/>
      </c>
      <c r="C495" s="20" t="str">
        <f t="shared" si="73"/>
        <v/>
      </c>
      <c r="D495" s="20" t="str">
        <f t="shared" si="73"/>
        <v/>
      </c>
      <c r="E495" s="20" t="str">
        <f t="shared" si="73"/>
        <v/>
      </c>
      <c r="F495" s="20" t="str">
        <f t="shared" si="73"/>
        <v/>
      </c>
      <c r="G495" s="20" t="str">
        <f t="shared" si="73"/>
        <v/>
      </c>
      <c r="H495" s="20" t="str">
        <f t="shared" si="73"/>
        <v/>
      </c>
      <c r="I495" s="20" t="str">
        <f t="shared" si="73"/>
        <v/>
      </c>
      <c r="J495" s="20">
        <f t="shared" si="73"/>
        <v>111629.49</v>
      </c>
      <c r="K495" s="20">
        <f t="shared" si="73"/>
        <v>126714.28</v>
      </c>
      <c r="L495" s="20">
        <f t="shared" si="73"/>
        <v>212831.76</v>
      </c>
      <c r="M495" s="20">
        <f t="shared" si="73"/>
        <v>181900.66</v>
      </c>
      <c r="N495" s="20">
        <f t="shared" si="73"/>
        <v>148536.03</v>
      </c>
      <c r="O495" s="20">
        <f t="shared" si="73"/>
        <v>144323.03</v>
      </c>
      <c r="P495" s="20">
        <f t="shared" si="73"/>
        <v>256701.3</v>
      </c>
      <c r="Q495" s="20" t="str">
        <f t="shared" si="73"/>
        <v/>
      </c>
      <c r="R495" s="18"/>
      <c r="S495" s="22" t="s">
        <v>241</v>
      </c>
    </row>
    <row r="496" spans="2:19" s="43" customFormat="1" ht="14" x14ac:dyDescent="0.3">
      <c r="B496" s="39">
        <f>SUM(B492:B495)</f>
        <v>0</v>
      </c>
      <c r="C496" s="39">
        <f t="shared" ref="C496:M496" si="74">SUM(C492:C495)</f>
        <v>0</v>
      </c>
      <c r="D496" s="39">
        <f t="shared" si="74"/>
        <v>0</v>
      </c>
      <c r="E496" s="39">
        <f t="shared" si="74"/>
        <v>0</v>
      </c>
      <c r="F496" s="39">
        <f t="shared" si="74"/>
        <v>0</v>
      </c>
      <c r="G496" s="39">
        <f t="shared" si="74"/>
        <v>0</v>
      </c>
      <c r="H496" s="39">
        <f t="shared" si="74"/>
        <v>0</v>
      </c>
      <c r="I496" s="39">
        <f t="shared" si="74"/>
        <v>0</v>
      </c>
      <c r="J496" s="39">
        <f t="shared" si="74"/>
        <v>111629.49</v>
      </c>
      <c r="K496" s="39">
        <f t="shared" si="74"/>
        <v>468191.18000000005</v>
      </c>
      <c r="L496" s="39">
        <f t="shared" si="74"/>
        <v>652207.64</v>
      </c>
      <c r="M496" s="39">
        <f t="shared" si="74"/>
        <v>781475.57000000007</v>
      </c>
      <c r="N496" s="39">
        <f>IF(N493="",N492*4,IF(N494="",(N493+N492)*2,IF(N495="",((N494+N493+N492)/3)*4,SUM(N492:N495))))</f>
        <v>578302.30999999994</v>
      </c>
      <c r="O496" s="39">
        <f>IF(O493="",O492*4,IF(O494="",(O493+O492)*2,IF(O495="",((O494+O493+O492)/3)*4,SUM(O492:O495))))</f>
        <v>534392.25</v>
      </c>
      <c r="P496" s="39">
        <f>IF(P493="",P492*4,IF(P494="",(P493+P492)*2,IF(P495="",((P494+P493+P492)/3)*4,SUM(P492:P495))))</f>
        <v>829339.3899999999</v>
      </c>
      <c r="Q496" s="39">
        <f>IF(Q493="",Q492*4,IF(Q494="",(Q493+Q492)*2,IF(Q495="",((Q494+Q493+Q492)/3)*4,SUM(Q492:Q495))))</f>
        <v>979756.8</v>
      </c>
      <c r="R496" s="18"/>
      <c r="S496" s="22" t="s">
        <v>235</v>
      </c>
    </row>
    <row r="497" spans="1:19" ht="14" x14ac:dyDescent="0.3">
      <c r="B497" s="173" t="s">
        <v>246</v>
      </c>
      <c r="C497" s="173"/>
      <c r="D497" s="173"/>
      <c r="E497" s="173"/>
      <c r="F497" s="173"/>
      <c r="G497" s="173"/>
      <c r="H497" s="173"/>
      <c r="I497" s="173"/>
      <c r="J497" s="173"/>
      <c r="K497" s="173"/>
      <c r="L497" s="173"/>
      <c r="M497" s="173"/>
      <c r="N497" s="173"/>
      <c r="O497" s="26"/>
      <c r="P497" s="26"/>
      <c r="Q497" s="26"/>
      <c r="R497" s="18"/>
      <c r="S497" s="22"/>
    </row>
    <row r="498" spans="1:19" ht="14" x14ac:dyDescent="0.3">
      <c r="B498" s="171" t="s">
        <v>139</v>
      </c>
      <c r="C498" s="171"/>
      <c r="D498" s="171"/>
      <c r="E498" s="171"/>
      <c r="F498" s="171"/>
      <c r="G498" s="171"/>
      <c r="H498" s="171"/>
      <c r="I498" s="171"/>
      <c r="J498" s="171"/>
      <c r="K498" s="171"/>
      <c r="L498" s="171"/>
      <c r="M498" s="171"/>
      <c r="N498" s="171"/>
      <c r="O498" s="27"/>
      <c r="P498" s="27"/>
      <c r="Q498" s="27"/>
      <c r="R498" s="18"/>
      <c r="S498" s="22"/>
    </row>
    <row r="499" spans="1:19" ht="14" x14ac:dyDescent="0.3">
      <c r="B499" s="20" t="str">
        <f t="shared" ref="B499:Q502" si="75">IFERROR(VLOOKUP($B$498,$130:$216,MATCH($S499&amp;"/"&amp;B$348,$128:$128,0),FALSE),"")</f>
        <v/>
      </c>
      <c r="C499" s="20" t="str">
        <f t="shared" si="75"/>
        <v/>
      </c>
      <c r="D499" s="20" t="str">
        <f t="shared" si="75"/>
        <v/>
      </c>
      <c r="E499" s="20" t="str">
        <f t="shared" si="75"/>
        <v/>
      </c>
      <c r="F499" s="20" t="str">
        <f t="shared" si="75"/>
        <v/>
      </c>
      <c r="G499" s="20" t="str">
        <f t="shared" si="75"/>
        <v/>
      </c>
      <c r="H499" s="20" t="str">
        <f t="shared" si="75"/>
        <v/>
      </c>
      <c r="I499" s="20" t="str">
        <f t="shared" si="75"/>
        <v/>
      </c>
      <c r="J499" s="20" t="str">
        <f t="shared" si="75"/>
        <v/>
      </c>
      <c r="K499" s="20">
        <f t="shared" si="75"/>
        <v>73509.210000000006</v>
      </c>
      <c r="L499" s="20">
        <f t="shared" si="75"/>
        <v>79934.27</v>
      </c>
      <c r="M499" s="20">
        <f t="shared" si="75"/>
        <v>141811.57999999999</v>
      </c>
      <c r="N499" s="20">
        <f t="shared" si="75"/>
        <v>108115.61</v>
      </c>
      <c r="O499" s="20">
        <f t="shared" si="75"/>
        <v>101679.97</v>
      </c>
      <c r="P499" s="20">
        <f t="shared" si="75"/>
        <v>112918.6</v>
      </c>
      <c r="Q499" s="20">
        <f t="shared" si="75"/>
        <v>152980.75</v>
      </c>
      <c r="R499" s="18"/>
      <c r="S499" s="22" t="s">
        <v>232</v>
      </c>
    </row>
    <row r="500" spans="1:19" ht="14" x14ac:dyDescent="0.3">
      <c r="B500" s="20" t="str">
        <f t="shared" si="75"/>
        <v/>
      </c>
      <c r="C500" s="20" t="str">
        <f t="shared" si="75"/>
        <v/>
      </c>
      <c r="D500" s="20" t="str">
        <f t="shared" si="75"/>
        <v/>
      </c>
      <c r="E500" s="20" t="str">
        <f t="shared" si="75"/>
        <v/>
      </c>
      <c r="F500" s="20" t="str">
        <f t="shared" si="75"/>
        <v/>
      </c>
      <c r="G500" s="20" t="str">
        <f t="shared" si="75"/>
        <v/>
      </c>
      <c r="H500" s="20" t="str">
        <f t="shared" si="75"/>
        <v/>
      </c>
      <c r="I500" s="20" t="str">
        <f t="shared" si="75"/>
        <v/>
      </c>
      <c r="J500" s="20" t="str">
        <f t="shared" si="75"/>
        <v/>
      </c>
      <c r="K500" s="20">
        <f t="shared" si="75"/>
        <v>64234.98</v>
      </c>
      <c r="L500" s="20">
        <f t="shared" si="75"/>
        <v>81928.02</v>
      </c>
      <c r="M500" s="20">
        <f t="shared" si="75"/>
        <v>143578.35</v>
      </c>
      <c r="N500" s="20">
        <f t="shared" si="75"/>
        <v>66354.64</v>
      </c>
      <c r="O500" s="20">
        <f t="shared" si="75"/>
        <v>93278.99</v>
      </c>
      <c r="P500" s="20">
        <f t="shared" si="75"/>
        <v>125808.17</v>
      </c>
      <c r="Q500" s="20" t="str">
        <f t="shared" si="75"/>
        <v/>
      </c>
      <c r="R500" s="18"/>
      <c r="S500" s="22" t="s">
        <v>233</v>
      </c>
    </row>
    <row r="501" spans="1:19" ht="14" x14ac:dyDescent="0.3">
      <c r="B501" s="20" t="str">
        <f t="shared" si="75"/>
        <v/>
      </c>
      <c r="C501" s="20" t="str">
        <f t="shared" si="75"/>
        <v/>
      </c>
      <c r="D501" s="20" t="str">
        <f t="shared" si="75"/>
        <v/>
      </c>
      <c r="E501" s="20" t="str">
        <f t="shared" si="75"/>
        <v/>
      </c>
      <c r="F501" s="20" t="str">
        <f t="shared" si="75"/>
        <v/>
      </c>
      <c r="G501" s="20" t="str">
        <f t="shared" si="75"/>
        <v/>
      </c>
      <c r="H501" s="20" t="str">
        <f t="shared" si="75"/>
        <v/>
      </c>
      <c r="I501" s="20" t="str">
        <f t="shared" si="75"/>
        <v/>
      </c>
      <c r="J501" s="20" t="str">
        <f t="shared" si="75"/>
        <v/>
      </c>
      <c r="K501" s="20">
        <f t="shared" si="75"/>
        <v>73869.990000000005</v>
      </c>
      <c r="L501" s="20">
        <f t="shared" si="75"/>
        <v>123137.68</v>
      </c>
      <c r="M501" s="20">
        <f t="shared" si="75"/>
        <v>137185.10999999999</v>
      </c>
      <c r="N501" s="20">
        <f t="shared" si="75"/>
        <v>121792.93</v>
      </c>
      <c r="O501" s="20">
        <f t="shared" si="75"/>
        <v>91176.4</v>
      </c>
      <c r="P501" s="20">
        <f t="shared" si="75"/>
        <v>142100.04999999999</v>
      </c>
      <c r="Q501" s="20" t="str">
        <f t="shared" si="75"/>
        <v/>
      </c>
      <c r="R501" s="18"/>
      <c r="S501" s="22" t="s">
        <v>234</v>
      </c>
    </row>
    <row r="502" spans="1:19" ht="14" x14ac:dyDescent="0.3">
      <c r="B502" s="38" t="str">
        <f t="shared" si="75"/>
        <v/>
      </c>
      <c r="C502" s="38" t="str">
        <f t="shared" si="75"/>
        <v/>
      </c>
      <c r="D502" s="38" t="str">
        <f t="shared" si="75"/>
        <v/>
      </c>
      <c r="E502" s="38" t="str">
        <f t="shared" si="75"/>
        <v/>
      </c>
      <c r="F502" s="38" t="str">
        <f t="shared" si="75"/>
        <v/>
      </c>
      <c r="G502" s="38" t="str">
        <f t="shared" si="75"/>
        <v/>
      </c>
      <c r="H502" s="38" t="str">
        <f t="shared" si="75"/>
        <v/>
      </c>
      <c r="I502" s="38" t="str">
        <f t="shared" si="75"/>
        <v/>
      </c>
      <c r="J502" s="38">
        <f t="shared" si="75"/>
        <v>69619.320000000007</v>
      </c>
      <c r="K502" s="38">
        <f t="shared" si="75"/>
        <v>79573.070000000007</v>
      </c>
      <c r="L502" s="38">
        <f t="shared" si="75"/>
        <v>153654.32</v>
      </c>
      <c r="M502" s="38">
        <f t="shared" si="75"/>
        <v>130927.64</v>
      </c>
      <c r="N502" s="38">
        <f t="shared" si="75"/>
        <v>108623.48</v>
      </c>
      <c r="O502" s="38">
        <f t="shared" si="75"/>
        <v>105879.73</v>
      </c>
      <c r="P502" s="38">
        <f t="shared" si="75"/>
        <v>167006.15</v>
      </c>
      <c r="Q502" s="38" t="str">
        <f t="shared" si="75"/>
        <v/>
      </c>
      <c r="R502" s="18"/>
      <c r="S502" s="22" t="s">
        <v>241</v>
      </c>
    </row>
    <row r="503" spans="1:19" ht="14" x14ac:dyDescent="0.3">
      <c r="B503" s="38">
        <f>SUM(B499:B502)</f>
        <v>0</v>
      </c>
      <c r="C503" s="38">
        <f t="shared" ref="C503:M503" si="76">SUM(C499:C502)</f>
        <v>0</v>
      </c>
      <c r="D503" s="38">
        <f t="shared" si="76"/>
        <v>0</v>
      </c>
      <c r="E503" s="38">
        <f t="shared" si="76"/>
        <v>0</v>
      </c>
      <c r="F503" s="38">
        <f t="shared" si="76"/>
        <v>0</v>
      </c>
      <c r="G503" s="38">
        <f t="shared" si="76"/>
        <v>0</v>
      </c>
      <c r="H503" s="38">
        <f t="shared" si="76"/>
        <v>0</v>
      </c>
      <c r="I503" s="38">
        <f t="shared" si="76"/>
        <v>0</v>
      </c>
      <c r="J503" s="38">
        <f t="shared" si="76"/>
        <v>69619.320000000007</v>
      </c>
      <c r="K503" s="38">
        <f t="shared" si="76"/>
        <v>291187.25</v>
      </c>
      <c r="L503" s="38">
        <f t="shared" si="76"/>
        <v>438654.29</v>
      </c>
      <c r="M503" s="38">
        <f t="shared" si="76"/>
        <v>553502.67999999993</v>
      </c>
      <c r="N503" s="38">
        <f>IF(N500="",N499*4,IF(N501="",(N500+N499)*2,IF(N502="",((N501+N500+N499)/3)*4,SUM(N499:N502))))</f>
        <v>404886.66</v>
      </c>
      <c r="O503" s="38">
        <f>IF(O500="",O499*4,IF(O501="",(O500+O499)*2,IF(O502="",((O501+O500+O499)/3)*4,SUM(O499:O502))))</f>
        <v>392015.08999999997</v>
      </c>
      <c r="P503" s="38">
        <f>IF(P500="",P499*4,IF(P501="",(P500+P499)*2,IF(P502="",((P501+P500+P499)/3)*4,SUM(P499:P502))))</f>
        <v>547832.97</v>
      </c>
      <c r="Q503" s="38">
        <f>IF(Q500="",Q499*4,IF(Q501="",(Q500+Q499)*2,IF(Q502="",((Q501+Q500+Q499)/3)*4,SUM(Q499:Q502))))</f>
        <v>611923</v>
      </c>
      <c r="R503" s="18"/>
      <c r="S503" s="22" t="s">
        <v>235</v>
      </c>
    </row>
    <row r="504" spans="1:19" ht="14" x14ac:dyDescent="0.3">
      <c r="B504" s="44" t="e">
        <f>B503/B$465</f>
        <v>#DIV/0!</v>
      </c>
      <c r="C504" s="45" t="e">
        <f>C503/C$465</f>
        <v>#DIV/0!</v>
      </c>
      <c r="D504" s="45" t="e">
        <f t="shared" ref="D504:Q504" si="77">D503/D$465</f>
        <v>#DIV/0!</v>
      </c>
      <c r="E504" s="45" t="e">
        <f t="shared" si="77"/>
        <v>#DIV/0!</v>
      </c>
      <c r="F504" s="45" t="e">
        <f t="shared" si="77"/>
        <v>#DIV/0!</v>
      </c>
      <c r="G504" s="45" t="e">
        <f t="shared" si="77"/>
        <v>#DIV/0!</v>
      </c>
      <c r="H504" s="45" t="e">
        <f t="shared" si="77"/>
        <v>#DIV/0!</v>
      </c>
      <c r="I504" s="45" t="e">
        <f t="shared" si="77"/>
        <v>#DIV/0!</v>
      </c>
      <c r="J504" s="45">
        <f t="shared" si="77"/>
        <v>0.63098723185499739</v>
      </c>
      <c r="K504" s="45">
        <f t="shared" si="77"/>
        <v>0.63353079386015632</v>
      </c>
      <c r="L504" s="45">
        <f t="shared" si="77"/>
        <v>0.68199754903065868</v>
      </c>
      <c r="M504" s="45">
        <f t="shared" si="77"/>
        <v>0.71622495814374421</v>
      </c>
      <c r="N504" s="46">
        <f t="shared" si="77"/>
        <v>0.70733292390876989</v>
      </c>
      <c r="O504" s="46">
        <f t="shared" si="77"/>
        <v>0.74173724220372395</v>
      </c>
      <c r="P504" s="46">
        <f t="shared" si="77"/>
        <v>0.67251257871471359</v>
      </c>
      <c r="Q504" s="46">
        <f t="shared" si="77"/>
        <v>0.63293188266399047</v>
      </c>
      <c r="R504" s="18"/>
      <c r="S504" s="24" t="s">
        <v>236</v>
      </c>
    </row>
    <row r="505" spans="1:19" s="32" customFormat="1" ht="14" x14ac:dyDescent="0.3">
      <c r="A505" s="29"/>
      <c r="B505" s="40"/>
      <c r="C505" s="47" t="e">
        <f t="shared" ref="C505:M505" si="78">C503/B503-1</f>
        <v>#DIV/0!</v>
      </c>
      <c r="D505" s="47" t="e">
        <f t="shared" si="78"/>
        <v>#DIV/0!</v>
      </c>
      <c r="E505" s="47" t="e">
        <f t="shared" si="78"/>
        <v>#DIV/0!</v>
      </c>
      <c r="F505" s="47" t="e">
        <f t="shared" si="78"/>
        <v>#DIV/0!</v>
      </c>
      <c r="G505" s="47" t="e">
        <f t="shared" si="78"/>
        <v>#DIV/0!</v>
      </c>
      <c r="H505" s="47" t="e">
        <f t="shared" si="78"/>
        <v>#DIV/0!</v>
      </c>
      <c r="I505" s="47" t="e">
        <f t="shared" si="78"/>
        <v>#DIV/0!</v>
      </c>
      <c r="J505" s="47" t="e">
        <f t="shared" si="78"/>
        <v>#DIV/0!</v>
      </c>
      <c r="K505" s="47">
        <f t="shared" si="78"/>
        <v>3.1825638342919751</v>
      </c>
      <c r="L505" s="47">
        <f t="shared" si="78"/>
        <v>0.50643371232772028</v>
      </c>
      <c r="M505" s="47">
        <f t="shared" si="78"/>
        <v>0.26181982626911027</v>
      </c>
      <c r="N505" s="47">
        <f>N503/M503-1</f>
        <v>-0.26850099443059605</v>
      </c>
      <c r="O505" s="47">
        <f>O503/M503-1</f>
        <v>-0.291755750848397</v>
      </c>
      <c r="P505" s="47">
        <f>P503/M503-1</f>
        <v>-1.024332890312285E-2</v>
      </c>
      <c r="Q505" s="47">
        <f>Q503/N503-1</f>
        <v>0.51134394005473038</v>
      </c>
      <c r="R505" s="36"/>
      <c r="S505" s="31" t="s">
        <v>242</v>
      </c>
    </row>
    <row r="506" spans="1:19" ht="14" x14ac:dyDescent="0.3">
      <c r="B506" s="170" t="s">
        <v>247</v>
      </c>
      <c r="C506" s="170"/>
      <c r="D506" s="170"/>
      <c r="E506" s="170"/>
      <c r="F506" s="170"/>
      <c r="G506" s="170"/>
      <c r="H506" s="170"/>
      <c r="I506" s="170"/>
      <c r="J506" s="170"/>
      <c r="K506" s="170"/>
      <c r="L506" s="170"/>
      <c r="M506" s="170"/>
      <c r="N506" s="170"/>
      <c r="O506" s="33"/>
      <c r="P506" s="33"/>
      <c r="Q506" s="33"/>
      <c r="R506" s="18"/>
      <c r="S506" s="22"/>
    </row>
    <row r="507" spans="1:19" ht="14" x14ac:dyDescent="0.3">
      <c r="B507" s="39" t="str">
        <f t="shared" ref="B507:Q511" si="79">IFERROR(B461-B499,"")</f>
        <v/>
      </c>
      <c r="C507" s="39" t="str">
        <f t="shared" si="79"/>
        <v/>
      </c>
      <c r="D507" s="39" t="str">
        <f t="shared" si="79"/>
        <v/>
      </c>
      <c r="E507" s="39" t="str">
        <f t="shared" si="79"/>
        <v/>
      </c>
      <c r="F507" s="39" t="str">
        <f t="shared" si="79"/>
        <v/>
      </c>
      <c r="G507" s="39" t="str">
        <f t="shared" si="79"/>
        <v/>
      </c>
      <c r="H507" s="39" t="str">
        <f t="shared" si="79"/>
        <v/>
      </c>
      <c r="I507" s="39" t="str">
        <f t="shared" si="79"/>
        <v/>
      </c>
      <c r="J507" s="39" t="str">
        <f t="shared" si="79"/>
        <v/>
      </c>
      <c r="K507" s="39">
        <f t="shared" si="79"/>
        <v>44326.849999999991</v>
      </c>
      <c r="L507" s="39">
        <f t="shared" si="79"/>
        <v>42428.08</v>
      </c>
      <c r="M507" s="39">
        <f t="shared" si="79"/>
        <v>54884.69</v>
      </c>
      <c r="N507" s="39">
        <f t="shared" si="79"/>
        <v>44200.770000000004</v>
      </c>
      <c r="O507" s="39">
        <f t="shared" si="79"/>
        <v>41195.820000000007</v>
      </c>
      <c r="P507" s="39">
        <f t="shared" si="79"/>
        <v>53331.75</v>
      </c>
      <c r="Q507" s="39">
        <f t="shared" si="79"/>
        <v>88721.010000000009</v>
      </c>
      <c r="R507" s="18"/>
      <c r="S507" s="22" t="s">
        <v>232</v>
      </c>
    </row>
    <row r="508" spans="1:19" ht="14" x14ac:dyDescent="0.3">
      <c r="B508" s="20" t="str">
        <f t="shared" si="79"/>
        <v/>
      </c>
      <c r="C508" s="20" t="str">
        <f t="shared" si="79"/>
        <v/>
      </c>
      <c r="D508" s="20" t="str">
        <f t="shared" si="79"/>
        <v/>
      </c>
      <c r="E508" s="20" t="str">
        <f t="shared" si="79"/>
        <v/>
      </c>
      <c r="F508" s="20" t="str">
        <f t="shared" si="79"/>
        <v/>
      </c>
      <c r="G508" s="20" t="str">
        <f t="shared" si="79"/>
        <v/>
      </c>
      <c r="H508" s="20" t="str">
        <f t="shared" si="79"/>
        <v/>
      </c>
      <c r="I508" s="20" t="str">
        <f t="shared" si="79"/>
        <v/>
      </c>
      <c r="J508" s="20" t="str">
        <f t="shared" si="79"/>
        <v/>
      </c>
      <c r="K508" s="20">
        <f t="shared" si="79"/>
        <v>36104.57</v>
      </c>
      <c r="L508" s="20">
        <f t="shared" si="79"/>
        <v>45281.649999999994</v>
      </c>
      <c r="M508" s="20">
        <f t="shared" si="79"/>
        <v>57855.75</v>
      </c>
      <c r="N508" s="20">
        <f t="shared" si="79"/>
        <v>23207.649999999994</v>
      </c>
      <c r="O508" s="20">
        <f t="shared" si="79"/>
        <v>27189.599999999991</v>
      </c>
      <c r="P508" s="20">
        <f t="shared" si="79"/>
        <v>62000.960000000006</v>
      </c>
      <c r="Q508" s="20" t="str">
        <f t="shared" si="79"/>
        <v/>
      </c>
      <c r="R508" s="18"/>
      <c r="S508" s="22" t="s">
        <v>233</v>
      </c>
    </row>
    <row r="509" spans="1:19" ht="14" x14ac:dyDescent="0.3">
      <c r="B509" s="20" t="str">
        <f t="shared" si="79"/>
        <v/>
      </c>
      <c r="C509" s="20" t="str">
        <f t="shared" si="79"/>
        <v/>
      </c>
      <c r="D509" s="20" t="str">
        <f t="shared" si="79"/>
        <v/>
      </c>
      <c r="E509" s="20" t="str">
        <f t="shared" si="79"/>
        <v/>
      </c>
      <c r="F509" s="20" t="str">
        <f t="shared" si="79"/>
        <v/>
      </c>
      <c r="G509" s="20" t="str">
        <f t="shared" si="79"/>
        <v/>
      </c>
      <c r="H509" s="20" t="str">
        <f t="shared" si="79"/>
        <v/>
      </c>
      <c r="I509" s="20" t="str">
        <f t="shared" si="79"/>
        <v/>
      </c>
      <c r="J509" s="20" t="str">
        <f t="shared" si="79"/>
        <v/>
      </c>
      <c r="K509" s="20">
        <f t="shared" si="79"/>
        <v>42279.92</v>
      </c>
      <c r="L509" s="20">
        <f t="shared" si="79"/>
        <v>59620.56</v>
      </c>
      <c r="M509" s="20">
        <f t="shared" si="79"/>
        <v>56550.580000000016</v>
      </c>
      <c r="N509" s="20">
        <f t="shared" si="79"/>
        <v>58166.23000000001</v>
      </c>
      <c r="O509" s="20">
        <f t="shared" si="79"/>
        <v>32467.430000000008</v>
      </c>
      <c r="P509" s="20">
        <f t="shared" si="79"/>
        <v>69505.290000000008</v>
      </c>
      <c r="Q509" s="20" t="str">
        <f t="shared" si="79"/>
        <v/>
      </c>
      <c r="R509" s="18"/>
      <c r="S509" s="22" t="s">
        <v>234</v>
      </c>
    </row>
    <row r="510" spans="1:19" ht="14" x14ac:dyDescent="0.3">
      <c r="B510" s="38" t="str">
        <f t="shared" si="79"/>
        <v/>
      </c>
      <c r="C510" s="38" t="str">
        <f t="shared" si="79"/>
        <v/>
      </c>
      <c r="D510" s="38" t="str">
        <f t="shared" si="79"/>
        <v/>
      </c>
      <c r="E510" s="38" t="str">
        <f t="shared" si="79"/>
        <v/>
      </c>
      <c r="F510" s="38" t="str">
        <f t="shared" si="79"/>
        <v/>
      </c>
      <c r="G510" s="38" t="str">
        <f t="shared" si="79"/>
        <v/>
      </c>
      <c r="H510" s="38" t="str">
        <f t="shared" si="79"/>
        <v/>
      </c>
      <c r="I510" s="38" t="str">
        <f t="shared" si="79"/>
        <v/>
      </c>
      <c r="J510" s="38">
        <f t="shared" si="79"/>
        <v>40714.639999999999</v>
      </c>
      <c r="K510" s="38">
        <f t="shared" si="79"/>
        <v>45727.45</v>
      </c>
      <c r="L510" s="38">
        <f t="shared" si="79"/>
        <v>57205.84</v>
      </c>
      <c r="M510" s="38">
        <f t="shared" si="79"/>
        <v>50011.930000000008</v>
      </c>
      <c r="N510" s="38">
        <f t="shared" si="79"/>
        <v>41951.83</v>
      </c>
      <c r="O510" s="38">
        <f t="shared" si="79"/>
        <v>35641.440000000017</v>
      </c>
      <c r="P510" s="38">
        <f t="shared" si="79"/>
        <v>81935.31</v>
      </c>
      <c r="Q510" s="38" t="str">
        <f t="shared" si="79"/>
        <v/>
      </c>
      <c r="R510" s="18"/>
      <c r="S510" s="22" t="s">
        <v>241</v>
      </c>
    </row>
    <row r="511" spans="1:19" ht="14" x14ac:dyDescent="0.3">
      <c r="B511" s="39">
        <f t="shared" si="79"/>
        <v>0</v>
      </c>
      <c r="C511" s="39">
        <f t="shared" si="79"/>
        <v>0</v>
      </c>
      <c r="D511" s="39">
        <f t="shared" si="79"/>
        <v>0</v>
      </c>
      <c r="E511" s="39">
        <f t="shared" si="79"/>
        <v>0</v>
      </c>
      <c r="F511" s="39">
        <f t="shared" si="79"/>
        <v>0</v>
      </c>
      <c r="G511" s="39">
        <f t="shared" si="79"/>
        <v>0</v>
      </c>
      <c r="H511" s="39">
        <f t="shared" si="79"/>
        <v>0</v>
      </c>
      <c r="I511" s="39">
        <f t="shared" si="79"/>
        <v>0</v>
      </c>
      <c r="J511" s="39">
        <f t="shared" si="79"/>
        <v>40714.639999999999</v>
      </c>
      <c r="K511" s="39">
        <f t="shared" si="79"/>
        <v>168438.79000000004</v>
      </c>
      <c r="L511" s="39">
        <f t="shared" si="79"/>
        <v>204536.13000000006</v>
      </c>
      <c r="M511" s="39">
        <f t="shared" si="79"/>
        <v>219302.95000000019</v>
      </c>
      <c r="N511" s="39">
        <f t="shared" si="79"/>
        <v>167526.47999999992</v>
      </c>
      <c r="O511" s="39">
        <f t="shared" si="79"/>
        <v>136494.29000000004</v>
      </c>
      <c r="P511" s="39">
        <f t="shared" si="79"/>
        <v>266773.30999999994</v>
      </c>
      <c r="Q511" s="39">
        <f t="shared" si="79"/>
        <v>354884.04000000004</v>
      </c>
      <c r="R511" s="18"/>
      <c r="S511" s="22" t="s">
        <v>235</v>
      </c>
    </row>
    <row r="512" spans="1:19" ht="14" x14ac:dyDescent="0.3">
      <c r="B512" s="47" t="e">
        <f t="shared" ref="B512:Q512" si="80">B511/B$465</f>
        <v>#DIV/0!</v>
      </c>
      <c r="C512" s="47" t="e">
        <f t="shared" si="80"/>
        <v>#DIV/0!</v>
      </c>
      <c r="D512" s="47" t="e">
        <f t="shared" si="80"/>
        <v>#DIV/0!</v>
      </c>
      <c r="E512" s="47" t="e">
        <f t="shared" si="80"/>
        <v>#DIV/0!</v>
      </c>
      <c r="F512" s="47" t="e">
        <f t="shared" si="80"/>
        <v>#DIV/0!</v>
      </c>
      <c r="G512" s="47" t="e">
        <f t="shared" si="80"/>
        <v>#DIV/0!</v>
      </c>
      <c r="H512" s="47" t="e">
        <f t="shared" si="80"/>
        <v>#DIV/0!</v>
      </c>
      <c r="I512" s="47" t="e">
        <f t="shared" si="80"/>
        <v>#DIV/0!</v>
      </c>
      <c r="J512" s="47">
        <f t="shared" si="80"/>
        <v>0.36901276814500267</v>
      </c>
      <c r="K512" s="47">
        <f t="shared" si="80"/>
        <v>0.36646920613984363</v>
      </c>
      <c r="L512" s="47">
        <f t="shared" si="80"/>
        <v>0.31800245096934132</v>
      </c>
      <c r="M512" s="47">
        <f t="shared" si="80"/>
        <v>0.28377504185625585</v>
      </c>
      <c r="N512" s="47">
        <f t="shared" si="80"/>
        <v>0.29266707609123011</v>
      </c>
      <c r="O512" s="47">
        <f t="shared" si="80"/>
        <v>0.25826275779627605</v>
      </c>
      <c r="P512" s="47">
        <f t="shared" si="80"/>
        <v>0.32748742128528641</v>
      </c>
      <c r="Q512" s="47">
        <f t="shared" si="80"/>
        <v>0.36706811733600947</v>
      </c>
      <c r="R512" s="18"/>
      <c r="S512" s="48" t="s">
        <v>248</v>
      </c>
    </row>
    <row r="513" spans="1:19" s="32" customFormat="1" ht="14" x14ac:dyDescent="0.3">
      <c r="A513" s="29"/>
      <c r="B513" s="40"/>
      <c r="C513" s="47" t="e">
        <f t="shared" ref="C513:M513" si="81">C511/B511-1</f>
        <v>#DIV/0!</v>
      </c>
      <c r="D513" s="47" t="e">
        <f t="shared" si="81"/>
        <v>#DIV/0!</v>
      </c>
      <c r="E513" s="47" t="e">
        <f t="shared" si="81"/>
        <v>#DIV/0!</v>
      </c>
      <c r="F513" s="47" t="e">
        <f t="shared" si="81"/>
        <v>#DIV/0!</v>
      </c>
      <c r="G513" s="47" t="e">
        <f t="shared" si="81"/>
        <v>#DIV/0!</v>
      </c>
      <c r="H513" s="47" t="e">
        <f t="shared" si="81"/>
        <v>#DIV/0!</v>
      </c>
      <c r="I513" s="47" t="e">
        <f t="shared" si="81"/>
        <v>#DIV/0!</v>
      </c>
      <c r="J513" s="47" t="e">
        <f t="shared" si="81"/>
        <v>#DIV/0!</v>
      </c>
      <c r="K513" s="47">
        <f t="shared" si="81"/>
        <v>3.1370570880646378</v>
      </c>
      <c r="L513" s="47">
        <f t="shared" si="81"/>
        <v>0.21430538654427522</v>
      </c>
      <c r="M513" s="47">
        <f t="shared" si="81"/>
        <v>7.2196633426085288E-2</v>
      </c>
      <c r="N513" s="47">
        <f>N511/M511-1</f>
        <v>-0.23609563847636439</v>
      </c>
      <c r="O513" s="47">
        <f>O511/M511-1</f>
        <v>-0.37759938933790027</v>
      </c>
      <c r="P513" s="47">
        <f>P511/M511-1</f>
        <v>0.21646019809582917</v>
      </c>
      <c r="Q513" s="47">
        <f>Q511/N511-1</f>
        <v>1.1183757934864995</v>
      </c>
      <c r="R513" s="36"/>
      <c r="S513" s="31" t="s">
        <v>242</v>
      </c>
    </row>
    <row r="514" spans="1:19" ht="14" x14ac:dyDescent="0.3">
      <c r="B514" s="173" t="s">
        <v>249</v>
      </c>
      <c r="C514" s="173"/>
      <c r="D514" s="173"/>
      <c r="E514" s="173"/>
      <c r="F514" s="173"/>
      <c r="G514" s="173"/>
      <c r="H514" s="173"/>
      <c r="I514" s="173"/>
      <c r="J514" s="173"/>
      <c r="K514" s="173"/>
      <c r="L514" s="173"/>
      <c r="M514" s="173"/>
      <c r="N514" s="173"/>
      <c r="O514" s="26"/>
      <c r="P514" s="26"/>
      <c r="Q514" s="26"/>
      <c r="R514" s="18"/>
      <c r="S514" s="3"/>
    </row>
    <row r="515" spans="1:19" ht="14" x14ac:dyDescent="0.3">
      <c r="B515" s="171" t="s">
        <v>141</v>
      </c>
      <c r="C515" s="171"/>
      <c r="D515" s="171"/>
      <c r="E515" s="171"/>
      <c r="F515" s="171"/>
      <c r="G515" s="171"/>
      <c r="H515" s="171"/>
      <c r="I515" s="171"/>
      <c r="J515" s="171"/>
      <c r="K515" s="171"/>
      <c r="L515" s="171"/>
      <c r="M515" s="171"/>
      <c r="N515" s="171"/>
      <c r="O515" s="27"/>
      <c r="P515" s="27"/>
      <c r="Q515" s="27"/>
      <c r="R515" s="18"/>
      <c r="S515" s="3"/>
    </row>
    <row r="516" spans="1:19" ht="14" x14ac:dyDescent="0.3">
      <c r="B516" s="39" t="str">
        <f t="shared" ref="B516:Q519" si="82">IFERROR(VLOOKUP($B$515,$130:$216,MATCH($S516&amp;"/"&amp;B$348,$128:$128,0),FALSE),"")</f>
        <v/>
      </c>
      <c r="C516" s="39" t="str">
        <f t="shared" si="82"/>
        <v/>
      </c>
      <c r="D516" s="39" t="str">
        <f t="shared" si="82"/>
        <v/>
      </c>
      <c r="E516" s="39" t="str">
        <f t="shared" si="82"/>
        <v/>
      </c>
      <c r="F516" s="39" t="str">
        <f t="shared" si="82"/>
        <v/>
      </c>
      <c r="G516" s="39" t="str">
        <f t="shared" si="82"/>
        <v/>
      </c>
      <c r="H516" s="39" t="str">
        <f t="shared" si="82"/>
        <v/>
      </c>
      <c r="I516" s="39" t="str">
        <f t="shared" si="82"/>
        <v/>
      </c>
      <c r="J516" s="39" t="str">
        <f t="shared" si="82"/>
        <v/>
      </c>
      <c r="K516" s="39">
        <f t="shared" si="82"/>
        <v>7876.47</v>
      </c>
      <c r="L516" s="39">
        <f t="shared" si="82"/>
        <v>8103.83</v>
      </c>
      <c r="M516" s="39">
        <f t="shared" si="82"/>
        <v>17401.59</v>
      </c>
      <c r="N516" s="39">
        <f t="shared" si="82"/>
        <v>18373.5</v>
      </c>
      <c r="O516" s="39">
        <f t="shared" si="82"/>
        <v>13273.68</v>
      </c>
      <c r="P516" s="39">
        <f t="shared" si="82"/>
        <v>14083.9</v>
      </c>
      <c r="Q516" s="39">
        <f t="shared" si="82"/>
        <v>17523.62</v>
      </c>
      <c r="R516" s="18"/>
      <c r="S516" s="22" t="s">
        <v>232</v>
      </c>
    </row>
    <row r="517" spans="1:19" ht="14" x14ac:dyDescent="0.3">
      <c r="B517" s="20" t="str">
        <f t="shared" si="82"/>
        <v/>
      </c>
      <c r="C517" s="20" t="str">
        <f t="shared" si="82"/>
        <v/>
      </c>
      <c r="D517" s="20" t="str">
        <f t="shared" si="82"/>
        <v/>
      </c>
      <c r="E517" s="20" t="str">
        <f t="shared" si="82"/>
        <v/>
      </c>
      <c r="F517" s="20" t="str">
        <f t="shared" si="82"/>
        <v/>
      </c>
      <c r="G517" s="20" t="str">
        <f t="shared" si="82"/>
        <v/>
      </c>
      <c r="H517" s="20" t="str">
        <f t="shared" si="82"/>
        <v/>
      </c>
      <c r="I517" s="20" t="str">
        <f t="shared" si="82"/>
        <v/>
      </c>
      <c r="J517" s="20" t="str">
        <f t="shared" si="82"/>
        <v/>
      </c>
      <c r="K517" s="20">
        <f t="shared" si="82"/>
        <v>7407.69</v>
      </c>
      <c r="L517" s="20">
        <f t="shared" si="82"/>
        <v>8435.66</v>
      </c>
      <c r="M517" s="20">
        <f t="shared" si="82"/>
        <v>20988.95</v>
      </c>
      <c r="N517" s="20">
        <f t="shared" si="82"/>
        <v>7283.26</v>
      </c>
      <c r="O517" s="20">
        <f t="shared" si="82"/>
        <v>10545.18</v>
      </c>
      <c r="P517" s="20">
        <f t="shared" si="82"/>
        <v>14566.13</v>
      </c>
      <c r="Q517" s="20" t="str">
        <f t="shared" si="82"/>
        <v/>
      </c>
      <c r="R517" s="18"/>
      <c r="S517" s="22" t="s">
        <v>233</v>
      </c>
    </row>
    <row r="518" spans="1:19" ht="14" x14ac:dyDescent="0.3">
      <c r="B518" s="20" t="str">
        <f t="shared" si="82"/>
        <v/>
      </c>
      <c r="C518" s="20" t="str">
        <f t="shared" si="82"/>
        <v/>
      </c>
      <c r="D518" s="20" t="str">
        <f t="shared" si="82"/>
        <v/>
      </c>
      <c r="E518" s="20" t="str">
        <f t="shared" si="82"/>
        <v/>
      </c>
      <c r="F518" s="20" t="str">
        <f t="shared" si="82"/>
        <v/>
      </c>
      <c r="G518" s="20" t="str">
        <f t="shared" si="82"/>
        <v/>
      </c>
      <c r="H518" s="20" t="str">
        <f t="shared" si="82"/>
        <v/>
      </c>
      <c r="I518" s="20" t="str">
        <f t="shared" si="82"/>
        <v/>
      </c>
      <c r="J518" s="20" t="str">
        <f t="shared" si="82"/>
        <v/>
      </c>
      <c r="K518" s="20">
        <f t="shared" si="82"/>
        <v>8169.89</v>
      </c>
      <c r="L518" s="20">
        <f t="shared" si="82"/>
        <v>13791.05</v>
      </c>
      <c r="M518" s="20">
        <f t="shared" si="82"/>
        <v>20513.75</v>
      </c>
      <c r="N518" s="20">
        <f t="shared" si="82"/>
        <v>13487.52</v>
      </c>
      <c r="O518" s="20">
        <f t="shared" si="82"/>
        <v>9605.2999999999993</v>
      </c>
      <c r="P518" s="20">
        <f t="shared" si="82"/>
        <v>17861.79</v>
      </c>
      <c r="Q518" s="20" t="str">
        <f t="shared" si="82"/>
        <v/>
      </c>
      <c r="R518" s="18"/>
      <c r="S518" s="22" t="s">
        <v>234</v>
      </c>
    </row>
    <row r="519" spans="1:19" ht="14" x14ac:dyDescent="0.3">
      <c r="B519" s="38" t="str">
        <f t="shared" si="82"/>
        <v/>
      </c>
      <c r="C519" s="38" t="str">
        <f t="shared" si="82"/>
        <v/>
      </c>
      <c r="D519" s="38" t="str">
        <f t="shared" si="82"/>
        <v/>
      </c>
      <c r="E519" s="38" t="str">
        <f t="shared" si="82"/>
        <v/>
      </c>
      <c r="F519" s="38" t="str">
        <f t="shared" si="82"/>
        <v/>
      </c>
      <c r="G519" s="38" t="str">
        <f t="shared" si="82"/>
        <v/>
      </c>
      <c r="H519" s="38" t="str">
        <f t="shared" si="82"/>
        <v/>
      </c>
      <c r="I519" s="38" t="str">
        <f t="shared" si="82"/>
        <v/>
      </c>
      <c r="J519" s="38">
        <f t="shared" si="82"/>
        <v>6571.05</v>
      </c>
      <c r="K519" s="38">
        <f t="shared" si="82"/>
        <v>8414.1299999999992</v>
      </c>
      <c r="L519" s="38">
        <f t="shared" si="82"/>
        <v>19914.57</v>
      </c>
      <c r="M519" s="38">
        <f t="shared" si="82"/>
        <v>21517.09</v>
      </c>
      <c r="N519" s="38">
        <f t="shared" si="82"/>
        <v>14018.46</v>
      </c>
      <c r="O519" s="38">
        <f t="shared" si="82"/>
        <v>12621.05</v>
      </c>
      <c r="P519" s="38">
        <f t="shared" si="82"/>
        <v>20934.759999999998</v>
      </c>
      <c r="Q519" s="38" t="str">
        <f t="shared" si="82"/>
        <v/>
      </c>
      <c r="R519" s="18"/>
      <c r="S519" s="22" t="s">
        <v>241</v>
      </c>
    </row>
    <row r="520" spans="1:19" ht="14" x14ac:dyDescent="0.3">
      <c r="B520" s="38">
        <f>SUM(B516:B519)</f>
        <v>0</v>
      </c>
      <c r="C520" s="38">
        <f t="shared" ref="C520:M520" si="83">SUM(C516:C519)</f>
        <v>0</v>
      </c>
      <c r="D520" s="38">
        <f t="shared" si="83"/>
        <v>0</v>
      </c>
      <c r="E520" s="38">
        <f t="shared" si="83"/>
        <v>0</v>
      </c>
      <c r="F520" s="38">
        <f t="shared" si="83"/>
        <v>0</v>
      </c>
      <c r="G520" s="38">
        <f t="shared" si="83"/>
        <v>0</v>
      </c>
      <c r="H520" s="38">
        <f t="shared" si="83"/>
        <v>0</v>
      </c>
      <c r="I520" s="38">
        <f t="shared" si="83"/>
        <v>0</v>
      </c>
      <c r="J520" s="38">
        <f t="shared" si="83"/>
        <v>6571.05</v>
      </c>
      <c r="K520" s="38">
        <f t="shared" si="83"/>
        <v>31868.18</v>
      </c>
      <c r="L520" s="38">
        <f t="shared" si="83"/>
        <v>50245.11</v>
      </c>
      <c r="M520" s="38">
        <f t="shared" si="83"/>
        <v>80421.38</v>
      </c>
      <c r="N520" s="38">
        <f>IF(N517="",N516*4,IF(N518="",(N517+N516)*2,IF(N519="",((N518+N517+N516)/3)*4,SUM(N516:N519))))</f>
        <v>53162.74</v>
      </c>
      <c r="O520" s="38">
        <f>IF(O517="",O516*4,IF(O518="",(O517+O516)*2,IF(O519="",((O518+O517+O516)/3)*4,SUM(O516:O519))))</f>
        <v>46045.210000000006</v>
      </c>
      <c r="P520" s="38">
        <f>IF(P517="",P516*4,IF(P518="",(P517+P516)*2,IF(P519="",((P518+P517+P516)/3)*4,SUM(P516:P519))))</f>
        <v>67446.58</v>
      </c>
      <c r="Q520" s="38">
        <f>IF(Q517="",Q516*4,IF(Q518="",(Q517+Q516)*2,IF(Q519="",((Q518+Q517+Q516)/3)*4,SUM(Q516:Q519))))</f>
        <v>70094.48</v>
      </c>
      <c r="R520" s="18"/>
      <c r="S520" s="22" t="s">
        <v>235</v>
      </c>
    </row>
    <row r="521" spans="1:19" ht="14" x14ac:dyDescent="0.3">
      <c r="B521" s="47" t="e">
        <f t="shared" ref="B521:M521" si="84">+B520/(B$465+B$472)</f>
        <v>#DIV/0!</v>
      </c>
      <c r="C521" s="47" t="e">
        <f t="shared" si="84"/>
        <v>#DIV/0!</v>
      </c>
      <c r="D521" s="47" t="e">
        <f t="shared" si="84"/>
        <v>#DIV/0!</v>
      </c>
      <c r="E521" s="47" t="e">
        <f t="shared" si="84"/>
        <v>#DIV/0!</v>
      </c>
      <c r="F521" s="47" t="e">
        <f t="shared" si="84"/>
        <v>#DIV/0!</v>
      </c>
      <c r="G521" s="47" t="e">
        <f t="shared" si="84"/>
        <v>#DIV/0!</v>
      </c>
      <c r="H521" s="47" t="e">
        <f t="shared" si="84"/>
        <v>#DIV/0!</v>
      </c>
      <c r="I521" s="47" t="e">
        <f t="shared" si="84"/>
        <v>#DIV/0!</v>
      </c>
      <c r="J521" s="47">
        <f t="shared" si="84"/>
        <v>5.8864821473250478E-2</v>
      </c>
      <c r="K521" s="47">
        <f t="shared" si="84"/>
        <v>6.8066597667786E-2</v>
      </c>
      <c r="L521" s="47">
        <f t="shared" si="84"/>
        <v>7.703851679752606E-2</v>
      </c>
      <c r="M521" s="47">
        <f t="shared" si="84"/>
        <v>0.10290965333695588</v>
      </c>
      <c r="N521" s="47">
        <f>+N520/(N$465+N$472)</f>
        <v>9.1928977423590102E-2</v>
      </c>
      <c r="O521" s="47">
        <f>+O520/(O$465+O$472)</f>
        <v>8.616369342931153E-2</v>
      </c>
      <c r="P521" s="47">
        <f>+P520/(P$465+P$472)</f>
        <v>8.1325667151470202E-2</v>
      </c>
      <c r="Q521" s="47">
        <f>+Q520/(Q$465+Q$472)</f>
        <v>7.1542733870282899E-2</v>
      </c>
      <c r="R521" s="18"/>
      <c r="S521" s="24" t="s">
        <v>236</v>
      </c>
    </row>
    <row r="522" spans="1:19" s="32" customFormat="1" ht="14" x14ac:dyDescent="0.3">
      <c r="A522" s="29"/>
      <c r="B522" s="40"/>
      <c r="C522" s="47" t="e">
        <f t="shared" ref="C522:M522" si="85">C520/B520-1</f>
        <v>#DIV/0!</v>
      </c>
      <c r="D522" s="47" t="e">
        <f t="shared" si="85"/>
        <v>#DIV/0!</v>
      </c>
      <c r="E522" s="47" t="e">
        <f t="shared" si="85"/>
        <v>#DIV/0!</v>
      </c>
      <c r="F522" s="47" t="e">
        <f t="shared" si="85"/>
        <v>#DIV/0!</v>
      </c>
      <c r="G522" s="47" t="e">
        <f t="shared" si="85"/>
        <v>#DIV/0!</v>
      </c>
      <c r="H522" s="47" t="e">
        <f t="shared" si="85"/>
        <v>#DIV/0!</v>
      </c>
      <c r="I522" s="47" t="e">
        <f t="shared" si="85"/>
        <v>#DIV/0!</v>
      </c>
      <c r="J522" s="47" t="e">
        <f t="shared" si="85"/>
        <v>#DIV/0!</v>
      </c>
      <c r="K522" s="47">
        <f t="shared" si="85"/>
        <v>3.849785041964374</v>
      </c>
      <c r="L522" s="47">
        <f t="shared" si="85"/>
        <v>0.57665451870800277</v>
      </c>
      <c r="M522" s="47">
        <f t="shared" si="85"/>
        <v>0.60058123069090708</v>
      </c>
      <c r="N522" s="47">
        <f>N520/M520-1</f>
        <v>-0.33894767784387692</v>
      </c>
      <c r="O522" s="47">
        <f>O520/M520-1</f>
        <v>-0.4274506356394282</v>
      </c>
      <c r="P522" s="47">
        <f>P520/M520-1</f>
        <v>-0.1613352071302433</v>
      </c>
      <c r="Q522" s="47">
        <f>Q520/N520-1</f>
        <v>0.31848885140231675</v>
      </c>
      <c r="R522" s="36"/>
      <c r="S522" s="31" t="s">
        <v>242</v>
      </c>
    </row>
    <row r="523" spans="1:19" ht="14" x14ac:dyDescent="0.3">
      <c r="B523" s="171" t="s">
        <v>142</v>
      </c>
      <c r="C523" s="171"/>
      <c r="D523" s="171"/>
      <c r="E523" s="171"/>
      <c r="F523" s="171"/>
      <c r="G523" s="171"/>
      <c r="H523" s="171"/>
      <c r="I523" s="171"/>
      <c r="J523" s="171"/>
      <c r="K523" s="171"/>
      <c r="L523" s="171"/>
      <c r="M523" s="171"/>
      <c r="N523" s="171"/>
      <c r="O523" s="27"/>
      <c r="P523" s="27"/>
      <c r="Q523" s="27"/>
      <c r="R523" s="18"/>
      <c r="S523" s="3"/>
    </row>
    <row r="524" spans="1:19" ht="14" x14ac:dyDescent="0.3">
      <c r="B524" s="39" t="str">
        <f t="shared" ref="B524:Q527" si="86">IFERROR(VLOOKUP($B$523,$130:$216,MATCH($S524&amp;"/"&amp;B$348,$128:$128,0),FALSE),"")</f>
        <v/>
      </c>
      <c r="C524" s="39" t="str">
        <f t="shared" si="86"/>
        <v/>
      </c>
      <c r="D524" s="39" t="str">
        <f t="shared" si="86"/>
        <v/>
      </c>
      <c r="E524" s="39" t="str">
        <f t="shared" si="86"/>
        <v/>
      </c>
      <c r="F524" s="39" t="str">
        <f t="shared" si="86"/>
        <v/>
      </c>
      <c r="G524" s="39" t="str">
        <f t="shared" si="86"/>
        <v/>
      </c>
      <c r="H524" s="39" t="str">
        <f t="shared" si="86"/>
        <v/>
      </c>
      <c r="I524" s="39" t="str">
        <f t="shared" si="86"/>
        <v/>
      </c>
      <c r="J524" s="39" t="str">
        <f t="shared" si="86"/>
        <v/>
      </c>
      <c r="K524" s="39">
        <f t="shared" si="86"/>
        <v>21769.14</v>
      </c>
      <c r="L524" s="39">
        <f t="shared" si="86"/>
        <v>23405.74</v>
      </c>
      <c r="M524" s="39">
        <f t="shared" si="86"/>
        <v>32932.410000000003</v>
      </c>
      <c r="N524" s="39">
        <f t="shared" si="86"/>
        <v>35071.31</v>
      </c>
      <c r="O524" s="39">
        <f t="shared" si="86"/>
        <v>27546.09</v>
      </c>
      <c r="P524" s="39">
        <f t="shared" si="86"/>
        <v>27856.43</v>
      </c>
      <c r="Q524" s="39">
        <f t="shared" si="86"/>
        <v>37066.769999999997</v>
      </c>
      <c r="R524" s="18"/>
      <c r="S524" s="22" t="s">
        <v>232</v>
      </c>
    </row>
    <row r="525" spans="1:19" ht="14" x14ac:dyDescent="0.3">
      <c r="B525" s="20" t="str">
        <f t="shared" si="86"/>
        <v/>
      </c>
      <c r="C525" s="20" t="str">
        <f t="shared" si="86"/>
        <v/>
      </c>
      <c r="D525" s="20" t="str">
        <f t="shared" si="86"/>
        <v/>
      </c>
      <c r="E525" s="20" t="str">
        <f t="shared" si="86"/>
        <v/>
      </c>
      <c r="F525" s="20" t="str">
        <f t="shared" si="86"/>
        <v/>
      </c>
      <c r="G525" s="20" t="str">
        <f t="shared" si="86"/>
        <v/>
      </c>
      <c r="H525" s="20" t="str">
        <f t="shared" si="86"/>
        <v/>
      </c>
      <c r="I525" s="20" t="str">
        <f t="shared" si="86"/>
        <v/>
      </c>
      <c r="J525" s="20" t="str">
        <f t="shared" si="86"/>
        <v/>
      </c>
      <c r="K525" s="20">
        <f t="shared" si="86"/>
        <v>19948.02</v>
      </c>
      <c r="L525" s="20">
        <f t="shared" si="86"/>
        <v>25410.99</v>
      </c>
      <c r="M525" s="20">
        <f t="shared" si="86"/>
        <v>31727.48</v>
      </c>
      <c r="N525" s="20">
        <f t="shared" si="86"/>
        <v>24764.7</v>
      </c>
      <c r="O525" s="20">
        <f t="shared" si="86"/>
        <v>24765.23</v>
      </c>
      <c r="P525" s="20">
        <f t="shared" si="86"/>
        <v>29583.97</v>
      </c>
      <c r="Q525" s="20" t="str">
        <f t="shared" si="86"/>
        <v/>
      </c>
      <c r="R525" s="18"/>
      <c r="S525" s="22" t="s">
        <v>233</v>
      </c>
    </row>
    <row r="526" spans="1:19" ht="14" x14ac:dyDescent="0.3">
      <c r="B526" s="20" t="str">
        <f t="shared" si="86"/>
        <v/>
      </c>
      <c r="C526" s="20" t="str">
        <f t="shared" si="86"/>
        <v/>
      </c>
      <c r="D526" s="20" t="str">
        <f t="shared" si="86"/>
        <v/>
      </c>
      <c r="E526" s="20" t="str">
        <f t="shared" si="86"/>
        <v/>
      </c>
      <c r="F526" s="20" t="str">
        <f t="shared" si="86"/>
        <v/>
      </c>
      <c r="G526" s="20" t="str">
        <f t="shared" si="86"/>
        <v/>
      </c>
      <c r="H526" s="20" t="str">
        <f t="shared" si="86"/>
        <v/>
      </c>
      <c r="I526" s="20" t="str">
        <f t="shared" si="86"/>
        <v/>
      </c>
      <c r="J526" s="20" t="str">
        <f t="shared" si="86"/>
        <v/>
      </c>
      <c r="K526" s="20">
        <f t="shared" si="86"/>
        <v>22511.16</v>
      </c>
      <c r="L526" s="20">
        <f t="shared" si="86"/>
        <v>31377.85</v>
      </c>
      <c r="M526" s="20">
        <f t="shared" si="86"/>
        <v>34901.379999999997</v>
      </c>
      <c r="N526" s="20">
        <f t="shared" si="86"/>
        <v>26499.39</v>
      </c>
      <c r="O526" s="20">
        <f t="shared" si="86"/>
        <v>23370.09</v>
      </c>
      <c r="P526" s="20">
        <f t="shared" si="86"/>
        <v>31687.26</v>
      </c>
      <c r="Q526" s="20" t="str">
        <f t="shared" si="86"/>
        <v/>
      </c>
      <c r="R526" s="18"/>
      <c r="S526" s="22" t="s">
        <v>234</v>
      </c>
    </row>
    <row r="527" spans="1:19" ht="14" x14ac:dyDescent="0.3">
      <c r="B527" s="38" t="str">
        <f t="shared" si="86"/>
        <v/>
      </c>
      <c r="C527" s="38" t="str">
        <f t="shared" si="86"/>
        <v/>
      </c>
      <c r="D527" s="38" t="str">
        <f t="shared" si="86"/>
        <v/>
      </c>
      <c r="E527" s="38" t="str">
        <f t="shared" si="86"/>
        <v/>
      </c>
      <c r="F527" s="38" t="str">
        <f t="shared" si="86"/>
        <v/>
      </c>
      <c r="G527" s="38" t="str">
        <f t="shared" si="86"/>
        <v/>
      </c>
      <c r="H527" s="38" t="str">
        <f t="shared" si="86"/>
        <v/>
      </c>
      <c r="I527" s="38" t="str">
        <f t="shared" si="86"/>
        <v/>
      </c>
      <c r="J527" s="38">
        <f t="shared" si="86"/>
        <v>20955.45</v>
      </c>
      <c r="K527" s="38">
        <f t="shared" si="86"/>
        <v>24721.27</v>
      </c>
      <c r="L527" s="38">
        <f t="shared" si="86"/>
        <v>32953.19</v>
      </c>
      <c r="M527" s="38">
        <f t="shared" si="86"/>
        <v>43869.67</v>
      </c>
      <c r="N527" s="38">
        <f t="shared" si="86"/>
        <v>27412.77</v>
      </c>
      <c r="O527" s="38">
        <f t="shared" si="86"/>
        <v>30405.88</v>
      </c>
      <c r="P527" s="38">
        <f t="shared" si="86"/>
        <v>41063.42</v>
      </c>
      <c r="Q527" s="38" t="str">
        <f t="shared" si="86"/>
        <v/>
      </c>
      <c r="R527" s="18"/>
      <c r="S527" s="22" t="s">
        <v>241</v>
      </c>
    </row>
    <row r="528" spans="1:19" ht="14" x14ac:dyDescent="0.3">
      <c r="B528" s="38">
        <f>SUM(B524:B527)</f>
        <v>0</v>
      </c>
      <c r="C528" s="38">
        <f t="shared" ref="C528:M528" si="87">SUM(C524:C527)</f>
        <v>0</v>
      </c>
      <c r="D528" s="38">
        <f t="shared" si="87"/>
        <v>0</v>
      </c>
      <c r="E528" s="38">
        <f t="shared" si="87"/>
        <v>0</v>
      </c>
      <c r="F528" s="38">
        <f t="shared" si="87"/>
        <v>0</v>
      </c>
      <c r="G528" s="38">
        <f t="shared" si="87"/>
        <v>0</v>
      </c>
      <c r="H528" s="38">
        <f t="shared" si="87"/>
        <v>0</v>
      </c>
      <c r="I528" s="38">
        <f t="shared" si="87"/>
        <v>0</v>
      </c>
      <c r="J528" s="38">
        <f t="shared" si="87"/>
        <v>20955.45</v>
      </c>
      <c r="K528" s="38">
        <f t="shared" si="87"/>
        <v>88949.590000000011</v>
      </c>
      <c r="L528" s="38">
        <f t="shared" si="87"/>
        <v>113147.77</v>
      </c>
      <c r="M528" s="38">
        <f t="shared" si="87"/>
        <v>143430.94</v>
      </c>
      <c r="N528" s="38">
        <f>IF(N525="",N524*4,IF(N526="",(N525+N524)*2,IF(N527="",((N526+N525+N524)/3)*4,SUM(N524:N527))))</f>
        <v>113748.17</v>
      </c>
      <c r="O528" s="38">
        <f>IF(O525="",O524*4,IF(O526="",(O525+O524)*2,IF(O527="",((O526+O525+O524)/3)*4,SUM(O524:O527))))</f>
        <v>106087.29000000001</v>
      </c>
      <c r="P528" s="38">
        <f>IF(P525="",P524*4,IF(P526="",(P525+P524)*2,IF(P527="",((P526+P525+P524)/3)*4,SUM(P524:P527))))</f>
        <v>130191.08</v>
      </c>
      <c r="Q528" s="38">
        <f>IF(Q525="",Q524*4,IF(Q526="",(Q525+Q524)*2,IF(Q527="",((Q526+Q525+Q524)/3)*4,SUM(Q524:Q527))))</f>
        <v>148267.07999999999</v>
      </c>
      <c r="R528" s="18"/>
      <c r="S528" s="22" t="s">
        <v>235</v>
      </c>
    </row>
    <row r="529" spans="1:19" ht="14" x14ac:dyDescent="0.3">
      <c r="B529" s="47" t="e">
        <f t="shared" ref="B529:Q529" si="88">+B528/(B$465+B$472)</f>
        <v>#DIV/0!</v>
      </c>
      <c r="C529" s="47" t="e">
        <f t="shared" si="88"/>
        <v>#DIV/0!</v>
      </c>
      <c r="D529" s="47" t="e">
        <f t="shared" si="88"/>
        <v>#DIV/0!</v>
      </c>
      <c r="E529" s="47" t="e">
        <f t="shared" si="88"/>
        <v>#DIV/0!</v>
      </c>
      <c r="F529" s="47" t="e">
        <f t="shared" si="88"/>
        <v>#DIV/0!</v>
      </c>
      <c r="G529" s="47" t="e">
        <f t="shared" si="88"/>
        <v>#DIV/0!</v>
      </c>
      <c r="H529" s="47" t="e">
        <f t="shared" si="88"/>
        <v>#DIV/0!</v>
      </c>
      <c r="I529" s="47" t="e">
        <f t="shared" si="88"/>
        <v>#DIV/0!</v>
      </c>
      <c r="J529" s="47">
        <f t="shared" si="88"/>
        <v>0.18772324409974461</v>
      </c>
      <c r="K529" s="47">
        <f t="shared" si="88"/>
        <v>0.18998562061732177</v>
      </c>
      <c r="L529" s="47">
        <f t="shared" si="88"/>
        <v>0.17348427299189145</v>
      </c>
      <c r="M529" s="47">
        <f t="shared" si="88"/>
        <v>0.18353861017050091</v>
      </c>
      <c r="N529" s="47">
        <f t="shared" si="88"/>
        <v>0.19669326584567856</v>
      </c>
      <c r="O529" s="47">
        <f t="shared" si="88"/>
        <v>0.19851951445777893</v>
      </c>
      <c r="P529" s="47">
        <f t="shared" si="88"/>
        <v>0.15698166516627574</v>
      </c>
      <c r="Q529" s="47">
        <f t="shared" si="88"/>
        <v>0.15133049344490385</v>
      </c>
      <c r="R529" s="18"/>
      <c r="S529" s="24" t="s">
        <v>236</v>
      </c>
    </row>
    <row r="530" spans="1:19" s="32" customFormat="1" ht="14" x14ac:dyDescent="0.3">
      <c r="A530" s="29"/>
      <c r="B530" s="40"/>
      <c r="C530" s="47" t="e">
        <f t="shared" ref="C530:M530" si="89">C528/B528-1</f>
        <v>#DIV/0!</v>
      </c>
      <c r="D530" s="47" t="e">
        <f t="shared" si="89"/>
        <v>#DIV/0!</v>
      </c>
      <c r="E530" s="47" t="e">
        <f t="shared" si="89"/>
        <v>#DIV/0!</v>
      </c>
      <c r="F530" s="47" t="e">
        <f t="shared" si="89"/>
        <v>#DIV/0!</v>
      </c>
      <c r="G530" s="47" t="e">
        <f t="shared" si="89"/>
        <v>#DIV/0!</v>
      </c>
      <c r="H530" s="47" t="e">
        <f t="shared" si="89"/>
        <v>#DIV/0!</v>
      </c>
      <c r="I530" s="47" t="e">
        <f t="shared" si="89"/>
        <v>#DIV/0!</v>
      </c>
      <c r="J530" s="47" t="e">
        <f t="shared" si="89"/>
        <v>#DIV/0!</v>
      </c>
      <c r="K530" s="47">
        <f t="shared" si="89"/>
        <v>3.2446995888897643</v>
      </c>
      <c r="L530" s="47">
        <f t="shared" si="89"/>
        <v>0.27204374972386036</v>
      </c>
      <c r="M530" s="47">
        <f t="shared" si="89"/>
        <v>0.26764265879919691</v>
      </c>
      <c r="N530" s="47">
        <f>N528/M528-1</f>
        <v>-0.206948166134866</v>
      </c>
      <c r="O530" s="47">
        <f>O528/M528-1</f>
        <v>-0.26035979405838094</v>
      </c>
      <c r="P530" s="47">
        <f>P528/M528-1</f>
        <v>-9.2308256503094821E-2</v>
      </c>
      <c r="Q530" s="47">
        <f>Q528/N528-1</f>
        <v>0.30346782721867083</v>
      </c>
      <c r="R530" s="36"/>
      <c r="S530" s="31" t="s">
        <v>242</v>
      </c>
    </row>
    <row r="531" spans="1:19" ht="14" x14ac:dyDescent="0.3">
      <c r="B531" s="173" t="s">
        <v>140</v>
      </c>
      <c r="C531" s="173"/>
      <c r="D531" s="173"/>
      <c r="E531" s="173"/>
      <c r="F531" s="173"/>
      <c r="G531" s="173"/>
      <c r="H531" s="173"/>
      <c r="I531" s="173"/>
      <c r="J531" s="173"/>
      <c r="K531" s="173"/>
      <c r="L531" s="173"/>
      <c r="M531" s="173"/>
      <c r="N531" s="173"/>
      <c r="O531" s="26"/>
      <c r="P531" s="26"/>
      <c r="Q531" s="26"/>
      <c r="R531" s="18"/>
      <c r="S531" s="3"/>
    </row>
    <row r="532" spans="1:19" ht="14" x14ac:dyDescent="0.3">
      <c r="B532" s="39" t="str">
        <f t="shared" ref="B532:Q535" si="90">IFERROR(VLOOKUP($B$531,$130:$216,MATCH($S532&amp;"/"&amp;B$348,$128:$128,0),FALSE),"")</f>
        <v/>
      </c>
      <c r="C532" s="39" t="str">
        <f t="shared" si="90"/>
        <v/>
      </c>
      <c r="D532" s="39" t="str">
        <f t="shared" si="90"/>
        <v/>
      </c>
      <c r="E532" s="39" t="str">
        <f t="shared" si="90"/>
        <v/>
      </c>
      <c r="F532" s="39" t="str">
        <f t="shared" si="90"/>
        <v/>
      </c>
      <c r="G532" s="39" t="str">
        <f t="shared" si="90"/>
        <v/>
      </c>
      <c r="H532" s="39" t="str">
        <f t="shared" si="90"/>
        <v/>
      </c>
      <c r="I532" s="39" t="str">
        <f t="shared" si="90"/>
        <v/>
      </c>
      <c r="J532" s="39" t="str">
        <f t="shared" si="90"/>
        <v/>
      </c>
      <c r="K532" s="39">
        <f t="shared" si="90"/>
        <v>29645.61</v>
      </c>
      <c r="L532" s="39">
        <f t="shared" si="90"/>
        <v>31509.57</v>
      </c>
      <c r="M532" s="39">
        <f t="shared" si="90"/>
        <v>50334</v>
      </c>
      <c r="N532" s="39">
        <f t="shared" si="90"/>
        <v>53444.81</v>
      </c>
      <c r="O532" s="39">
        <f t="shared" si="90"/>
        <v>40819.769999999997</v>
      </c>
      <c r="P532" s="39">
        <f t="shared" si="90"/>
        <v>41940.33</v>
      </c>
      <c r="Q532" s="39">
        <f t="shared" si="90"/>
        <v>54590.39</v>
      </c>
      <c r="R532" s="18"/>
      <c r="S532" s="22" t="s">
        <v>232</v>
      </c>
    </row>
    <row r="533" spans="1:19" ht="14" x14ac:dyDescent="0.3">
      <c r="B533" s="20" t="str">
        <f t="shared" si="90"/>
        <v/>
      </c>
      <c r="C533" s="20" t="str">
        <f t="shared" si="90"/>
        <v/>
      </c>
      <c r="D533" s="20" t="str">
        <f t="shared" si="90"/>
        <v/>
      </c>
      <c r="E533" s="20" t="str">
        <f t="shared" si="90"/>
        <v/>
      </c>
      <c r="F533" s="20" t="str">
        <f t="shared" si="90"/>
        <v/>
      </c>
      <c r="G533" s="20" t="str">
        <f t="shared" si="90"/>
        <v/>
      </c>
      <c r="H533" s="20" t="str">
        <f t="shared" si="90"/>
        <v/>
      </c>
      <c r="I533" s="20" t="str">
        <f t="shared" si="90"/>
        <v/>
      </c>
      <c r="J533" s="20" t="str">
        <f t="shared" si="90"/>
        <v/>
      </c>
      <c r="K533" s="20">
        <f t="shared" si="90"/>
        <v>27355.71</v>
      </c>
      <c r="L533" s="20">
        <f t="shared" si="90"/>
        <v>33846.65</v>
      </c>
      <c r="M533" s="20">
        <f t="shared" si="90"/>
        <v>52716.43</v>
      </c>
      <c r="N533" s="20">
        <f t="shared" si="90"/>
        <v>32047.96</v>
      </c>
      <c r="O533" s="20">
        <f t="shared" si="90"/>
        <v>35310.410000000003</v>
      </c>
      <c r="P533" s="20">
        <f t="shared" si="90"/>
        <v>44150.1</v>
      </c>
      <c r="Q533" s="20" t="str">
        <f t="shared" si="90"/>
        <v/>
      </c>
      <c r="R533" s="18"/>
      <c r="S533" s="22" t="s">
        <v>233</v>
      </c>
    </row>
    <row r="534" spans="1:19" ht="14" x14ac:dyDescent="0.3">
      <c r="B534" s="20" t="str">
        <f t="shared" si="90"/>
        <v/>
      </c>
      <c r="C534" s="20" t="str">
        <f t="shared" si="90"/>
        <v/>
      </c>
      <c r="D534" s="20" t="str">
        <f t="shared" si="90"/>
        <v/>
      </c>
      <c r="E534" s="20" t="str">
        <f t="shared" si="90"/>
        <v/>
      </c>
      <c r="F534" s="20" t="str">
        <f t="shared" si="90"/>
        <v/>
      </c>
      <c r="G534" s="20" t="str">
        <f t="shared" si="90"/>
        <v/>
      </c>
      <c r="H534" s="20" t="str">
        <f t="shared" si="90"/>
        <v/>
      </c>
      <c r="I534" s="20" t="str">
        <f t="shared" si="90"/>
        <v/>
      </c>
      <c r="J534" s="20" t="str">
        <f t="shared" si="90"/>
        <v/>
      </c>
      <c r="K534" s="20">
        <f t="shared" si="90"/>
        <v>30681.05</v>
      </c>
      <c r="L534" s="20">
        <f t="shared" si="90"/>
        <v>45168.9</v>
      </c>
      <c r="M534" s="20">
        <f t="shared" si="90"/>
        <v>55415.13</v>
      </c>
      <c r="N534" s="20">
        <f t="shared" si="90"/>
        <v>39986.910000000003</v>
      </c>
      <c r="O534" s="20">
        <f t="shared" si="90"/>
        <v>32975.39</v>
      </c>
      <c r="P534" s="20">
        <f t="shared" si="90"/>
        <v>49549.05</v>
      </c>
      <c r="Q534" s="20" t="str">
        <f t="shared" si="90"/>
        <v/>
      </c>
      <c r="R534" s="18"/>
      <c r="S534" s="22" t="s">
        <v>234</v>
      </c>
    </row>
    <row r="535" spans="1:19" ht="14" x14ac:dyDescent="0.3">
      <c r="B535" s="38" t="str">
        <f t="shared" si="90"/>
        <v/>
      </c>
      <c r="C535" s="38" t="str">
        <f t="shared" si="90"/>
        <v/>
      </c>
      <c r="D535" s="38" t="str">
        <f t="shared" si="90"/>
        <v/>
      </c>
      <c r="E535" s="38" t="str">
        <f t="shared" si="90"/>
        <v/>
      </c>
      <c r="F535" s="38" t="str">
        <f t="shared" si="90"/>
        <v/>
      </c>
      <c r="G535" s="38" t="str">
        <f t="shared" si="90"/>
        <v/>
      </c>
      <c r="H535" s="38" t="str">
        <f t="shared" si="90"/>
        <v/>
      </c>
      <c r="I535" s="38" t="str">
        <f t="shared" si="90"/>
        <v/>
      </c>
      <c r="J535" s="38">
        <f t="shared" si="90"/>
        <v>27526.49</v>
      </c>
      <c r="K535" s="38">
        <f t="shared" si="90"/>
        <v>33135.4</v>
      </c>
      <c r="L535" s="38">
        <f t="shared" si="90"/>
        <v>52867.76</v>
      </c>
      <c r="M535" s="38">
        <f t="shared" si="90"/>
        <v>65386.75</v>
      </c>
      <c r="N535" s="38">
        <f t="shared" si="90"/>
        <v>41431.230000000003</v>
      </c>
      <c r="O535" s="38">
        <f t="shared" si="90"/>
        <v>43026.92</v>
      </c>
      <c r="P535" s="38">
        <f t="shared" si="90"/>
        <v>61998.19</v>
      </c>
      <c r="Q535" s="38" t="str">
        <f t="shared" si="90"/>
        <v/>
      </c>
      <c r="R535" s="18"/>
      <c r="S535" s="22" t="s">
        <v>241</v>
      </c>
    </row>
    <row r="536" spans="1:19" ht="14" x14ac:dyDescent="0.3">
      <c r="B536" s="49">
        <f t="shared" ref="B536:M536" si="91">SUM(B532:B535)</f>
        <v>0</v>
      </c>
      <c r="C536" s="49">
        <f t="shared" si="91"/>
        <v>0</v>
      </c>
      <c r="D536" s="49">
        <f t="shared" si="91"/>
        <v>0</v>
      </c>
      <c r="E536" s="49">
        <f t="shared" si="91"/>
        <v>0</v>
      </c>
      <c r="F536" s="49">
        <f t="shared" si="91"/>
        <v>0</v>
      </c>
      <c r="G536" s="49">
        <f t="shared" si="91"/>
        <v>0</v>
      </c>
      <c r="H536" s="49">
        <f t="shared" si="91"/>
        <v>0</v>
      </c>
      <c r="I536" s="49">
        <f t="shared" si="91"/>
        <v>0</v>
      </c>
      <c r="J536" s="49">
        <f t="shared" si="91"/>
        <v>27526.49</v>
      </c>
      <c r="K536" s="49">
        <f t="shared" si="91"/>
        <v>120817.76999999999</v>
      </c>
      <c r="L536" s="49">
        <f t="shared" si="91"/>
        <v>163392.88</v>
      </c>
      <c r="M536" s="49">
        <f t="shared" si="91"/>
        <v>223852.31</v>
      </c>
      <c r="N536" s="49">
        <f>IF(N533="",N532*4,IF(N534="",(N533+N532)*2,IF(N535="",((N534+N533+N532)/3)*4,SUM(N532:N535))))</f>
        <v>166910.91</v>
      </c>
      <c r="O536" s="49">
        <f>IF(O533="",O532*4,IF(O534="",(O533+O532)*2,IF(O535="",((O534+O533+O532)/3)*4,SUM(O532:O535))))</f>
        <v>152132.49</v>
      </c>
      <c r="P536" s="49">
        <f>IF(P533="",P532*4,IF(P534="",(P533+P532)*2,IF(P535="",((P534+P533+P532)/3)*4,SUM(P532:P535))))</f>
        <v>197637.66999999998</v>
      </c>
      <c r="Q536" s="49">
        <f>IF(Q533="",Q532*4,IF(Q534="",(Q533+Q532)*2,IF(Q535="",((Q534+Q533+Q532)/3)*4,SUM(Q532:Q535))))</f>
        <v>218361.56</v>
      </c>
      <c r="R536" s="18"/>
      <c r="S536" s="22" t="s">
        <v>235</v>
      </c>
    </row>
    <row r="537" spans="1:19" ht="14" x14ac:dyDescent="0.3">
      <c r="B537" s="44" t="e">
        <f t="shared" ref="B537:Q537" si="92">+B536/(B$465+B$472)</f>
        <v>#DIV/0!</v>
      </c>
      <c r="C537" s="47" t="e">
        <f t="shared" si="92"/>
        <v>#DIV/0!</v>
      </c>
      <c r="D537" s="47" t="e">
        <f t="shared" si="92"/>
        <v>#DIV/0!</v>
      </c>
      <c r="E537" s="47" t="e">
        <f t="shared" si="92"/>
        <v>#DIV/0!</v>
      </c>
      <c r="F537" s="47" t="e">
        <f t="shared" si="92"/>
        <v>#DIV/0!</v>
      </c>
      <c r="G537" s="47" t="e">
        <f t="shared" si="92"/>
        <v>#DIV/0!</v>
      </c>
      <c r="H537" s="47" t="e">
        <f t="shared" si="92"/>
        <v>#DIV/0!</v>
      </c>
      <c r="I537" s="47" t="e">
        <f t="shared" si="92"/>
        <v>#DIV/0!</v>
      </c>
      <c r="J537" s="47">
        <f t="shared" si="92"/>
        <v>0.24658797599093216</v>
      </c>
      <c r="K537" s="47">
        <f t="shared" si="92"/>
        <v>0.25805221828510772</v>
      </c>
      <c r="L537" s="47">
        <f t="shared" si="92"/>
        <v>0.2505227897894175</v>
      </c>
      <c r="M537" s="47">
        <f t="shared" si="92"/>
        <v>0.28644825071115143</v>
      </c>
      <c r="N537" s="47">
        <f t="shared" si="92"/>
        <v>0.28862224326926866</v>
      </c>
      <c r="O537" s="47">
        <f t="shared" si="92"/>
        <v>0.28468318917424418</v>
      </c>
      <c r="P537" s="47">
        <f t="shared" si="92"/>
        <v>0.23830734437553552</v>
      </c>
      <c r="Q537" s="47">
        <f t="shared" si="92"/>
        <v>0.22287322731518677</v>
      </c>
      <c r="R537" s="18"/>
      <c r="S537" s="24" t="s">
        <v>236</v>
      </c>
    </row>
    <row r="538" spans="1:19" s="32" customFormat="1" ht="14" x14ac:dyDescent="0.3">
      <c r="A538" s="29"/>
      <c r="B538" s="40"/>
      <c r="C538" s="47" t="e">
        <f t="shared" ref="C538:M538" si="93">C536/B536-1</f>
        <v>#DIV/0!</v>
      </c>
      <c r="D538" s="47" t="e">
        <f t="shared" si="93"/>
        <v>#DIV/0!</v>
      </c>
      <c r="E538" s="47" t="e">
        <f t="shared" si="93"/>
        <v>#DIV/0!</v>
      </c>
      <c r="F538" s="47" t="e">
        <f t="shared" si="93"/>
        <v>#DIV/0!</v>
      </c>
      <c r="G538" s="47" t="e">
        <f t="shared" si="93"/>
        <v>#DIV/0!</v>
      </c>
      <c r="H538" s="47" t="e">
        <f t="shared" si="93"/>
        <v>#DIV/0!</v>
      </c>
      <c r="I538" s="47" t="e">
        <f t="shared" si="93"/>
        <v>#DIV/0!</v>
      </c>
      <c r="J538" s="47" t="e">
        <f t="shared" si="93"/>
        <v>#DIV/0!</v>
      </c>
      <c r="K538" s="47">
        <f t="shared" si="93"/>
        <v>3.389145510379274</v>
      </c>
      <c r="L538" s="47">
        <f t="shared" si="93"/>
        <v>0.35239112590805166</v>
      </c>
      <c r="M538" s="47">
        <f t="shared" si="93"/>
        <v>0.37002487501291359</v>
      </c>
      <c r="N538" s="47">
        <f>N536/M536-1</f>
        <v>-0.25437039269328954</v>
      </c>
      <c r="O538" s="47">
        <f>O536/M536-1</f>
        <v>-0.32038901005756881</v>
      </c>
      <c r="P538" s="47">
        <f>P536/M536-1</f>
        <v>-0.11710685496164863</v>
      </c>
      <c r="Q538" s="47">
        <f>Q536/N536-1</f>
        <v>0.30825216877674433</v>
      </c>
      <c r="R538" s="36"/>
      <c r="S538" s="31" t="s">
        <v>242</v>
      </c>
    </row>
    <row r="539" spans="1:19" ht="14" x14ac:dyDescent="0.3">
      <c r="B539" s="171" t="s">
        <v>166</v>
      </c>
      <c r="C539" s="171"/>
      <c r="D539" s="171"/>
      <c r="E539" s="171"/>
      <c r="F539" s="171"/>
      <c r="G539" s="171"/>
      <c r="H539" s="171"/>
      <c r="I539" s="171"/>
      <c r="J539" s="171"/>
      <c r="K539" s="171"/>
      <c r="L539" s="171"/>
      <c r="M539" s="171"/>
      <c r="N539" s="171"/>
      <c r="O539" s="27"/>
      <c r="P539" s="27"/>
      <c r="Q539" s="27"/>
      <c r="R539" s="18"/>
      <c r="S539" s="3"/>
    </row>
    <row r="540" spans="1:19" ht="14" x14ac:dyDescent="0.3">
      <c r="B540" s="39" t="str">
        <f t="shared" ref="B540:Q543" si="94">IFERROR(VLOOKUP($B$539,$130:$216,MATCH($S540&amp;"/"&amp;B$348,$128:$128,0),FALSE),"")</f>
        <v/>
      </c>
      <c r="C540" s="39" t="str">
        <f t="shared" si="94"/>
        <v/>
      </c>
      <c r="D540" s="39" t="str">
        <f t="shared" si="94"/>
        <v/>
      </c>
      <c r="E540" s="39" t="str">
        <f t="shared" si="94"/>
        <v/>
      </c>
      <c r="F540" s="39" t="str">
        <f t="shared" si="94"/>
        <v/>
      </c>
      <c r="G540" s="39" t="str">
        <f t="shared" si="94"/>
        <v/>
      </c>
      <c r="H540" s="39" t="str">
        <f t="shared" si="94"/>
        <v/>
      </c>
      <c r="I540" s="39" t="str">
        <f t="shared" si="94"/>
        <v/>
      </c>
      <c r="J540" s="39" t="str">
        <f t="shared" si="94"/>
        <v/>
      </c>
      <c r="K540" s="39">
        <f t="shared" si="94"/>
        <v>0</v>
      </c>
      <c r="L540" s="39">
        <f t="shared" si="94"/>
        <v>0</v>
      </c>
      <c r="M540" s="39">
        <f t="shared" si="94"/>
        <v>0</v>
      </c>
      <c r="N540" s="39">
        <f t="shared" si="94"/>
        <v>0</v>
      </c>
      <c r="O540" s="39">
        <f t="shared" si="94"/>
        <v>0</v>
      </c>
      <c r="P540" s="39">
        <f t="shared" si="94"/>
        <v>0</v>
      </c>
      <c r="Q540" s="39">
        <f t="shared" si="94"/>
        <v>0</v>
      </c>
      <c r="R540" s="18"/>
      <c r="S540" s="22" t="s">
        <v>232</v>
      </c>
    </row>
    <row r="541" spans="1:19" ht="14" x14ac:dyDescent="0.3">
      <c r="B541" s="20" t="str">
        <f t="shared" si="94"/>
        <v/>
      </c>
      <c r="C541" s="20" t="str">
        <f t="shared" si="94"/>
        <v/>
      </c>
      <c r="D541" s="20" t="str">
        <f t="shared" si="94"/>
        <v/>
      </c>
      <c r="E541" s="20" t="str">
        <f t="shared" si="94"/>
        <v/>
      </c>
      <c r="F541" s="20" t="str">
        <f t="shared" si="94"/>
        <v/>
      </c>
      <c r="G541" s="20" t="str">
        <f t="shared" si="94"/>
        <v/>
      </c>
      <c r="H541" s="20" t="str">
        <f t="shared" si="94"/>
        <v/>
      </c>
      <c r="I541" s="20" t="str">
        <f t="shared" si="94"/>
        <v/>
      </c>
      <c r="J541" s="20" t="str">
        <f t="shared" si="94"/>
        <v/>
      </c>
      <c r="K541" s="20">
        <f t="shared" si="94"/>
        <v>0</v>
      </c>
      <c r="L541" s="20">
        <f t="shared" si="94"/>
        <v>0</v>
      </c>
      <c r="M541" s="20">
        <f t="shared" si="94"/>
        <v>0</v>
      </c>
      <c r="N541" s="20">
        <f t="shared" si="94"/>
        <v>0</v>
      </c>
      <c r="O541" s="20">
        <f t="shared" si="94"/>
        <v>0</v>
      </c>
      <c r="P541" s="20">
        <f t="shared" si="94"/>
        <v>0</v>
      </c>
      <c r="Q541" s="20" t="str">
        <f t="shared" si="94"/>
        <v/>
      </c>
      <c r="R541" s="18"/>
      <c r="S541" s="22" t="s">
        <v>233</v>
      </c>
    </row>
    <row r="542" spans="1:19" ht="14" x14ac:dyDescent="0.3">
      <c r="B542" s="20" t="str">
        <f t="shared" si="94"/>
        <v/>
      </c>
      <c r="C542" s="20" t="str">
        <f t="shared" si="94"/>
        <v/>
      </c>
      <c r="D542" s="20" t="str">
        <f t="shared" si="94"/>
        <v/>
      </c>
      <c r="E542" s="20" t="str">
        <f t="shared" si="94"/>
        <v/>
      </c>
      <c r="F542" s="20" t="str">
        <f t="shared" si="94"/>
        <v/>
      </c>
      <c r="G542" s="20" t="str">
        <f t="shared" si="94"/>
        <v/>
      </c>
      <c r="H542" s="20" t="str">
        <f t="shared" si="94"/>
        <v/>
      </c>
      <c r="I542" s="20" t="str">
        <f t="shared" si="94"/>
        <v/>
      </c>
      <c r="J542" s="20" t="str">
        <f t="shared" si="94"/>
        <v/>
      </c>
      <c r="K542" s="20">
        <f t="shared" si="94"/>
        <v>0</v>
      </c>
      <c r="L542" s="20">
        <f t="shared" si="94"/>
        <v>0</v>
      </c>
      <c r="M542" s="20">
        <f t="shared" si="94"/>
        <v>0</v>
      </c>
      <c r="N542" s="20">
        <f t="shared" si="94"/>
        <v>0</v>
      </c>
      <c r="O542" s="20">
        <f t="shared" si="94"/>
        <v>0</v>
      </c>
      <c r="P542" s="20">
        <f t="shared" si="94"/>
        <v>0</v>
      </c>
      <c r="Q542" s="20" t="str">
        <f t="shared" si="94"/>
        <v/>
      </c>
      <c r="R542" s="18"/>
      <c r="S542" s="22" t="s">
        <v>234</v>
      </c>
    </row>
    <row r="543" spans="1:19" ht="14" x14ac:dyDescent="0.3">
      <c r="B543" s="38" t="str">
        <f t="shared" si="94"/>
        <v/>
      </c>
      <c r="C543" s="38" t="str">
        <f t="shared" si="94"/>
        <v/>
      </c>
      <c r="D543" s="38" t="str">
        <f t="shared" si="94"/>
        <v/>
      </c>
      <c r="E543" s="38" t="str">
        <f t="shared" si="94"/>
        <v/>
      </c>
      <c r="F543" s="38" t="str">
        <f t="shared" si="94"/>
        <v/>
      </c>
      <c r="G543" s="38" t="str">
        <f t="shared" si="94"/>
        <v/>
      </c>
      <c r="H543" s="38" t="str">
        <f t="shared" si="94"/>
        <v/>
      </c>
      <c r="I543" s="38" t="str">
        <f t="shared" si="94"/>
        <v/>
      </c>
      <c r="J543" s="38">
        <f t="shared" si="94"/>
        <v>0</v>
      </c>
      <c r="K543" s="38">
        <f t="shared" si="94"/>
        <v>0</v>
      </c>
      <c r="L543" s="38">
        <f t="shared" si="94"/>
        <v>0</v>
      </c>
      <c r="M543" s="38">
        <f t="shared" si="94"/>
        <v>0</v>
      </c>
      <c r="N543" s="38">
        <f t="shared" si="94"/>
        <v>0</v>
      </c>
      <c r="O543" s="38">
        <f t="shared" si="94"/>
        <v>0</v>
      </c>
      <c r="P543" s="38">
        <f t="shared" si="94"/>
        <v>0</v>
      </c>
      <c r="Q543" s="38" t="str">
        <f t="shared" si="94"/>
        <v/>
      </c>
      <c r="R543" s="18"/>
      <c r="S543" s="22" t="s">
        <v>241</v>
      </c>
    </row>
    <row r="544" spans="1:19" ht="14" x14ac:dyDescent="0.3">
      <c r="B544" s="38">
        <f>SUM(B540:B543)</f>
        <v>0</v>
      </c>
      <c r="C544" s="38">
        <f t="shared" ref="C544:M544" si="95">SUM(C540:C543)</f>
        <v>0</v>
      </c>
      <c r="D544" s="38">
        <f t="shared" si="95"/>
        <v>0</v>
      </c>
      <c r="E544" s="38">
        <f t="shared" si="95"/>
        <v>0</v>
      </c>
      <c r="F544" s="38">
        <f t="shared" si="95"/>
        <v>0</v>
      </c>
      <c r="G544" s="38">
        <f t="shared" si="95"/>
        <v>0</v>
      </c>
      <c r="H544" s="38">
        <f t="shared" si="95"/>
        <v>0</v>
      </c>
      <c r="I544" s="38">
        <f t="shared" si="95"/>
        <v>0</v>
      </c>
      <c r="J544" s="38">
        <f t="shared" si="95"/>
        <v>0</v>
      </c>
      <c r="K544" s="38">
        <f t="shared" si="95"/>
        <v>0</v>
      </c>
      <c r="L544" s="38">
        <f t="shared" si="95"/>
        <v>0</v>
      </c>
      <c r="M544" s="38">
        <f t="shared" si="95"/>
        <v>0</v>
      </c>
      <c r="N544" s="38">
        <f>IF(N541="",N540*4,IF(N542="",(N541+N540)*2,IF(N543="",((N542+N541+N540)/3)*4,SUM(N540:N543))))</f>
        <v>0</v>
      </c>
      <c r="O544" s="38">
        <f>IF(O541="",O540*4,IF(O542="",(O541+O540)*2,IF(O543="",((O542+O541+O540)/3)*4,SUM(O540:O543))))</f>
        <v>0</v>
      </c>
      <c r="P544" s="38">
        <f>IF(P541="",P540*4,IF(P542="",(P541+P540)*2,IF(P543="",((P542+P541+P540)/3)*4,SUM(P540:P543))))</f>
        <v>0</v>
      </c>
      <c r="Q544" s="38">
        <f>IF(Q541="",Q540*4,IF(Q542="",(Q541+Q540)*2,IF(Q543="",((Q542+Q541+Q540)/3)*4,SUM(Q540:Q543))))</f>
        <v>0</v>
      </c>
      <c r="R544" s="18"/>
      <c r="S544" s="22" t="s">
        <v>235</v>
      </c>
    </row>
    <row r="545" spans="1:19" ht="14" x14ac:dyDescent="0.3">
      <c r="B545" s="44" t="e">
        <f t="shared" ref="B545:Q545" si="96">+B544/(B$465+B$472)</f>
        <v>#DIV/0!</v>
      </c>
      <c r="C545" s="45" t="e">
        <f t="shared" si="96"/>
        <v>#DIV/0!</v>
      </c>
      <c r="D545" s="45" t="e">
        <f t="shared" si="96"/>
        <v>#DIV/0!</v>
      </c>
      <c r="E545" s="45" t="e">
        <f t="shared" si="96"/>
        <v>#DIV/0!</v>
      </c>
      <c r="F545" s="45" t="e">
        <f t="shared" si="96"/>
        <v>#DIV/0!</v>
      </c>
      <c r="G545" s="45" t="e">
        <f t="shared" si="96"/>
        <v>#DIV/0!</v>
      </c>
      <c r="H545" s="45" t="e">
        <f t="shared" si="96"/>
        <v>#DIV/0!</v>
      </c>
      <c r="I545" s="45" t="e">
        <f t="shared" si="96"/>
        <v>#DIV/0!</v>
      </c>
      <c r="J545" s="45">
        <f t="shared" si="96"/>
        <v>0</v>
      </c>
      <c r="K545" s="45">
        <f t="shared" si="96"/>
        <v>0</v>
      </c>
      <c r="L545" s="45">
        <f t="shared" si="96"/>
        <v>0</v>
      </c>
      <c r="M545" s="45">
        <f t="shared" si="96"/>
        <v>0</v>
      </c>
      <c r="N545" s="46">
        <f t="shared" si="96"/>
        <v>0</v>
      </c>
      <c r="O545" s="46">
        <f t="shared" si="96"/>
        <v>0</v>
      </c>
      <c r="P545" s="46">
        <f t="shared" si="96"/>
        <v>0</v>
      </c>
      <c r="Q545" s="46">
        <f t="shared" si="96"/>
        <v>0</v>
      </c>
      <c r="R545" s="18"/>
      <c r="S545" s="24" t="s">
        <v>236</v>
      </c>
    </row>
    <row r="546" spans="1:19" ht="14" x14ac:dyDescent="0.3">
      <c r="B546" s="170" t="s">
        <v>250</v>
      </c>
      <c r="C546" s="170"/>
      <c r="D546" s="170"/>
      <c r="E546" s="170"/>
      <c r="F546" s="170"/>
      <c r="G546" s="170"/>
      <c r="H546" s="170"/>
      <c r="I546" s="170"/>
      <c r="J546" s="170"/>
      <c r="K546" s="170"/>
      <c r="L546" s="170"/>
      <c r="M546" s="170"/>
      <c r="N546" s="170"/>
      <c r="O546" s="33"/>
      <c r="P546" s="33"/>
      <c r="Q546" s="33"/>
      <c r="R546" s="18"/>
      <c r="S546" s="3"/>
    </row>
    <row r="547" spans="1:19" ht="14" x14ac:dyDescent="0.3">
      <c r="B547" s="39" t="str">
        <f t="shared" ref="B547:Q551" si="97">IFERROR(B507+B468-B532-B540,"")</f>
        <v/>
      </c>
      <c r="C547" s="39" t="str">
        <f t="shared" si="97"/>
        <v/>
      </c>
      <c r="D547" s="39" t="str">
        <f t="shared" si="97"/>
        <v/>
      </c>
      <c r="E547" s="39" t="str">
        <f t="shared" si="97"/>
        <v/>
      </c>
      <c r="F547" s="39" t="str">
        <f t="shared" si="97"/>
        <v/>
      </c>
      <c r="G547" s="39" t="str">
        <f t="shared" si="97"/>
        <v/>
      </c>
      <c r="H547" s="39" t="str">
        <f t="shared" si="97"/>
        <v/>
      </c>
      <c r="I547" s="39" t="str">
        <f t="shared" si="97"/>
        <v/>
      </c>
      <c r="J547" s="39" t="str">
        <f t="shared" si="97"/>
        <v/>
      </c>
      <c r="K547" s="39">
        <f t="shared" si="97"/>
        <v>16539.919999999991</v>
      </c>
      <c r="L547" s="39">
        <f t="shared" si="97"/>
        <v>14132.779999999999</v>
      </c>
      <c r="M547" s="39">
        <f t="shared" si="97"/>
        <v>7086.0299999999988</v>
      </c>
      <c r="N547" s="39">
        <f t="shared" si="97"/>
        <v>-7749.9799999999959</v>
      </c>
      <c r="O547" s="39">
        <f t="shared" si="97"/>
        <v>1647.1500000000087</v>
      </c>
      <c r="P547" s="39">
        <f t="shared" si="97"/>
        <v>14173.220000000001</v>
      </c>
      <c r="Q547" s="39">
        <f t="shared" si="97"/>
        <v>37368.060000000012</v>
      </c>
      <c r="R547" s="18"/>
      <c r="S547" s="22" t="s">
        <v>232</v>
      </c>
    </row>
    <row r="548" spans="1:19" ht="14" x14ac:dyDescent="0.3">
      <c r="B548" s="20" t="str">
        <f t="shared" si="97"/>
        <v/>
      </c>
      <c r="C548" s="20" t="str">
        <f t="shared" si="97"/>
        <v/>
      </c>
      <c r="D548" s="20" t="str">
        <f t="shared" si="97"/>
        <v/>
      </c>
      <c r="E548" s="20" t="str">
        <f t="shared" si="97"/>
        <v/>
      </c>
      <c r="F548" s="20" t="str">
        <f t="shared" si="97"/>
        <v/>
      </c>
      <c r="G548" s="20" t="str">
        <f t="shared" si="97"/>
        <v/>
      </c>
      <c r="H548" s="20" t="str">
        <f t="shared" si="97"/>
        <v/>
      </c>
      <c r="I548" s="20" t="str">
        <f t="shared" si="97"/>
        <v/>
      </c>
      <c r="J548" s="20" t="str">
        <f t="shared" si="97"/>
        <v/>
      </c>
      <c r="K548" s="20">
        <f t="shared" si="97"/>
        <v>12410.25</v>
      </c>
      <c r="L548" s="20">
        <f t="shared" si="97"/>
        <v>14060.619999999995</v>
      </c>
      <c r="M548" s="20">
        <f t="shared" si="97"/>
        <v>8838.9199999999983</v>
      </c>
      <c r="N548" s="20">
        <f t="shared" si="97"/>
        <v>-6363.3100000000049</v>
      </c>
      <c r="O548" s="20">
        <f t="shared" si="97"/>
        <v>-7046.3200000000106</v>
      </c>
      <c r="P548" s="20">
        <f t="shared" si="97"/>
        <v>18564.19000000001</v>
      </c>
      <c r="Q548" s="20" t="str">
        <f t="shared" si="97"/>
        <v/>
      </c>
      <c r="R548" s="18"/>
      <c r="S548" s="22" t="s">
        <v>233</v>
      </c>
    </row>
    <row r="549" spans="1:19" ht="14" x14ac:dyDescent="0.3">
      <c r="B549" s="20" t="str">
        <f t="shared" si="97"/>
        <v/>
      </c>
      <c r="C549" s="20" t="str">
        <f t="shared" si="97"/>
        <v/>
      </c>
      <c r="D549" s="20" t="str">
        <f t="shared" si="97"/>
        <v/>
      </c>
      <c r="E549" s="20" t="str">
        <f t="shared" si="97"/>
        <v/>
      </c>
      <c r="F549" s="20" t="str">
        <f t="shared" si="97"/>
        <v/>
      </c>
      <c r="G549" s="20" t="str">
        <f t="shared" si="97"/>
        <v/>
      </c>
      <c r="H549" s="20" t="str">
        <f t="shared" si="97"/>
        <v/>
      </c>
      <c r="I549" s="20" t="str">
        <f t="shared" si="97"/>
        <v/>
      </c>
      <c r="J549" s="20" t="str">
        <f t="shared" si="97"/>
        <v/>
      </c>
      <c r="K549" s="20">
        <f t="shared" si="97"/>
        <v>13230.170000000002</v>
      </c>
      <c r="L549" s="20">
        <f t="shared" si="97"/>
        <v>15657.399999999994</v>
      </c>
      <c r="M549" s="20">
        <f t="shared" si="97"/>
        <v>2609.3600000000224</v>
      </c>
      <c r="N549" s="20">
        <f t="shared" si="97"/>
        <v>22136.710000000006</v>
      </c>
      <c r="O549" s="20">
        <f t="shared" si="97"/>
        <v>227.4600000000064</v>
      </c>
      <c r="P549" s="20">
        <f t="shared" si="97"/>
        <v>23434.39</v>
      </c>
      <c r="Q549" s="20" t="str">
        <f t="shared" si="97"/>
        <v/>
      </c>
      <c r="R549" s="18"/>
      <c r="S549" s="22" t="s">
        <v>234</v>
      </c>
    </row>
    <row r="550" spans="1:19" ht="14" x14ac:dyDescent="0.3">
      <c r="B550" s="38" t="str">
        <f t="shared" si="97"/>
        <v/>
      </c>
      <c r="C550" s="38" t="str">
        <f t="shared" si="97"/>
        <v/>
      </c>
      <c r="D550" s="38" t="str">
        <f t="shared" si="97"/>
        <v/>
      </c>
      <c r="E550" s="38" t="str">
        <f t="shared" si="97"/>
        <v/>
      </c>
      <c r="F550" s="38" t="str">
        <f t="shared" si="97"/>
        <v/>
      </c>
      <c r="G550" s="38" t="str">
        <f t="shared" si="97"/>
        <v/>
      </c>
      <c r="H550" s="38" t="str">
        <f t="shared" si="97"/>
        <v/>
      </c>
      <c r="I550" s="38" t="str">
        <f t="shared" si="97"/>
        <v/>
      </c>
      <c r="J550" s="38">
        <f t="shared" si="97"/>
        <v>14483.679999999997</v>
      </c>
      <c r="K550" s="38">
        <f t="shared" si="97"/>
        <v>14005.809999999998</v>
      </c>
      <c r="L550" s="38">
        <f t="shared" si="97"/>
        <v>6309.679999999993</v>
      </c>
      <c r="M550" s="38">
        <f t="shared" si="97"/>
        <v>-14413.729999999996</v>
      </c>
      <c r="N550" s="38">
        <f t="shared" si="97"/>
        <v>-1518.6800000000003</v>
      </c>
      <c r="O550" s="38">
        <f t="shared" si="97"/>
        <v>-4583.6199999999808</v>
      </c>
      <c r="P550" s="38">
        <f t="shared" si="97"/>
        <v>27696.959999999992</v>
      </c>
      <c r="Q550" s="38" t="str">
        <f t="shared" si="97"/>
        <v/>
      </c>
      <c r="R550" s="18"/>
      <c r="S550" s="22" t="s">
        <v>241</v>
      </c>
    </row>
    <row r="551" spans="1:19" ht="14" x14ac:dyDescent="0.3">
      <c r="B551" s="49">
        <f t="shared" si="97"/>
        <v>0</v>
      </c>
      <c r="C551" s="38">
        <f t="shared" si="97"/>
        <v>0</v>
      </c>
      <c r="D551" s="38">
        <f t="shared" si="97"/>
        <v>0</v>
      </c>
      <c r="E551" s="38">
        <f t="shared" si="97"/>
        <v>0</v>
      </c>
      <c r="F551" s="38">
        <f t="shared" si="97"/>
        <v>0</v>
      </c>
      <c r="G551" s="38">
        <f t="shared" si="97"/>
        <v>0</v>
      </c>
      <c r="H551" s="38">
        <f t="shared" si="97"/>
        <v>0</v>
      </c>
      <c r="I551" s="38">
        <f t="shared" si="97"/>
        <v>0</v>
      </c>
      <c r="J551" s="38">
        <f t="shared" si="97"/>
        <v>14483.679999999997</v>
      </c>
      <c r="K551" s="38">
        <f t="shared" si="97"/>
        <v>56186.150000000052</v>
      </c>
      <c r="L551" s="38">
        <f t="shared" si="97"/>
        <v>50160.480000000069</v>
      </c>
      <c r="M551" s="38">
        <f t="shared" si="97"/>
        <v>4120.5800000001909</v>
      </c>
      <c r="N551" s="38">
        <f t="shared" si="97"/>
        <v>6504.7399999999325</v>
      </c>
      <c r="O551" s="38">
        <f t="shared" si="97"/>
        <v>-9755.3299999999581</v>
      </c>
      <c r="P551" s="38">
        <f t="shared" si="97"/>
        <v>83868.759999999951</v>
      </c>
      <c r="Q551" s="38">
        <f t="shared" si="97"/>
        <v>149472.24000000005</v>
      </c>
      <c r="R551" s="18"/>
      <c r="S551" s="22" t="s">
        <v>235</v>
      </c>
    </row>
    <row r="552" spans="1:19" ht="14" x14ac:dyDescent="0.3">
      <c r="B552" s="47" t="e">
        <f t="shared" ref="B552:Q552" si="98">+B551/(B$465+B$472)</f>
        <v>#DIV/0!</v>
      </c>
      <c r="C552" s="47" t="e">
        <f t="shared" si="98"/>
        <v>#DIV/0!</v>
      </c>
      <c r="D552" s="47" t="e">
        <f t="shared" si="98"/>
        <v>#DIV/0!</v>
      </c>
      <c r="E552" s="47" t="e">
        <f t="shared" si="98"/>
        <v>#DIV/0!</v>
      </c>
      <c r="F552" s="47" t="e">
        <f t="shared" si="98"/>
        <v>#DIV/0!</v>
      </c>
      <c r="G552" s="47" t="e">
        <f t="shared" si="98"/>
        <v>#DIV/0!</v>
      </c>
      <c r="H552" s="47" t="e">
        <f t="shared" si="98"/>
        <v>#DIV/0!</v>
      </c>
      <c r="I552" s="47" t="e">
        <f t="shared" si="98"/>
        <v>#DIV/0!</v>
      </c>
      <c r="J552" s="47">
        <f t="shared" si="98"/>
        <v>0.12974779334743888</v>
      </c>
      <c r="K552" s="47">
        <f t="shared" si="98"/>
        <v>0.12000685531937744</v>
      </c>
      <c r="L552" s="47">
        <f t="shared" si="98"/>
        <v>7.6908757509974113E-2</v>
      </c>
      <c r="M552" s="47">
        <f t="shared" si="98"/>
        <v>5.2728199807963163E-3</v>
      </c>
      <c r="N552" s="47">
        <f t="shared" si="98"/>
        <v>1.1247992421126474E-2</v>
      </c>
      <c r="O552" s="47">
        <f t="shared" si="98"/>
        <v>-1.8254999019914599E-2</v>
      </c>
      <c r="P552" s="47">
        <f t="shared" si="98"/>
        <v>0.10112718628826746</v>
      </c>
      <c r="Q552" s="47">
        <f t="shared" si="98"/>
        <v>0.15256055380273967</v>
      </c>
      <c r="R552" s="18"/>
      <c r="S552" s="24" t="s">
        <v>251</v>
      </c>
    </row>
    <row r="553" spans="1:19" s="32" customFormat="1" ht="14" x14ac:dyDescent="0.3">
      <c r="A553" s="29"/>
      <c r="B553" s="40"/>
      <c r="C553" s="47" t="e">
        <f t="shared" ref="C553:M553" si="99">C551/B551-1</f>
        <v>#DIV/0!</v>
      </c>
      <c r="D553" s="47" t="e">
        <f t="shared" si="99"/>
        <v>#DIV/0!</v>
      </c>
      <c r="E553" s="47" t="e">
        <f t="shared" si="99"/>
        <v>#DIV/0!</v>
      </c>
      <c r="F553" s="47" t="e">
        <f t="shared" si="99"/>
        <v>#DIV/0!</v>
      </c>
      <c r="G553" s="47" t="e">
        <f t="shared" si="99"/>
        <v>#DIV/0!</v>
      </c>
      <c r="H553" s="47" t="e">
        <f t="shared" si="99"/>
        <v>#DIV/0!</v>
      </c>
      <c r="I553" s="47" t="e">
        <f t="shared" si="99"/>
        <v>#DIV/0!</v>
      </c>
      <c r="J553" s="47" t="e">
        <f t="shared" si="99"/>
        <v>#DIV/0!</v>
      </c>
      <c r="K553" s="47">
        <f t="shared" si="99"/>
        <v>2.8792730852932449</v>
      </c>
      <c r="L553" s="47">
        <f t="shared" si="99"/>
        <v>-0.10724475693742996</v>
      </c>
      <c r="M553" s="47">
        <f t="shared" si="99"/>
        <v>-0.91785206202173131</v>
      </c>
      <c r="N553" s="47">
        <f>N551/M551-1</f>
        <v>0.57859815851157625</v>
      </c>
      <c r="O553" s="47">
        <f>O551/M551-1</f>
        <v>-3.3674652597448675</v>
      </c>
      <c r="P553" s="47">
        <f>P551/M551-1</f>
        <v>19.353629828809552</v>
      </c>
      <c r="Q553" s="47">
        <f>Q551/N551-1</f>
        <v>21.978972257154261</v>
      </c>
      <c r="R553" s="36"/>
      <c r="S553" s="31" t="s">
        <v>242</v>
      </c>
    </row>
    <row r="554" spans="1:19" ht="14" x14ac:dyDescent="0.3">
      <c r="B554" s="170" t="s">
        <v>252</v>
      </c>
      <c r="C554" s="170"/>
      <c r="D554" s="170"/>
      <c r="E554" s="170"/>
      <c r="F554" s="170"/>
      <c r="G554" s="170"/>
      <c r="H554" s="170"/>
      <c r="I554" s="170"/>
      <c r="J554" s="170"/>
      <c r="K554" s="170"/>
      <c r="L554" s="170"/>
      <c r="M554" s="170"/>
      <c r="N554" s="170"/>
      <c r="O554" s="33"/>
      <c r="P554" s="33"/>
      <c r="Q554" s="33"/>
      <c r="R554" s="18"/>
      <c r="S554" s="24"/>
    </row>
    <row r="555" spans="1:19" ht="14" x14ac:dyDescent="0.3">
      <c r="B555" s="39" t="str">
        <f t="shared" ref="B555:Q555" si="100">IFERROR(B547+B593,"")</f>
        <v/>
      </c>
      <c r="C555" s="39" t="str">
        <f t="shared" si="100"/>
        <v/>
      </c>
      <c r="D555" s="39" t="str">
        <f t="shared" si="100"/>
        <v/>
      </c>
      <c r="E555" s="39" t="str">
        <f t="shared" si="100"/>
        <v/>
      </c>
      <c r="F555" s="39" t="str">
        <f t="shared" si="100"/>
        <v/>
      </c>
      <c r="G555" s="39" t="str">
        <f t="shared" si="100"/>
        <v/>
      </c>
      <c r="H555" s="39" t="str">
        <f t="shared" si="100"/>
        <v/>
      </c>
      <c r="I555" s="39" t="str">
        <f t="shared" si="100"/>
        <v/>
      </c>
      <c r="J555" s="39" t="str">
        <f t="shared" si="100"/>
        <v/>
      </c>
      <c r="K555" s="39">
        <f t="shared" si="100"/>
        <v>24228.55999999999</v>
      </c>
      <c r="L555" s="39">
        <f t="shared" si="100"/>
        <v>22376.92</v>
      </c>
      <c r="M555" s="39">
        <f t="shared" si="100"/>
        <v>15535.82</v>
      </c>
      <c r="N555" s="39">
        <f t="shared" si="100"/>
        <v>3395.7400000000034</v>
      </c>
      <c r="O555" s="39">
        <f t="shared" si="100"/>
        <v>10788.760000000009</v>
      </c>
      <c r="P555" s="39">
        <f t="shared" si="100"/>
        <v>23531.29</v>
      </c>
      <c r="Q555" s="39">
        <f t="shared" si="100"/>
        <v>46538.650000000009</v>
      </c>
      <c r="R555" s="18"/>
      <c r="S555" s="22" t="s">
        <v>232</v>
      </c>
    </row>
    <row r="556" spans="1:19" ht="14" x14ac:dyDescent="0.3">
      <c r="B556" s="20" t="str">
        <f t="shared" ref="B556:Q558" si="101">IFERROR(B548+B594-B593,"")</f>
        <v/>
      </c>
      <c r="C556" s="20" t="str">
        <f t="shared" si="101"/>
        <v/>
      </c>
      <c r="D556" s="20" t="str">
        <f t="shared" si="101"/>
        <v/>
      </c>
      <c r="E556" s="20" t="str">
        <f t="shared" si="101"/>
        <v/>
      </c>
      <c r="F556" s="20" t="str">
        <f t="shared" si="101"/>
        <v/>
      </c>
      <c r="G556" s="20" t="str">
        <f t="shared" si="101"/>
        <v/>
      </c>
      <c r="H556" s="20" t="str">
        <f t="shared" si="101"/>
        <v/>
      </c>
      <c r="I556" s="20" t="str">
        <f t="shared" si="101"/>
        <v/>
      </c>
      <c r="J556" s="20" t="str">
        <f t="shared" si="101"/>
        <v/>
      </c>
      <c r="K556" s="20">
        <f t="shared" si="101"/>
        <v>20060.18</v>
      </c>
      <c r="L556" s="20">
        <f t="shared" si="101"/>
        <v>22868.989999999994</v>
      </c>
      <c r="M556" s="20">
        <f t="shared" si="101"/>
        <v>17306.969999999998</v>
      </c>
      <c r="N556" s="20">
        <f t="shared" si="101"/>
        <v>2370.7099999999973</v>
      </c>
      <c r="O556" s="20">
        <f t="shared" si="101"/>
        <v>1651.4799999999886</v>
      </c>
      <c r="P556" s="20">
        <f t="shared" si="101"/>
        <v>27915.830000000009</v>
      </c>
      <c r="Q556" s="20" t="str">
        <f t="shared" si="101"/>
        <v/>
      </c>
      <c r="R556" s="18"/>
      <c r="S556" s="22" t="s">
        <v>233</v>
      </c>
    </row>
    <row r="557" spans="1:19" ht="14" x14ac:dyDescent="0.3">
      <c r="B557" s="20" t="str">
        <f t="shared" si="101"/>
        <v/>
      </c>
      <c r="C557" s="20" t="str">
        <f t="shared" si="101"/>
        <v/>
      </c>
      <c r="D557" s="20" t="str">
        <f t="shared" si="101"/>
        <v/>
      </c>
      <c r="E557" s="20" t="str">
        <f t="shared" si="101"/>
        <v/>
      </c>
      <c r="F557" s="20" t="str">
        <f t="shared" si="101"/>
        <v/>
      </c>
      <c r="G557" s="20" t="str">
        <f t="shared" si="101"/>
        <v/>
      </c>
      <c r="H557" s="20" t="str">
        <f t="shared" si="101"/>
        <v/>
      </c>
      <c r="I557" s="20" t="str">
        <f t="shared" si="101"/>
        <v/>
      </c>
      <c r="J557" s="20" t="str">
        <f t="shared" si="101"/>
        <v/>
      </c>
      <c r="K557" s="20">
        <f t="shared" si="101"/>
        <v>21399.700000000004</v>
      </c>
      <c r="L557" s="20">
        <f t="shared" si="101"/>
        <v>24577.559999999994</v>
      </c>
      <c r="M557" s="20">
        <f t="shared" si="101"/>
        <v>12585.880000000023</v>
      </c>
      <c r="N557" s="20">
        <f t="shared" si="101"/>
        <v>31476.740000000009</v>
      </c>
      <c r="O557" s="20">
        <f t="shared" si="101"/>
        <v>9211.9800000000068</v>
      </c>
      <c r="P557" s="20">
        <f t="shared" si="101"/>
        <v>32738.46</v>
      </c>
      <c r="Q557" s="20" t="str">
        <f t="shared" si="101"/>
        <v/>
      </c>
      <c r="R557" s="18"/>
      <c r="S557" s="22" t="s">
        <v>234</v>
      </c>
    </row>
    <row r="558" spans="1:19" ht="14" x14ac:dyDescent="0.3">
      <c r="B558" s="38" t="str">
        <f t="shared" si="101"/>
        <v/>
      </c>
      <c r="C558" s="38" t="str">
        <f t="shared" si="101"/>
        <v/>
      </c>
      <c r="D558" s="38" t="str">
        <f t="shared" si="101"/>
        <v/>
      </c>
      <c r="E558" s="38" t="str">
        <f t="shared" si="101"/>
        <v/>
      </c>
      <c r="F558" s="38" t="str">
        <f t="shared" si="101"/>
        <v/>
      </c>
      <c r="G558" s="38" t="str">
        <f t="shared" si="101"/>
        <v/>
      </c>
      <c r="H558" s="38" t="str">
        <f t="shared" si="101"/>
        <v/>
      </c>
      <c r="I558" s="38" t="str">
        <f t="shared" si="101"/>
        <v/>
      </c>
      <c r="J558" s="38" t="str">
        <f t="shared" si="101"/>
        <v/>
      </c>
      <c r="K558" s="38">
        <f t="shared" si="101"/>
        <v>22140.629999999997</v>
      </c>
      <c r="L558" s="38">
        <f t="shared" si="101"/>
        <v>15114.759999999995</v>
      </c>
      <c r="M558" s="38">
        <f t="shared" si="101"/>
        <v>-4204.8399999999965</v>
      </c>
      <c r="N558" s="38">
        <f t="shared" si="101"/>
        <v>8200.2999999999993</v>
      </c>
      <c r="O558" s="38">
        <f t="shared" si="101"/>
        <v>4399.0600000000195</v>
      </c>
      <c r="P558" s="38">
        <f t="shared" si="101"/>
        <v>36921.729999999996</v>
      </c>
      <c r="Q558" s="38" t="str">
        <f t="shared" si="101"/>
        <v/>
      </c>
      <c r="R558" s="18"/>
      <c r="S558" s="22" t="s">
        <v>241</v>
      </c>
    </row>
    <row r="559" spans="1:19" ht="14" x14ac:dyDescent="0.3">
      <c r="B559" s="49" t="str">
        <f t="shared" ref="B559:Q559" si="102">IFERROR(B551+B596,"")</f>
        <v/>
      </c>
      <c r="C559" s="38" t="str">
        <f t="shared" si="102"/>
        <v/>
      </c>
      <c r="D559" s="38" t="str">
        <f t="shared" si="102"/>
        <v/>
      </c>
      <c r="E559" s="38" t="str">
        <f t="shared" si="102"/>
        <v/>
      </c>
      <c r="F559" s="38" t="str">
        <f t="shared" si="102"/>
        <v/>
      </c>
      <c r="G559" s="38" t="str">
        <f t="shared" si="102"/>
        <v/>
      </c>
      <c r="H559" s="38" t="str">
        <f t="shared" si="102"/>
        <v/>
      </c>
      <c r="I559" s="38" t="str">
        <f t="shared" si="102"/>
        <v/>
      </c>
      <c r="J559" s="38">
        <f t="shared" si="102"/>
        <v>46353.759999999995</v>
      </c>
      <c r="K559" s="38">
        <f t="shared" si="102"/>
        <v>87829.070000000051</v>
      </c>
      <c r="L559" s="38">
        <f t="shared" si="102"/>
        <v>84938.230000000069</v>
      </c>
      <c r="M559" s="38">
        <f t="shared" si="102"/>
        <v>41223.830000000191</v>
      </c>
      <c r="N559" s="38">
        <f t="shared" si="102"/>
        <v>45443.489999999932</v>
      </c>
      <c r="O559" s="38">
        <f t="shared" si="102"/>
        <v>26051.280000000042</v>
      </c>
      <c r="P559" s="38">
        <f t="shared" si="102"/>
        <v>121107.30999999995</v>
      </c>
      <c r="Q559" s="38">
        <f t="shared" si="102"/>
        <v>186154.60000000003</v>
      </c>
      <c r="R559" s="18"/>
      <c r="S559" s="22" t="s">
        <v>235</v>
      </c>
    </row>
    <row r="560" spans="1:19" ht="14" x14ac:dyDescent="0.3">
      <c r="B560" s="47" t="e">
        <f t="shared" ref="B560:Q560" si="103">+B559/(B$465+B$472)</f>
        <v>#VALUE!</v>
      </c>
      <c r="C560" s="47" t="e">
        <f t="shared" si="103"/>
        <v>#VALUE!</v>
      </c>
      <c r="D560" s="47" t="e">
        <f t="shared" si="103"/>
        <v>#VALUE!</v>
      </c>
      <c r="E560" s="47" t="e">
        <f t="shared" si="103"/>
        <v>#VALUE!</v>
      </c>
      <c r="F560" s="47" t="e">
        <f t="shared" si="103"/>
        <v>#VALUE!</v>
      </c>
      <c r="G560" s="47" t="e">
        <f t="shared" si="103"/>
        <v>#VALUE!</v>
      </c>
      <c r="H560" s="47" t="e">
        <f t="shared" si="103"/>
        <v>#VALUE!</v>
      </c>
      <c r="I560" s="47" t="e">
        <f t="shared" si="103"/>
        <v>#VALUE!</v>
      </c>
      <c r="J560" s="47">
        <f t="shared" si="103"/>
        <v>0.41524654461827237</v>
      </c>
      <c r="K560" s="47">
        <f t="shared" si="103"/>
        <v>0.18759232473350584</v>
      </c>
      <c r="L560" s="47">
        <f t="shared" si="103"/>
        <v>0.13023188243805492</v>
      </c>
      <c r="M560" s="47">
        <f t="shared" si="103"/>
        <v>5.2751271546467138E-2</v>
      </c>
      <c r="N560" s="47">
        <f t="shared" si="103"/>
        <v>7.858085505485865E-2</v>
      </c>
      <c r="O560" s="47">
        <f t="shared" si="103"/>
        <v>4.8749359669793192E-2</v>
      </c>
      <c r="P560" s="47">
        <f t="shared" si="103"/>
        <v>0.14602864641424243</v>
      </c>
      <c r="Q560" s="47">
        <f t="shared" si="103"/>
        <v>0.19000082469445481</v>
      </c>
      <c r="R560" s="18"/>
      <c r="S560" s="24" t="s">
        <v>253</v>
      </c>
    </row>
    <row r="561" spans="1:19" s="32" customFormat="1" ht="14" x14ac:dyDescent="0.3">
      <c r="A561" s="29"/>
      <c r="B561" s="40"/>
      <c r="C561" s="47" t="e">
        <f t="shared" ref="C561:M561" si="104">C559/B559-1</f>
        <v>#VALUE!</v>
      </c>
      <c r="D561" s="47" t="e">
        <f t="shared" si="104"/>
        <v>#VALUE!</v>
      </c>
      <c r="E561" s="47" t="e">
        <f t="shared" si="104"/>
        <v>#VALUE!</v>
      </c>
      <c r="F561" s="47" t="e">
        <f t="shared" si="104"/>
        <v>#VALUE!</v>
      </c>
      <c r="G561" s="47" t="e">
        <f t="shared" si="104"/>
        <v>#VALUE!</v>
      </c>
      <c r="H561" s="47" t="e">
        <f t="shared" si="104"/>
        <v>#VALUE!</v>
      </c>
      <c r="I561" s="47" t="e">
        <f t="shared" si="104"/>
        <v>#VALUE!</v>
      </c>
      <c r="J561" s="47" t="e">
        <f t="shared" si="104"/>
        <v>#VALUE!</v>
      </c>
      <c r="K561" s="47">
        <f t="shared" si="104"/>
        <v>0.89475611039967551</v>
      </c>
      <c r="L561" s="47">
        <f t="shared" si="104"/>
        <v>-3.2914387001934275E-2</v>
      </c>
      <c r="M561" s="47">
        <f t="shared" si="104"/>
        <v>-0.51466106604764239</v>
      </c>
      <c r="N561" s="47">
        <f>N559/M559-1</f>
        <v>0.1023597273712733</v>
      </c>
      <c r="O561" s="47">
        <f>O559/M559-1</f>
        <v>-0.36805289561887089</v>
      </c>
      <c r="P561" s="47">
        <f>P559/M559-1</f>
        <v>1.93779859852904</v>
      </c>
      <c r="Q561" s="47">
        <f>Q559/N559-1</f>
        <v>3.0963975258062337</v>
      </c>
      <c r="R561" s="36"/>
      <c r="S561" s="31" t="s">
        <v>242</v>
      </c>
    </row>
    <row r="562" spans="1:19" ht="14" x14ac:dyDescent="0.3">
      <c r="B562" s="171" t="s">
        <v>145</v>
      </c>
      <c r="C562" s="171"/>
      <c r="D562" s="171"/>
      <c r="E562" s="171"/>
      <c r="F562" s="171"/>
      <c r="G562" s="171"/>
      <c r="H562" s="171"/>
      <c r="I562" s="171"/>
      <c r="J562" s="171"/>
      <c r="K562" s="171"/>
      <c r="L562" s="171"/>
      <c r="M562" s="171"/>
      <c r="N562" s="171"/>
      <c r="O562" s="27"/>
      <c r="P562" s="27"/>
      <c r="Q562" s="27"/>
      <c r="R562" s="18"/>
      <c r="S562" s="3"/>
    </row>
    <row r="563" spans="1:19" ht="14" x14ac:dyDescent="0.3">
      <c r="B563" s="39" t="str">
        <f t="shared" ref="B563:Q566" si="105">IFERROR(VLOOKUP($B$562,$130:$216,MATCH($S563&amp;"/"&amp;B$348,$128:$128,0),FALSE),"")</f>
        <v/>
      </c>
      <c r="C563" s="39" t="str">
        <f t="shared" si="105"/>
        <v/>
      </c>
      <c r="D563" s="39" t="str">
        <f t="shared" si="105"/>
        <v/>
      </c>
      <c r="E563" s="39" t="str">
        <f t="shared" si="105"/>
        <v/>
      </c>
      <c r="F563" s="39" t="str">
        <f t="shared" si="105"/>
        <v/>
      </c>
      <c r="G563" s="39" t="str">
        <f t="shared" si="105"/>
        <v/>
      </c>
      <c r="H563" s="39" t="str">
        <f t="shared" si="105"/>
        <v/>
      </c>
      <c r="I563" s="39" t="str">
        <f t="shared" si="105"/>
        <v/>
      </c>
      <c r="J563" s="39" t="str">
        <f t="shared" si="105"/>
        <v/>
      </c>
      <c r="K563" s="39">
        <f t="shared" si="105"/>
        <v>903.02</v>
      </c>
      <c r="L563" s="39">
        <f t="shared" si="105"/>
        <v>315.63</v>
      </c>
      <c r="M563" s="39">
        <f t="shared" si="105"/>
        <v>2495.27</v>
      </c>
      <c r="N563" s="39">
        <f t="shared" si="105"/>
        <v>5392.71</v>
      </c>
      <c r="O563" s="39">
        <f t="shared" si="105"/>
        <v>3859.65</v>
      </c>
      <c r="P563" s="39">
        <f t="shared" si="105"/>
        <v>4155.26</v>
      </c>
      <c r="Q563" s="39">
        <f t="shared" si="105"/>
        <v>4269.03</v>
      </c>
      <c r="R563" s="18"/>
      <c r="S563" s="22" t="s">
        <v>232</v>
      </c>
    </row>
    <row r="564" spans="1:19" ht="14" x14ac:dyDescent="0.3">
      <c r="B564" s="20" t="str">
        <f t="shared" si="105"/>
        <v/>
      </c>
      <c r="C564" s="20" t="str">
        <f t="shared" si="105"/>
        <v/>
      </c>
      <c r="D564" s="20" t="str">
        <f t="shared" si="105"/>
        <v/>
      </c>
      <c r="E564" s="20" t="str">
        <f t="shared" si="105"/>
        <v/>
      </c>
      <c r="F564" s="20" t="str">
        <f t="shared" si="105"/>
        <v/>
      </c>
      <c r="G564" s="20" t="str">
        <f t="shared" si="105"/>
        <v/>
      </c>
      <c r="H564" s="20" t="str">
        <f t="shared" si="105"/>
        <v/>
      </c>
      <c r="I564" s="20" t="str">
        <f t="shared" si="105"/>
        <v/>
      </c>
      <c r="J564" s="20" t="str">
        <f t="shared" si="105"/>
        <v/>
      </c>
      <c r="K564" s="20">
        <f t="shared" si="105"/>
        <v>71.5</v>
      </c>
      <c r="L564" s="20">
        <f t="shared" si="105"/>
        <v>975.53</v>
      </c>
      <c r="M564" s="20">
        <f t="shared" si="105"/>
        <v>2740.02</v>
      </c>
      <c r="N564" s="20">
        <f t="shared" si="105"/>
        <v>4307.1099999999997</v>
      </c>
      <c r="O564" s="20">
        <f t="shared" si="105"/>
        <v>3907.34</v>
      </c>
      <c r="P564" s="20">
        <f t="shared" si="105"/>
        <v>3331.45</v>
      </c>
      <c r="Q564" s="20" t="str">
        <f t="shared" si="105"/>
        <v/>
      </c>
      <c r="R564" s="18"/>
      <c r="S564" s="22" t="s">
        <v>233</v>
      </c>
    </row>
    <row r="565" spans="1:19" ht="14" x14ac:dyDescent="0.3">
      <c r="B565" s="20" t="str">
        <f t="shared" si="105"/>
        <v/>
      </c>
      <c r="C565" s="20" t="str">
        <f t="shared" si="105"/>
        <v/>
      </c>
      <c r="D565" s="20" t="str">
        <f t="shared" si="105"/>
        <v/>
      </c>
      <c r="E565" s="20" t="str">
        <f t="shared" si="105"/>
        <v/>
      </c>
      <c r="F565" s="20" t="str">
        <f t="shared" si="105"/>
        <v/>
      </c>
      <c r="G565" s="20" t="str">
        <f t="shared" si="105"/>
        <v/>
      </c>
      <c r="H565" s="20" t="str">
        <f t="shared" si="105"/>
        <v/>
      </c>
      <c r="I565" s="20" t="str">
        <f t="shared" si="105"/>
        <v/>
      </c>
      <c r="J565" s="20" t="str">
        <f t="shared" si="105"/>
        <v/>
      </c>
      <c r="K565" s="20">
        <f t="shared" si="105"/>
        <v>16.89</v>
      </c>
      <c r="L565" s="20">
        <f t="shared" si="105"/>
        <v>2374.63</v>
      </c>
      <c r="M565" s="20">
        <f t="shared" si="105"/>
        <v>5486.2</v>
      </c>
      <c r="N565" s="20">
        <f t="shared" si="105"/>
        <v>3976.99</v>
      </c>
      <c r="O565" s="20">
        <f t="shared" si="105"/>
        <v>3937.89</v>
      </c>
      <c r="P565" s="20">
        <f t="shared" si="105"/>
        <v>3697.59</v>
      </c>
      <c r="Q565" s="20" t="str">
        <f t="shared" si="105"/>
        <v/>
      </c>
      <c r="R565" s="18"/>
      <c r="S565" s="22" t="s">
        <v>234</v>
      </c>
    </row>
    <row r="566" spans="1:19" ht="14" x14ac:dyDescent="0.3">
      <c r="B566" s="38" t="str">
        <f t="shared" si="105"/>
        <v/>
      </c>
      <c r="C566" s="38" t="str">
        <f t="shared" si="105"/>
        <v/>
      </c>
      <c r="D566" s="38" t="str">
        <f t="shared" si="105"/>
        <v/>
      </c>
      <c r="E566" s="38" t="str">
        <f t="shared" si="105"/>
        <v/>
      </c>
      <c r="F566" s="38" t="str">
        <f t="shared" si="105"/>
        <v/>
      </c>
      <c r="G566" s="38" t="str">
        <f t="shared" si="105"/>
        <v/>
      </c>
      <c r="H566" s="38" t="str">
        <f t="shared" si="105"/>
        <v/>
      </c>
      <c r="I566" s="38" t="str">
        <f t="shared" si="105"/>
        <v/>
      </c>
      <c r="J566" s="38">
        <f t="shared" si="105"/>
        <v>1183.25</v>
      </c>
      <c r="K566" s="38">
        <f t="shared" si="105"/>
        <v>12.75</v>
      </c>
      <c r="L566" s="38">
        <f t="shared" si="105"/>
        <v>4352.1400000000003</v>
      </c>
      <c r="M566" s="38">
        <f t="shared" si="105"/>
        <v>5546.66</v>
      </c>
      <c r="N566" s="38">
        <f t="shared" si="105"/>
        <v>3894.95</v>
      </c>
      <c r="O566" s="38">
        <f t="shared" si="105"/>
        <v>4121.93</v>
      </c>
      <c r="P566" s="38">
        <f t="shared" si="105"/>
        <v>4063.93</v>
      </c>
      <c r="Q566" s="38" t="str">
        <f t="shared" si="105"/>
        <v/>
      </c>
      <c r="R566" s="18"/>
      <c r="S566" s="22" t="s">
        <v>241</v>
      </c>
    </row>
    <row r="567" spans="1:19" ht="14" x14ac:dyDescent="0.3">
      <c r="B567" s="38">
        <f>SUM(B563:B566)</f>
        <v>0</v>
      </c>
      <c r="C567" s="38">
        <f t="shared" ref="C567:M567" si="106">SUM(C563:C566)</f>
        <v>0</v>
      </c>
      <c r="D567" s="38">
        <f t="shared" si="106"/>
        <v>0</v>
      </c>
      <c r="E567" s="38">
        <f t="shared" si="106"/>
        <v>0</v>
      </c>
      <c r="F567" s="38">
        <f t="shared" si="106"/>
        <v>0</v>
      </c>
      <c r="G567" s="38">
        <f t="shared" si="106"/>
        <v>0</v>
      </c>
      <c r="H567" s="38">
        <f t="shared" si="106"/>
        <v>0</v>
      </c>
      <c r="I567" s="38">
        <f t="shared" si="106"/>
        <v>0</v>
      </c>
      <c r="J567" s="38">
        <f t="shared" si="106"/>
        <v>1183.25</v>
      </c>
      <c r="K567" s="38">
        <f t="shared" si="106"/>
        <v>1004.16</v>
      </c>
      <c r="L567" s="38">
        <f t="shared" si="106"/>
        <v>8017.93</v>
      </c>
      <c r="M567" s="38">
        <f t="shared" si="106"/>
        <v>16268.15</v>
      </c>
      <c r="N567" s="38">
        <f>IF(N564="",N563*4,IF(N565="",(N564+N563)*2,IF(N566="",((N565+N564+N563)/3)*4,SUM(N563:N566))))</f>
        <v>17571.759999999998</v>
      </c>
      <c r="O567" s="38">
        <f>IF(O564="",O563*4,IF(O565="",(O564+O563)*2,IF(O566="",((O565+O564+O563)/3)*4,SUM(O563:O566))))</f>
        <v>15826.81</v>
      </c>
      <c r="P567" s="38">
        <f>IF(P564="",P563*4,IF(P565="",(P564+P563)*2,IF(P566="",((P565+P564+P563)/3)*4,SUM(P563:P566))))</f>
        <v>15248.23</v>
      </c>
      <c r="Q567" s="38">
        <f>IF(Q564="",Q563*4,IF(Q565="",(Q564+Q563)*2,IF(Q566="",((Q565+Q564+Q563)/3)*4,SUM(Q563:Q566))))</f>
        <v>17076.12</v>
      </c>
      <c r="R567" s="18"/>
      <c r="S567" s="22" t="s">
        <v>235</v>
      </c>
    </row>
    <row r="568" spans="1:19" ht="14" x14ac:dyDescent="0.3">
      <c r="B568" s="47" t="e">
        <f t="shared" ref="B568:Q568" si="107">+B567/(B$465+B$472)</f>
        <v>#DIV/0!</v>
      </c>
      <c r="C568" s="47" t="e">
        <f t="shared" si="107"/>
        <v>#DIV/0!</v>
      </c>
      <c r="D568" s="47" t="e">
        <f t="shared" si="107"/>
        <v>#DIV/0!</v>
      </c>
      <c r="E568" s="47" t="e">
        <f t="shared" si="107"/>
        <v>#DIV/0!</v>
      </c>
      <c r="F568" s="47" t="e">
        <f t="shared" si="107"/>
        <v>#DIV/0!</v>
      </c>
      <c r="G568" s="47" t="e">
        <f t="shared" si="107"/>
        <v>#DIV/0!</v>
      </c>
      <c r="H568" s="47" t="e">
        <f t="shared" si="107"/>
        <v>#DIV/0!</v>
      </c>
      <c r="I568" s="47" t="e">
        <f t="shared" si="107"/>
        <v>#DIV/0!</v>
      </c>
      <c r="J568" s="47">
        <f t="shared" si="107"/>
        <v>1.0599797598286975E-2</v>
      </c>
      <c r="K568" s="47">
        <f t="shared" si="107"/>
        <v>2.1447649258314713E-3</v>
      </c>
      <c r="L568" s="47">
        <f t="shared" si="107"/>
        <v>1.2293523389368401E-2</v>
      </c>
      <c r="M568" s="47">
        <f t="shared" si="107"/>
        <v>2.0817221451977057E-2</v>
      </c>
      <c r="N568" s="47">
        <f t="shared" si="107"/>
        <v>3.0385076621948823E-2</v>
      </c>
      <c r="O568" s="47">
        <f t="shared" si="107"/>
        <v>2.9616466181910384E-2</v>
      </c>
      <c r="P568" s="47">
        <f t="shared" si="107"/>
        <v>1.8385994925599822E-2</v>
      </c>
      <c r="Q568" s="47">
        <f t="shared" si="107"/>
        <v>1.7428937466930566E-2</v>
      </c>
      <c r="R568" s="18"/>
      <c r="S568" s="24" t="s">
        <v>236</v>
      </c>
    </row>
    <row r="569" spans="1:19" ht="14" x14ac:dyDescent="0.3">
      <c r="B569" s="170" t="s">
        <v>254</v>
      </c>
      <c r="C569" s="170"/>
      <c r="D569" s="170"/>
      <c r="E569" s="170"/>
      <c r="F569" s="170"/>
      <c r="G569" s="170"/>
      <c r="H569" s="170"/>
      <c r="I569" s="170"/>
      <c r="J569" s="170"/>
      <c r="K569" s="170"/>
      <c r="L569" s="170"/>
      <c r="M569" s="170"/>
      <c r="N569" s="170"/>
      <c r="O569" s="33"/>
      <c r="P569" s="33"/>
      <c r="Q569" s="33"/>
      <c r="R569" s="18"/>
      <c r="S569" s="3"/>
    </row>
    <row r="570" spans="1:19" ht="14" x14ac:dyDescent="0.3">
      <c r="B570" s="39" t="str">
        <f t="shared" ref="B570:Q573" si="108">IFERROR(B547-B563,"")</f>
        <v/>
      </c>
      <c r="C570" s="39" t="str">
        <f t="shared" si="108"/>
        <v/>
      </c>
      <c r="D570" s="39" t="str">
        <f t="shared" si="108"/>
        <v/>
      </c>
      <c r="E570" s="39" t="str">
        <f t="shared" si="108"/>
        <v/>
      </c>
      <c r="F570" s="39" t="str">
        <f t="shared" si="108"/>
        <v/>
      </c>
      <c r="G570" s="39" t="str">
        <f t="shared" si="108"/>
        <v/>
      </c>
      <c r="H570" s="39" t="str">
        <f t="shared" si="108"/>
        <v/>
      </c>
      <c r="I570" s="39" t="str">
        <f t="shared" si="108"/>
        <v/>
      </c>
      <c r="J570" s="39" t="str">
        <f t="shared" si="108"/>
        <v/>
      </c>
      <c r="K570" s="39">
        <f t="shared" si="108"/>
        <v>15636.899999999991</v>
      </c>
      <c r="L570" s="39">
        <f t="shared" si="108"/>
        <v>13817.15</v>
      </c>
      <c r="M570" s="39">
        <f t="shared" si="108"/>
        <v>4590.7599999999984</v>
      </c>
      <c r="N570" s="39">
        <f t="shared" si="108"/>
        <v>-13142.689999999995</v>
      </c>
      <c r="O570" s="39">
        <f t="shared" si="108"/>
        <v>-2212.4999999999914</v>
      </c>
      <c r="P570" s="39">
        <f t="shared" si="108"/>
        <v>10017.960000000001</v>
      </c>
      <c r="Q570" s="39">
        <f t="shared" si="108"/>
        <v>33099.030000000013</v>
      </c>
      <c r="R570" s="18"/>
      <c r="S570" s="22" t="s">
        <v>232</v>
      </c>
    </row>
    <row r="571" spans="1:19" ht="14" x14ac:dyDescent="0.3">
      <c r="B571" s="20" t="str">
        <f t="shared" si="108"/>
        <v/>
      </c>
      <c r="C571" s="20" t="str">
        <f t="shared" si="108"/>
        <v/>
      </c>
      <c r="D571" s="20" t="str">
        <f t="shared" si="108"/>
        <v/>
      </c>
      <c r="E571" s="20" t="str">
        <f t="shared" si="108"/>
        <v/>
      </c>
      <c r="F571" s="20" t="str">
        <f t="shared" si="108"/>
        <v/>
      </c>
      <c r="G571" s="20" t="str">
        <f t="shared" si="108"/>
        <v/>
      </c>
      <c r="H571" s="20" t="str">
        <f t="shared" si="108"/>
        <v/>
      </c>
      <c r="I571" s="20" t="str">
        <f t="shared" si="108"/>
        <v/>
      </c>
      <c r="J571" s="20" t="str">
        <f t="shared" si="108"/>
        <v/>
      </c>
      <c r="K571" s="20">
        <f t="shared" si="108"/>
        <v>12338.75</v>
      </c>
      <c r="L571" s="20">
        <f t="shared" si="108"/>
        <v>13085.089999999995</v>
      </c>
      <c r="M571" s="20">
        <f t="shared" si="108"/>
        <v>6098.8999999999978</v>
      </c>
      <c r="N571" s="20">
        <f t="shared" si="108"/>
        <v>-10670.420000000006</v>
      </c>
      <c r="O571" s="20">
        <f t="shared" si="108"/>
        <v>-10953.660000000011</v>
      </c>
      <c r="P571" s="20">
        <f t="shared" si="108"/>
        <v>15232.740000000009</v>
      </c>
      <c r="Q571" s="20" t="str">
        <f t="shared" si="108"/>
        <v/>
      </c>
      <c r="R571" s="18"/>
      <c r="S571" s="22" t="s">
        <v>233</v>
      </c>
    </row>
    <row r="572" spans="1:19" ht="14" x14ac:dyDescent="0.3">
      <c r="B572" s="20" t="str">
        <f t="shared" si="108"/>
        <v/>
      </c>
      <c r="C572" s="20" t="str">
        <f t="shared" si="108"/>
        <v/>
      </c>
      <c r="D572" s="20" t="str">
        <f t="shared" si="108"/>
        <v/>
      </c>
      <c r="E572" s="20" t="str">
        <f t="shared" si="108"/>
        <v/>
      </c>
      <c r="F572" s="20" t="str">
        <f t="shared" si="108"/>
        <v/>
      </c>
      <c r="G572" s="20" t="str">
        <f t="shared" si="108"/>
        <v/>
      </c>
      <c r="H572" s="20" t="str">
        <f t="shared" si="108"/>
        <v/>
      </c>
      <c r="I572" s="20" t="str">
        <f t="shared" si="108"/>
        <v/>
      </c>
      <c r="J572" s="20" t="str">
        <f t="shared" si="108"/>
        <v/>
      </c>
      <c r="K572" s="20">
        <f t="shared" si="108"/>
        <v>13213.280000000002</v>
      </c>
      <c r="L572" s="20">
        <f t="shared" si="108"/>
        <v>13282.769999999993</v>
      </c>
      <c r="M572" s="20">
        <f t="shared" si="108"/>
        <v>-2876.8399999999774</v>
      </c>
      <c r="N572" s="20">
        <f t="shared" si="108"/>
        <v>18159.720000000008</v>
      </c>
      <c r="O572" s="20">
        <f t="shared" si="108"/>
        <v>-3710.4299999999935</v>
      </c>
      <c r="P572" s="20">
        <f t="shared" si="108"/>
        <v>19736.8</v>
      </c>
      <c r="Q572" s="20" t="str">
        <f t="shared" si="108"/>
        <v/>
      </c>
      <c r="R572" s="18"/>
      <c r="S572" s="22" t="s">
        <v>234</v>
      </c>
    </row>
    <row r="573" spans="1:19" ht="14" x14ac:dyDescent="0.3">
      <c r="B573" s="20" t="str">
        <f t="shared" si="108"/>
        <v/>
      </c>
      <c r="C573" s="38" t="str">
        <f t="shared" si="108"/>
        <v/>
      </c>
      <c r="D573" s="38" t="str">
        <f t="shared" si="108"/>
        <v/>
      </c>
      <c r="E573" s="38" t="str">
        <f t="shared" si="108"/>
        <v/>
      </c>
      <c r="F573" s="38" t="str">
        <f t="shared" si="108"/>
        <v/>
      </c>
      <c r="G573" s="38" t="str">
        <f t="shared" si="108"/>
        <v/>
      </c>
      <c r="H573" s="38" t="str">
        <f t="shared" si="108"/>
        <v/>
      </c>
      <c r="I573" s="38" t="str">
        <f t="shared" si="108"/>
        <v/>
      </c>
      <c r="J573" s="38">
        <f t="shared" si="108"/>
        <v>13300.429999999997</v>
      </c>
      <c r="K573" s="38">
        <f t="shared" si="108"/>
        <v>13993.059999999998</v>
      </c>
      <c r="L573" s="38">
        <f t="shared" si="108"/>
        <v>1957.5399999999927</v>
      </c>
      <c r="M573" s="38">
        <f t="shared" si="108"/>
        <v>-19960.389999999996</v>
      </c>
      <c r="N573" s="38">
        <f t="shared" si="108"/>
        <v>-5413.63</v>
      </c>
      <c r="O573" s="38">
        <f t="shared" si="108"/>
        <v>-8705.5499999999811</v>
      </c>
      <c r="P573" s="38">
        <f t="shared" si="108"/>
        <v>23633.029999999992</v>
      </c>
      <c r="Q573" s="38" t="str">
        <f t="shared" si="108"/>
        <v/>
      </c>
      <c r="R573" s="18"/>
      <c r="S573" s="22" t="s">
        <v>241</v>
      </c>
    </row>
    <row r="574" spans="1:19" ht="14" x14ac:dyDescent="0.3">
      <c r="B574" s="49">
        <f t="shared" ref="B574:M574" si="109">B551-B567</f>
        <v>0</v>
      </c>
      <c r="C574" s="38">
        <f t="shared" si="109"/>
        <v>0</v>
      </c>
      <c r="D574" s="38">
        <f t="shared" si="109"/>
        <v>0</v>
      </c>
      <c r="E574" s="38">
        <f t="shared" si="109"/>
        <v>0</v>
      </c>
      <c r="F574" s="38">
        <f t="shared" si="109"/>
        <v>0</v>
      </c>
      <c r="G574" s="38">
        <f t="shared" si="109"/>
        <v>0</v>
      </c>
      <c r="H574" s="38">
        <f t="shared" si="109"/>
        <v>0</v>
      </c>
      <c r="I574" s="38">
        <f t="shared" si="109"/>
        <v>0</v>
      </c>
      <c r="J574" s="38">
        <f t="shared" si="109"/>
        <v>13300.429999999997</v>
      </c>
      <c r="K574" s="38">
        <f t="shared" si="109"/>
        <v>55181.990000000049</v>
      </c>
      <c r="L574" s="38">
        <f t="shared" si="109"/>
        <v>42142.550000000068</v>
      </c>
      <c r="M574" s="38">
        <f t="shared" si="109"/>
        <v>-12147.569999999809</v>
      </c>
      <c r="N574" s="38">
        <f>IFERROR(N551-N567,"")</f>
        <v>-11067.020000000066</v>
      </c>
      <c r="O574" s="38">
        <f>IFERROR(O551-O567,"")</f>
        <v>-25582.139999999956</v>
      </c>
      <c r="P574" s="38">
        <f>IFERROR(P551-P567,"")</f>
        <v>68620.529999999955</v>
      </c>
      <c r="Q574" s="38">
        <f>IFERROR(Q551-Q567,"")</f>
        <v>132396.12000000005</v>
      </c>
      <c r="R574" s="18"/>
      <c r="S574" s="22" t="s">
        <v>235</v>
      </c>
    </row>
    <row r="575" spans="1:19" ht="14" x14ac:dyDescent="0.3">
      <c r="B575" s="47" t="e">
        <f t="shared" ref="B575:Q575" si="110">+B574/(B$465+B$472)</f>
        <v>#DIV/0!</v>
      </c>
      <c r="C575" s="47" t="e">
        <f t="shared" si="110"/>
        <v>#DIV/0!</v>
      </c>
      <c r="D575" s="47" t="e">
        <f t="shared" si="110"/>
        <v>#DIV/0!</v>
      </c>
      <c r="E575" s="47" t="e">
        <f t="shared" si="110"/>
        <v>#DIV/0!</v>
      </c>
      <c r="F575" s="47" t="e">
        <f t="shared" si="110"/>
        <v>#DIV/0!</v>
      </c>
      <c r="G575" s="47" t="e">
        <f t="shared" si="110"/>
        <v>#DIV/0!</v>
      </c>
      <c r="H575" s="47" t="e">
        <f t="shared" si="110"/>
        <v>#DIV/0!</v>
      </c>
      <c r="I575" s="47" t="e">
        <f t="shared" si="110"/>
        <v>#DIV/0!</v>
      </c>
      <c r="J575" s="47">
        <f t="shared" si="110"/>
        <v>0.11914799574915191</v>
      </c>
      <c r="K575" s="47">
        <f t="shared" si="110"/>
        <v>0.11786209039354596</v>
      </c>
      <c r="L575" s="47">
        <f t="shared" si="110"/>
        <v>6.4615234120605713E-2</v>
      </c>
      <c r="M575" s="47">
        <f t="shared" si="110"/>
        <v>-1.554440147118074E-2</v>
      </c>
      <c r="N575" s="47">
        <f t="shared" si="110"/>
        <v>-1.9137084200822347E-2</v>
      </c>
      <c r="O575" s="47">
        <f t="shared" si="110"/>
        <v>-4.7871465201824982E-2</v>
      </c>
      <c r="P575" s="47">
        <f t="shared" si="110"/>
        <v>8.2741191362667638E-2</v>
      </c>
      <c r="Q575" s="47">
        <f t="shared" si="110"/>
        <v>0.13513161633580908</v>
      </c>
      <c r="R575" s="18"/>
      <c r="S575" s="24" t="s">
        <v>255</v>
      </c>
    </row>
    <row r="576" spans="1:19" ht="14" x14ac:dyDescent="0.3">
      <c r="B576" s="172" t="s">
        <v>146</v>
      </c>
      <c r="C576" s="172"/>
      <c r="D576" s="172"/>
      <c r="E576" s="172"/>
      <c r="F576" s="172"/>
      <c r="G576" s="172"/>
      <c r="H576" s="172"/>
      <c r="I576" s="172"/>
      <c r="J576" s="172"/>
      <c r="K576" s="172"/>
      <c r="L576" s="172"/>
      <c r="M576" s="172"/>
      <c r="N576" s="172"/>
      <c r="O576" s="50"/>
      <c r="P576" s="50"/>
      <c r="Q576" s="50"/>
      <c r="R576" s="18"/>
      <c r="S576" s="3"/>
    </row>
    <row r="577" spans="1:19" ht="14" x14ac:dyDescent="0.3">
      <c r="B577" s="39" t="str">
        <f t="shared" ref="B577:Q580" si="111">IFERROR(VLOOKUP($B$576,$130:$216,MATCH($S577&amp;"/"&amp;B$348,$128:$128,0),FALSE),"")</f>
        <v/>
      </c>
      <c r="C577" s="39" t="str">
        <f t="shared" si="111"/>
        <v/>
      </c>
      <c r="D577" s="39" t="str">
        <f t="shared" si="111"/>
        <v/>
      </c>
      <c r="E577" s="39" t="str">
        <f t="shared" si="111"/>
        <v/>
      </c>
      <c r="F577" s="39" t="str">
        <f t="shared" si="111"/>
        <v/>
      </c>
      <c r="G577" s="39" t="str">
        <f t="shared" si="111"/>
        <v/>
      </c>
      <c r="H577" s="39" t="str">
        <f t="shared" si="111"/>
        <v/>
      </c>
      <c r="I577" s="39" t="str">
        <f t="shared" si="111"/>
        <v/>
      </c>
      <c r="J577" s="39" t="str">
        <f t="shared" si="111"/>
        <v/>
      </c>
      <c r="K577" s="39">
        <f t="shared" si="111"/>
        <v>3143.49</v>
      </c>
      <c r="L577" s="39">
        <f t="shared" si="111"/>
        <v>2787.13</v>
      </c>
      <c r="M577" s="39">
        <f t="shared" si="111"/>
        <v>755.54</v>
      </c>
      <c r="N577" s="39">
        <f t="shared" si="111"/>
        <v>-1385.76</v>
      </c>
      <c r="O577" s="39">
        <f t="shared" si="111"/>
        <v>-362.25</v>
      </c>
      <c r="P577" s="39">
        <f t="shared" si="111"/>
        <v>2067.98</v>
      </c>
      <c r="Q577" s="39">
        <f t="shared" si="111"/>
        <v>5864.8</v>
      </c>
      <c r="R577" s="18"/>
      <c r="S577" s="22" t="s">
        <v>232</v>
      </c>
    </row>
    <row r="578" spans="1:19" ht="14" x14ac:dyDescent="0.3">
      <c r="B578" s="20" t="str">
        <f t="shared" si="111"/>
        <v/>
      </c>
      <c r="C578" s="20" t="str">
        <f t="shared" si="111"/>
        <v/>
      </c>
      <c r="D578" s="20" t="str">
        <f t="shared" si="111"/>
        <v/>
      </c>
      <c r="E578" s="20" t="str">
        <f t="shared" si="111"/>
        <v/>
      </c>
      <c r="F578" s="20" t="str">
        <f t="shared" si="111"/>
        <v/>
      </c>
      <c r="G578" s="20" t="str">
        <f t="shared" si="111"/>
        <v/>
      </c>
      <c r="H578" s="20" t="str">
        <f t="shared" si="111"/>
        <v/>
      </c>
      <c r="I578" s="20" t="str">
        <f t="shared" si="111"/>
        <v/>
      </c>
      <c r="J578" s="20" t="str">
        <f t="shared" si="111"/>
        <v/>
      </c>
      <c r="K578" s="20">
        <f t="shared" si="111"/>
        <v>2281.86</v>
      </c>
      <c r="L578" s="20">
        <f t="shared" si="111"/>
        <v>2845.94</v>
      </c>
      <c r="M578" s="20">
        <f t="shared" si="111"/>
        <v>1798.17</v>
      </c>
      <c r="N578" s="20">
        <f t="shared" si="111"/>
        <v>-2470.96</v>
      </c>
      <c r="O578" s="20">
        <f t="shared" si="111"/>
        <v>242.43</v>
      </c>
      <c r="P578" s="20">
        <f t="shared" si="111"/>
        <v>-85.87</v>
      </c>
      <c r="Q578" s="20" t="str">
        <f t="shared" si="111"/>
        <v/>
      </c>
      <c r="R578" s="18"/>
      <c r="S578" s="22" t="s">
        <v>233</v>
      </c>
    </row>
    <row r="579" spans="1:19" ht="14" x14ac:dyDescent="0.3">
      <c r="B579" s="20" t="str">
        <f t="shared" si="111"/>
        <v/>
      </c>
      <c r="C579" s="20" t="str">
        <f t="shared" si="111"/>
        <v/>
      </c>
      <c r="D579" s="20" t="str">
        <f t="shared" si="111"/>
        <v/>
      </c>
      <c r="E579" s="20" t="str">
        <f t="shared" si="111"/>
        <v/>
      </c>
      <c r="F579" s="20" t="str">
        <f t="shared" si="111"/>
        <v/>
      </c>
      <c r="G579" s="20" t="str">
        <f t="shared" si="111"/>
        <v/>
      </c>
      <c r="H579" s="20" t="str">
        <f t="shared" si="111"/>
        <v/>
      </c>
      <c r="I579" s="20" t="str">
        <f t="shared" si="111"/>
        <v/>
      </c>
      <c r="J579" s="20" t="str">
        <f t="shared" si="111"/>
        <v/>
      </c>
      <c r="K579" s="20">
        <f t="shared" si="111"/>
        <v>782.71</v>
      </c>
      <c r="L579" s="20">
        <f t="shared" si="111"/>
        <v>3140.94</v>
      </c>
      <c r="M579" s="20">
        <f t="shared" si="111"/>
        <v>809.24</v>
      </c>
      <c r="N579" s="20">
        <f t="shared" si="111"/>
        <v>1461.34</v>
      </c>
      <c r="O579" s="20">
        <f t="shared" si="111"/>
        <v>432.92</v>
      </c>
      <c r="P579" s="20">
        <f t="shared" si="111"/>
        <v>3083</v>
      </c>
      <c r="Q579" s="20" t="str">
        <f t="shared" si="111"/>
        <v/>
      </c>
      <c r="R579" s="18"/>
      <c r="S579" s="22" t="s">
        <v>234</v>
      </c>
    </row>
    <row r="580" spans="1:19" ht="14" x14ac:dyDescent="0.3">
      <c r="B580" s="38" t="str">
        <f t="shared" si="111"/>
        <v/>
      </c>
      <c r="C580" s="38" t="str">
        <f t="shared" si="111"/>
        <v/>
      </c>
      <c r="D580" s="38" t="str">
        <f t="shared" si="111"/>
        <v/>
      </c>
      <c r="E580" s="38" t="str">
        <f t="shared" si="111"/>
        <v/>
      </c>
      <c r="F580" s="38" t="str">
        <f t="shared" si="111"/>
        <v/>
      </c>
      <c r="G580" s="38" t="str">
        <f t="shared" si="111"/>
        <v/>
      </c>
      <c r="H580" s="38" t="str">
        <f t="shared" si="111"/>
        <v/>
      </c>
      <c r="I580" s="38" t="str">
        <f t="shared" si="111"/>
        <v/>
      </c>
      <c r="J580" s="38">
        <f t="shared" si="111"/>
        <v>2669.77</v>
      </c>
      <c r="K580" s="38">
        <f t="shared" si="111"/>
        <v>2861.4</v>
      </c>
      <c r="L580" s="38">
        <f t="shared" si="111"/>
        <v>-90.41</v>
      </c>
      <c r="M580" s="38">
        <f t="shared" si="111"/>
        <v>74.69</v>
      </c>
      <c r="N580" s="38">
        <f t="shared" si="111"/>
        <v>-867.81</v>
      </c>
      <c r="O580" s="38">
        <f t="shared" si="111"/>
        <v>-1660.77</v>
      </c>
      <c r="P580" s="38">
        <f t="shared" si="111"/>
        <v>6051.83</v>
      </c>
      <c r="Q580" s="38" t="str">
        <f t="shared" si="111"/>
        <v/>
      </c>
      <c r="R580" s="18"/>
      <c r="S580" s="22" t="s">
        <v>241</v>
      </c>
    </row>
    <row r="581" spans="1:19" ht="14" x14ac:dyDescent="0.3">
      <c r="B581" s="38">
        <f>SUM(B577:B580)</f>
        <v>0</v>
      </c>
      <c r="C581" s="38">
        <f t="shared" ref="C581:M581" si="112">SUM(C577:C580)</f>
        <v>0</v>
      </c>
      <c r="D581" s="38">
        <f t="shared" si="112"/>
        <v>0</v>
      </c>
      <c r="E581" s="38">
        <f t="shared" si="112"/>
        <v>0</v>
      </c>
      <c r="F581" s="38">
        <f t="shared" si="112"/>
        <v>0</v>
      </c>
      <c r="G581" s="38">
        <f t="shared" si="112"/>
        <v>0</v>
      </c>
      <c r="H581" s="38">
        <f t="shared" si="112"/>
        <v>0</v>
      </c>
      <c r="I581" s="38">
        <f t="shared" si="112"/>
        <v>0</v>
      </c>
      <c r="J581" s="38">
        <f t="shared" si="112"/>
        <v>2669.77</v>
      </c>
      <c r="K581" s="38">
        <f t="shared" si="112"/>
        <v>9069.4600000000009</v>
      </c>
      <c r="L581" s="38">
        <f t="shared" si="112"/>
        <v>8683.6</v>
      </c>
      <c r="M581" s="38">
        <f t="shared" si="112"/>
        <v>3437.64</v>
      </c>
      <c r="N581" s="38">
        <f>IF(N578="",N577*4,IF(N579="",(N578+N577)*2,IF(N580="",((N579+N578+N577)/3)*4,SUM(N577:N580))))</f>
        <v>-3263.19</v>
      </c>
      <c r="O581" s="38">
        <f>IF(O578="",O577*4,IF(O579="",(O578+O577)*2,IF(O580="",((O579+O578+O577)/3)*4,SUM(O577:O580))))</f>
        <v>-1347.67</v>
      </c>
      <c r="P581" s="38">
        <f>IF(P578="",P577*4,IF(P579="",(P578+P577)*2,IF(P580="",((P579+P578+P577)/3)*4,SUM(P577:P580))))</f>
        <v>11116.94</v>
      </c>
      <c r="Q581" s="38">
        <f>IF(Q578="",Q577*4,IF(Q579="",(Q578+Q577)*2,IF(Q580="",((Q579+Q578+Q577)/3)*4,SUM(Q577:Q580))))</f>
        <v>23459.200000000001</v>
      </c>
      <c r="R581" s="18"/>
      <c r="S581" s="22" t="s">
        <v>235</v>
      </c>
    </row>
    <row r="582" spans="1:19" ht="14" x14ac:dyDescent="0.3">
      <c r="B582" s="47" t="e">
        <f t="shared" ref="B582:M582" si="113">+B581/B$574</f>
        <v>#DIV/0!</v>
      </c>
      <c r="C582" s="47" t="e">
        <f t="shared" si="113"/>
        <v>#DIV/0!</v>
      </c>
      <c r="D582" s="47" t="e">
        <f t="shared" si="113"/>
        <v>#DIV/0!</v>
      </c>
      <c r="E582" s="47" t="e">
        <f t="shared" si="113"/>
        <v>#DIV/0!</v>
      </c>
      <c r="F582" s="47" t="e">
        <f t="shared" si="113"/>
        <v>#DIV/0!</v>
      </c>
      <c r="G582" s="47" t="e">
        <f t="shared" si="113"/>
        <v>#DIV/0!</v>
      </c>
      <c r="H582" s="47" t="e">
        <f t="shared" si="113"/>
        <v>#DIV/0!</v>
      </c>
      <c r="I582" s="47" t="e">
        <f t="shared" si="113"/>
        <v>#DIV/0!</v>
      </c>
      <c r="J582" s="47">
        <f t="shared" si="113"/>
        <v>0.20072809676078146</v>
      </c>
      <c r="K582" s="47">
        <f t="shared" si="113"/>
        <v>0.16435543553249879</v>
      </c>
      <c r="L582" s="47">
        <f t="shared" si="113"/>
        <v>0.20605302716612986</v>
      </c>
      <c r="M582" s="47">
        <f t="shared" si="113"/>
        <v>-0.28298993131960171</v>
      </c>
      <c r="N582" s="47">
        <f>+N581/N$574</f>
        <v>0.29485715215116448</v>
      </c>
      <c r="O582" s="47">
        <f>+O581/O$574</f>
        <v>5.2680111984376693E-2</v>
      </c>
      <c r="P582" s="47">
        <f>+P581/P$574</f>
        <v>0.16200603522007201</v>
      </c>
      <c r="Q582" s="47">
        <f>+Q581/Q$574</f>
        <v>0.17718948259208797</v>
      </c>
      <c r="R582" s="18"/>
      <c r="S582" s="24" t="s">
        <v>256</v>
      </c>
    </row>
    <row r="583" spans="1:19" ht="14" x14ac:dyDescent="0.3">
      <c r="B583" s="170" t="s">
        <v>158</v>
      </c>
      <c r="C583" s="170"/>
      <c r="D583" s="170"/>
      <c r="E583" s="170"/>
      <c r="F583" s="170"/>
      <c r="G583" s="170"/>
      <c r="H583" s="170"/>
      <c r="I583" s="170"/>
      <c r="J583" s="170"/>
      <c r="K583" s="170"/>
      <c r="L583" s="170"/>
      <c r="M583" s="170"/>
      <c r="N583" s="170"/>
      <c r="O583" s="33"/>
      <c r="P583" s="33"/>
      <c r="Q583" s="33"/>
      <c r="R583" s="18"/>
      <c r="S583" s="3"/>
    </row>
    <row r="584" spans="1:19" ht="14" x14ac:dyDescent="0.3">
      <c r="B584" s="39" t="str">
        <f t="shared" ref="B584:Q587" si="114">IFERROR(VLOOKUP($B$583,$130:$216,MATCH($S584&amp;"/"&amp;B$348,$128:$128,0),FALSE),"")</f>
        <v/>
      </c>
      <c r="C584" s="39" t="str">
        <f t="shared" si="114"/>
        <v/>
      </c>
      <c r="D584" s="39" t="str">
        <f t="shared" si="114"/>
        <v/>
      </c>
      <c r="E584" s="39" t="str">
        <f t="shared" si="114"/>
        <v/>
      </c>
      <c r="F584" s="39" t="str">
        <f t="shared" si="114"/>
        <v/>
      </c>
      <c r="G584" s="39" t="str">
        <f t="shared" si="114"/>
        <v/>
      </c>
      <c r="H584" s="39" t="str">
        <f t="shared" si="114"/>
        <v/>
      </c>
      <c r="I584" s="39" t="str">
        <f t="shared" si="114"/>
        <v/>
      </c>
      <c r="J584" s="39" t="str">
        <f t="shared" si="114"/>
        <v/>
      </c>
      <c r="K584" s="39">
        <f t="shared" si="114"/>
        <v>12492.08</v>
      </c>
      <c r="L584" s="39">
        <f t="shared" si="114"/>
        <v>11028.68</v>
      </c>
      <c r="M584" s="39">
        <f t="shared" si="114"/>
        <v>3834.27</v>
      </c>
      <c r="N584" s="39">
        <f t="shared" si="114"/>
        <v>-11756.97</v>
      </c>
      <c r="O584" s="39">
        <f t="shared" si="114"/>
        <v>-1850.47</v>
      </c>
      <c r="P584" s="39">
        <f t="shared" si="114"/>
        <v>7949.07</v>
      </c>
      <c r="Q584" s="39">
        <f t="shared" si="114"/>
        <v>27233.08</v>
      </c>
      <c r="R584" s="18"/>
      <c r="S584" s="22" t="s">
        <v>232</v>
      </c>
    </row>
    <row r="585" spans="1:19" ht="14" x14ac:dyDescent="0.3">
      <c r="B585" s="20" t="str">
        <f t="shared" si="114"/>
        <v/>
      </c>
      <c r="C585" s="20" t="str">
        <f t="shared" si="114"/>
        <v/>
      </c>
      <c r="D585" s="20" t="str">
        <f t="shared" si="114"/>
        <v/>
      </c>
      <c r="E585" s="20" t="str">
        <f t="shared" si="114"/>
        <v/>
      </c>
      <c r="F585" s="20" t="str">
        <f t="shared" si="114"/>
        <v/>
      </c>
      <c r="G585" s="20" t="str">
        <f t="shared" si="114"/>
        <v/>
      </c>
      <c r="H585" s="20" t="str">
        <f t="shared" si="114"/>
        <v/>
      </c>
      <c r="I585" s="20" t="str">
        <f t="shared" si="114"/>
        <v/>
      </c>
      <c r="J585" s="20" t="str">
        <f t="shared" si="114"/>
        <v/>
      </c>
      <c r="K585" s="20">
        <f t="shared" si="114"/>
        <v>10055.969999999999</v>
      </c>
      <c r="L585" s="20">
        <f t="shared" si="114"/>
        <v>10237.92</v>
      </c>
      <c r="M585" s="20">
        <f t="shared" si="114"/>
        <v>4299.76</v>
      </c>
      <c r="N585" s="20">
        <f t="shared" si="114"/>
        <v>-8199.58</v>
      </c>
      <c r="O585" s="20">
        <f t="shared" si="114"/>
        <v>-11195.99</v>
      </c>
      <c r="P585" s="20">
        <f t="shared" si="114"/>
        <v>15317.93</v>
      </c>
      <c r="Q585" s="20" t="str">
        <f t="shared" si="114"/>
        <v/>
      </c>
      <c r="R585" s="18"/>
      <c r="S585" s="22" t="s">
        <v>233</v>
      </c>
    </row>
    <row r="586" spans="1:19" ht="14" x14ac:dyDescent="0.3">
      <c r="B586" s="20" t="str">
        <f t="shared" si="114"/>
        <v/>
      </c>
      <c r="C586" s="20" t="str">
        <f t="shared" si="114"/>
        <v/>
      </c>
      <c r="D586" s="20" t="str">
        <f t="shared" si="114"/>
        <v/>
      </c>
      <c r="E586" s="20" t="str">
        <f t="shared" si="114"/>
        <v/>
      </c>
      <c r="F586" s="20" t="str">
        <f t="shared" si="114"/>
        <v/>
      </c>
      <c r="G586" s="20" t="str">
        <f t="shared" si="114"/>
        <v/>
      </c>
      <c r="H586" s="20" t="str">
        <f t="shared" si="114"/>
        <v/>
      </c>
      <c r="I586" s="20" t="str">
        <f t="shared" si="114"/>
        <v/>
      </c>
      <c r="J586" s="20" t="str">
        <f t="shared" si="114"/>
        <v/>
      </c>
      <c r="K586" s="20">
        <f t="shared" si="114"/>
        <v>12429.58</v>
      </c>
      <c r="L586" s="20">
        <f t="shared" si="114"/>
        <v>10141.15</v>
      </c>
      <c r="M586" s="20">
        <f t="shared" si="114"/>
        <v>-3686.73</v>
      </c>
      <c r="N586" s="20">
        <f t="shared" si="114"/>
        <v>16696.43</v>
      </c>
      <c r="O586" s="20">
        <f t="shared" si="114"/>
        <v>-4143.7</v>
      </c>
      <c r="P586" s="20">
        <f t="shared" si="114"/>
        <v>16652.990000000002</v>
      </c>
      <c r="Q586" s="20" t="str">
        <f t="shared" si="114"/>
        <v/>
      </c>
      <c r="R586" s="18"/>
      <c r="S586" s="22" t="s">
        <v>234</v>
      </c>
    </row>
    <row r="587" spans="1:19" ht="14" x14ac:dyDescent="0.3">
      <c r="B587" s="20" t="str">
        <f t="shared" si="114"/>
        <v/>
      </c>
      <c r="C587" s="38" t="str">
        <f t="shared" si="114"/>
        <v/>
      </c>
      <c r="D587" s="38" t="str">
        <f t="shared" si="114"/>
        <v/>
      </c>
      <c r="E587" s="38" t="str">
        <f t="shared" si="114"/>
        <v/>
      </c>
      <c r="F587" s="38" t="str">
        <f t="shared" si="114"/>
        <v/>
      </c>
      <c r="G587" s="38" t="str">
        <f t="shared" si="114"/>
        <v/>
      </c>
      <c r="H587" s="38" t="str">
        <f t="shared" si="114"/>
        <v/>
      </c>
      <c r="I587" s="38" t="str">
        <f t="shared" si="114"/>
        <v/>
      </c>
      <c r="J587" s="38">
        <f t="shared" si="114"/>
        <v>10629.5</v>
      </c>
      <c r="K587" s="38">
        <f t="shared" si="114"/>
        <v>11130.49</v>
      </c>
      <c r="L587" s="38">
        <f t="shared" si="114"/>
        <v>2047.26</v>
      </c>
      <c r="M587" s="38">
        <f t="shared" si="114"/>
        <v>-20034.7</v>
      </c>
      <c r="N587" s="38">
        <f t="shared" si="114"/>
        <v>-4545.8</v>
      </c>
      <c r="O587" s="38">
        <f t="shared" si="114"/>
        <v>-7044.19</v>
      </c>
      <c r="P587" s="38">
        <f t="shared" si="114"/>
        <v>17580.310000000001</v>
      </c>
      <c r="Q587" s="38" t="str">
        <f t="shared" si="114"/>
        <v/>
      </c>
      <c r="R587" s="18"/>
      <c r="S587" s="22" t="s">
        <v>241</v>
      </c>
    </row>
    <row r="588" spans="1:19" ht="14" x14ac:dyDescent="0.3">
      <c r="B588" s="51">
        <f>SUM(B584:B587)</f>
        <v>0</v>
      </c>
      <c r="C588" s="38">
        <f t="shared" ref="C588:M588" si="115">SUM(C584:C587)</f>
        <v>0</v>
      </c>
      <c r="D588" s="38">
        <f t="shared" si="115"/>
        <v>0</v>
      </c>
      <c r="E588" s="38">
        <f t="shared" si="115"/>
        <v>0</v>
      </c>
      <c r="F588" s="38">
        <f t="shared" si="115"/>
        <v>0</v>
      </c>
      <c r="G588" s="38">
        <f t="shared" si="115"/>
        <v>0</v>
      </c>
      <c r="H588" s="38">
        <f t="shared" si="115"/>
        <v>0</v>
      </c>
      <c r="I588" s="38">
        <f t="shared" si="115"/>
        <v>0</v>
      </c>
      <c r="J588" s="38">
        <f t="shared" si="115"/>
        <v>10629.5</v>
      </c>
      <c r="K588" s="38">
        <f t="shared" si="115"/>
        <v>46108.119999999995</v>
      </c>
      <c r="L588" s="38">
        <f t="shared" si="115"/>
        <v>33455.01</v>
      </c>
      <c r="M588" s="38">
        <f t="shared" si="115"/>
        <v>-15587.4</v>
      </c>
      <c r="N588" s="38">
        <f>IF(N585="",N584*4,IF(N586="",(N585+N584)*2,IF(N587="",((N586+N585+N584)/3)*4,SUM(N584:N587))))</f>
        <v>-7805.9199999999992</v>
      </c>
      <c r="O588" s="38">
        <f>IF(O585="",O584*4,IF(O586="",(O585+O584)*2,IF(O587="",((O586+O585+O584)/3)*4,SUM(O584:O587))))</f>
        <v>-24234.35</v>
      </c>
      <c r="P588" s="38">
        <f>IF(P585="",P584*4,IF(P586="",(P585+P584)*2,IF(P587="",((P586+P585+P584)/3)*4,SUM(P584:P587))))</f>
        <v>57500.3</v>
      </c>
      <c r="Q588" s="38">
        <f>IF(Q585="",Q584*4,IF(Q586="",(Q585+Q584)*2,IF(Q587="",((Q586+Q585+Q584)/3)*4,SUM(Q584:Q587))))</f>
        <v>108932.32</v>
      </c>
      <c r="R588" s="18"/>
      <c r="S588" s="22" t="s">
        <v>235</v>
      </c>
    </row>
    <row r="589" spans="1:19" ht="14" x14ac:dyDescent="0.3">
      <c r="B589" s="47" t="e">
        <f t="shared" ref="B589:Q589" si="116">+B588/(B$465+B$472)</f>
        <v>#DIV/0!</v>
      </c>
      <c r="C589" s="47" t="e">
        <f t="shared" si="116"/>
        <v>#DIV/0!</v>
      </c>
      <c r="D589" s="47" t="e">
        <f t="shared" si="116"/>
        <v>#DIV/0!</v>
      </c>
      <c r="E589" s="47" t="e">
        <f t="shared" si="116"/>
        <v>#DIV/0!</v>
      </c>
      <c r="F589" s="47" t="e">
        <f t="shared" si="116"/>
        <v>#DIV/0!</v>
      </c>
      <c r="G589" s="47" t="e">
        <f t="shared" si="116"/>
        <v>#DIV/0!</v>
      </c>
      <c r="H589" s="47" t="e">
        <f t="shared" si="116"/>
        <v>#DIV/0!</v>
      </c>
      <c r="I589" s="47" t="e">
        <f t="shared" si="116"/>
        <v>#DIV/0!</v>
      </c>
      <c r="J589" s="47">
        <f t="shared" si="116"/>
        <v>9.5221253810261072E-2</v>
      </c>
      <c r="K589" s="47">
        <f t="shared" si="116"/>
        <v>9.848139596481495E-2</v>
      </c>
      <c r="L589" s="47">
        <f t="shared" si="116"/>
        <v>5.1295028508175272E-2</v>
      </c>
      <c r="M589" s="47">
        <f t="shared" si="116"/>
        <v>-1.9946112966781546E-2</v>
      </c>
      <c r="N589" s="47">
        <f t="shared" si="116"/>
        <v>-1.3497992079609712E-2</v>
      </c>
      <c r="O589" s="47">
        <f t="shared" si="116"/>
        <v>-4.5349366499981988E-2</v>
      </c>
      <c r="P589" s="47">
        <f t="shared" si="116"/>
        <v>6.9332651987835142E-2</v>
      </c>
      <c r="Q589" s="47">
        <f t="shared" si="116"/>
        <v>0.11118302011274635</v>
      </c>
      <c r="R589" s="18"/>
      <c r="S589" s="24" t="s">
        <v>257</v>
      </c>
    </row>
    <row r="590" spans="1:19" s="32" customFormat="1" ht="14" x14ac:dyDescent="0.3">
      <c r="A590" s="29"/>
      <c r="B590" s="40"/>
      <c r="C590" s="47" t="e">
        <f t="shared" ref="C590:M590" si="117">C588/B588-1</f>
        <v>#DIV/0!</v>
      </c>
      <c r="D590" s="47" t="e">
        <f t="shared" si="117"/>
        <v>#DIV/0!</v>
      </c>
      <c r="E590" s="47" t="e">
        <f t="shared" si="117"/>
        <v>#DIV/0!</v>
      </c>
      <c r="F590" s="47" t="e">
        <f t="shared" si="117"/>
        <v>#DIV/0!</v>
      </c>
      <c r="G590" s="47" t="e">
        <f t="shared" si="117"/>
        <v>#DIV/0!</v>
      </c>
      <c r="H590" s="47" t="e">
        <f t="shared" si="117"/>
        <v>#DIV/0!</v>
      </c>
      <c r="I590" s="47" t="e">
        <f t="shared" si="117"/>
        <v>#DIV/0!</v>
      </c>
      <c r="J590" s="47" t="e">
        <f t="shared" si="117"/>
        <v>#DIV/0!</v>
      </c>
      <c r="K590" s="47">
        <f t="shared" si="117"/>
        <v>3.3377505997459895</v>
      </c>
      <c r="L590" s="47">
        <f t="shared" si="117"/>
        <v>-0.27442259628022125</v>
      </c>
      <c r="M590" s="47">
        <f t="shared" si="117"/>
        <v>-1.4659212476696315</v>
      </c>
      <c r="N590" s="47">
        <f>N588/M588-1</f>
        <v>-0.4992160334629252</v>
      </c>
      <c r="O590" s="47">
        <f>O588/M588-1</f>
        <v>0.55473972567586638</v>
      </c>
      <c r="P590" s="47">
        <f>P588/M588-1</f>
        <v>-4.6888961597187473</v>
      </c>
      <c r="Q590" s="47">
        <f>Q588/N588-1</f>
        <v>-14.955090495418863</v>
      </c>
      <c r="R590" s="36"/>
      <c r="S590" s="31" t="s">
        <v>242</v>
      </c>
    </row>
    <row r="591" spans="1:19" ht="14" x14ac:dyDescent="0.3">
      <c r="B591" s="162" t="s">
        <v>258</v>
      </c>
      <c r="C591" s="162"/>
      <c r="D591" s="162"/>
      <c r="E591" s="162"/>
      <c r="F591" s="162"/>
      <c r="G591" s="162"/>
      <c r="H591" s="162"/>
      <c r="I591" s="162"/>
      <c r="J591" s="162"/>
      <c r="K591" s="162"/>
      <c r="L591" s="162"/>
      <c r="M591" s="162"/>
      <c r="N591" s="162"/>
      <c r="O591" s="17"/>
      <c r="P591" s="17"/>
      <c r="Q591" s="17"/>
    </row>
    <row r="592" spans="1:19" ht="14" x14ac:dyDescent="0.3">
      <c r="B592" s="163" t="s">
        <v>171</v>
      </c>
      <c r="C592" s="163"/>
      <c r="D592" s="163"/>
      <c r="E592" s="163"/>
      <c r="F592" s="163"/>
      <c r="G592" s="163"/>
      <c r="H592" s="163"/>
      <c r="I592" s="163"/>
      <c r="J592" s="163"/>
      <c r="K592" s="163"/>
      <c r="L592" s="163"/>
      <c r="M592" s="163"/>
      <c r="N592" s="163"/>
      <c r="O592" s="52"/>
      <c r="P592" s="52"/>
      <c r="Q592" s="52"/>
    </row>
    <row r="593" spans="2:19" ht="14" x14ac:dyDescent="0.3">
      <c r="B593" s="20" t="str">
        <f t="shared" ref="B593:Q595" si="118">IFERROR(VLOOKUP($B$592,$221:$343,MATCH($S593&amp;"/"&amp;B$348,$219:$219,0),FALSE),"")</f>
        <v/>
      </c>
      <c r="C593" s="20" t="str">
        <f t="shared" si="118"/>
        <v/>
      </c>
      <c r="D593" s="20" t="str">
        <f t="shared" si="118"/>
        <v/>
      </c>
      <c r="E593" s="20" t="str">
        <f t="shared" si="118"/>
        <v/>
      </c>
      <c r="F593" s="20" t="str">
        <f t="shared" si="118"/>
        <v/>
      </c>
      <c r="G593" s="20" t="str">
        <f t="shared" si="118"/>
        <v/>
      </c>
      <c r="H593" s="20" t="str">
        <f t="shared" si="118"/>
        <v/>
      </c>
      <c r="I593" s="20" t="str">
        <f t="shared" si="118"/>
        <v/>
      </c>
      <c r="J593" s="20" t="str">
        <f t="shared" si="118"/>
        <v/>
      </c>
      <c r="K593" s="20">
        <f t="shared" si="118"/>
        <v>7688.64</v>
      </c>
      <c r="L593" s="20">
        <f t="shared" si="118"/>
        <v>8244.14</v>
      </c>
      <c r="M593" s="20">
        <f t="shared" si="118"/>
        <v>8449.7900000000009</v>
      </c>
      <c r="N593" s="21">
        <f t="shared" si="118"/>
        <v>11145.72</v>
      </c>
      <c r="O593" s="21">
        <f t="shared" si="118"/>
        <v>9141.61</v>
      </c>
      <c r="P593" s="21">
        <f t="shared" si="118"/>
        <v>9358.07</v>
      </c>
      <c r="Q593" s="21">
        <f t="shared" si="118"/>
        <v>9170.59</v>
      </c>
      <c r="R593" s="18"/>
      <c r="S593" s="22" t="s">
        <v>232</v>
      </c>
    </row>
    <row r="594" spans="2:19" ht="14" x14ac:dyDescent="0.3">
      <c r="B594" s="20" t="str">
        <f t="shared" si="118"/>
        <v/>
      </c>
      <c r="C594" s="20" t="str">
        <f t="shared" si="118"/>
        <v/>
      </c>
      <c r="D594" s="20" t="str">
        <f t="shared" si="118"/>
        <v/>
      </c>
      <c r="E594" s="20" t="str">
        <f t="shared" si="118"/>
        <v/>
      </c>
      <c r="F594" s="20" t="str">
        <f t="shared" si="118"/>
        <v/>
      </c>
      <c r="G594" s="20" t="str">
        <f t="shared" si="118"/>
        <v/>
      </c>
      <c r="H594" s="20" t="str">
        <f t="shared" si="118"/>
        <v/>
      </c>
      <c r="I594" s="20" t="str">
        <f t="shared" si="118"/>
        <v/>
      </c>
      <c r="J594" s="20" t="str">
        <f t="shared" si="118"/>
        <v/>
      </c>
      <c r="K594" s="20">
        <f t="shared" si="118"/>
        <v>15338.57</v>
      </c>
      <c r="L594" s="20">
        <f t="shared" si="118"/>
        <v>17052.509999999998</v>
      </c>
      <c r="M594" s="20">
        <f t="shared" si="118"/>
        <v>16917.84</v>
      </c>
      <c r="N594" s="21">
        <f t="shared" si="118"/>
        <v>19879.740000000002</v>
      </c>
      <c r="O594" s="21">
        <f t="shared" si="118"/>
        <v>17839.41</v>
      </c>
      <c r="P594" s="21">
        <f t="shared" si="118"/>
        <v>18709.71</v>
      </c>
      <c r="Q594" s="21" t="str">
        <f t="shared" si="118"/>
        <v/>
      </c>
      <c r="R594" s="18"/>
      <c r="S594" s="22" t="s">
        <v>233</v>
      </c>
    </row>
    <row r="595" spans="2:19" ht="14" x14ac:dyDescent="0.3">
      <c r="B595" s="20" t="str">
        <f t="shared" si="118"/>
        <v/>
      </c>
      <c r="C595" s="20" t="str">
        <f t="shared" si="118"/>
        <v/>
      </c>
      <c r="D595" s="20" t="str">
        <f t="shared" si="118"/>
        <v/>
      </c>
      <c r="E595" s="20" t="str">
        <f t="shared" si="118"/>
        <v/>
      </c>
      <c r="F595" s="20" t="str">
        <f t="shared" si="118"/>
        <v/>
      </c>
      <c r="G595" s="20" t="str">
        <f t="shared" si="118"/>
        <v/>
      </c>
      <c r="H595" s="20" t="str">
        <f t="shared" si="118"/>
        <v/>
      </c>
      <c r="I595" s="20" t="str">
        <f t="shared" si="118"/>
        <v/>
      </c>
      <c r="J595" s="20" t="str">
        <f t="shared" si="118"/>
        <v/>
      </c>
      <c r="K595" s="20">
        <f t="shared" si="118"/>
        <v>23508.1</v>
      </c>
      <c r="L595" s="20">
        <f t="shared" si="118"/>
        <v>25972.67</v>
      </c>
      <c r="M595" s="20">
        <f t="shared" si="118"/>
        <v>26894.36</v>
      </c>
      <c r="N595" s="21">
        <f t="shared" si="118"/>
        <v>29219.77</v>
      </c>
      <c r="O595" s="21">
        <f t="shared" si="118"/>
        <v>26823.93</v>
      </c>
      <c r="P595" s="21">
        <f t="shared" si="118"/>
        <v>28013.78</v>
      </c>
      <c r="Q595" s="21" t="str">
        <f t="shared" si="118"/>
        <v/>
      </c>
      <c r="R595" s="18"/>
      <c r="S595" s="22" t="s">
        <v>234</v>
      </c>
    </row>
    <row r="596" spans="2:19" ht="14" x14ac:dyDescent="0.3">
      <c r="B596" s="20" t="str">
        <f t="shared" ref="B596:M596" si="119">IFERROR(VLOOKUP($B$592,$221:$343,MATCH($S596&amp;"/"&amp;B$348,$219:$219,0),FALSE),"")</f>
        <v/>
      </c>
      <c r="C596" s="20" t="str">
        <f t="shared" si="119"/>
        <v/>
      </c>
      <c r="D596" s="20" t="str">
        <f t="shared" si="119"/>
        <v/>
      </c>
      <c r="E596" s="20" t="str">
        <f t="shared" si="119"/>
        <v/>
      </c>
      <c r="F596" s="20" t="str">
        <f t="shared" si="119"/>
        <v/>
      </c>
      <c r="G596" s="20" t="str">
        <f t="shared" si="119"/>
        <v/>
      </c>
      <c r="H596" s="20" t="str">
        <f t="shared" si="119"/>
        <v/>
      </c>
      <c r="I596" s="20" t="str">
        <f t="shared" si="119"/>
        <v/>
      </c>
      <c r="J596" s="20">
        <f t="shared" si="119"/>
        <v>31870.080000000002</v>
      </c>
      <c r="K596" s="20">
        <f t="shared" si="119"/>
        <v>31642.92</v>
      </c>
      <c r="L596" s="20">
        <f t="shared" si="119"/>
        <v>34777.75</v>
      </c>
      <c r="M596" s="20">
        <f t="shared" si="119"/>
        <v>37103.25</v>
      </c>
      <c r="N596" s="21">
        <f>IFERROR(VLOOKUP($B$592,$221:$343,MATCH($S596&amp;"/"&amp;N$348,$219:$219,0),FALSE),IFERROR((VLOOKUP($B$592,$221:$343,MATCH($S595&amp;"/"&amp;N$348,$219:$219,0),FALSE)/3)*4,IFERROR(VLOOKUP($B$592,$221:$343,MATCH($S594&amp;"/"&amp;N$348,$219:$219,0),FALSE)*2,IFERROR(VLOOKUP($B$592,$221:$343,MATCH($S593&amp;"/"&amp;N$348,$219:$219,0),FALSE)*4,""))))</f>
        <v>38938.75</v>
      </c>
      <c r="O596" s="21">
        <f>IFERROR(VLOOKUP($B$592,$221:$343,MATCH($S596&amp;"/"&amp;O$348,$219:$219,0),FALSE),IFERROR((VLOOKUP($B$592,$221:$343,MATCH($S595&amp;"/"&amp;O$348,$219:$219,0),FALSE)/3)*4,IFERROR(VLOOKUP($B$592,$221:$343,MATCH($S594&amp;"/"&amp;O$348,$219:$219,0),FALSE)*2,IFERROR(VLOOKUP($B$592,$221:$343,MATCH($S593&amp;"/"&amp;O$348,$219:$219,0),FALSE)*4,""))))</f>
        <v>35806.61</v>
      </c>
      <c r="P596" s="21">
        <f>IFERROR(VLOOKUP($B$592,$221:$343,MATCH($S596&amp;"/"&amp;P$348,$219:$219,0),FALSE),IFERROR((VLOOKUP($B$592,$221:$343,MATCH($S595&amp;"/"&amp;P$348,$219:$219,0),FALSE)/3)*4,IFERROR(VLOOKUP($B$592,$221:$343,MATCH($S594&amp;"/"&amp;P$348,$219:$219,0),FALSE)*2,IFERROR(VLOOKUP($B$592,$221:$343,MATCH($S593&amp;"/"&amp;P$348,$219:$219,0),FALSE)*4,""))))</f>
        <v>37238.550000000003</v>
      </c>
      <c r="Q596" s="21">
        <f>IFERROR(VLOOKUP($B$592,$221:$343,MATCH($S596&amp;"/"&amp;Q$348,$219:$219,0),FALSE),IFERROR((VLOOKUP($B$592,$221:$343,MATCH($S595&amp;"/"&amp;Q$348,$219:$219,0),FALSE)/3)*4,IFERROR(VLOOKUP($B$592,$221:$343,MATCH($S594&amp;"/"&amp;Q$348,$219:$219,0),FALSE)*2,IFERROR(VLOOKUP($B$592,$221:$343,MATCH($S593&amp;"/"&amp;Q$348,$219:$219,0),FALSE)*4,""))))</f>
        <v>36682.36</v>
      </c>
      <c r="R596" s="18"/>
      <c r="S596" s="22" t="s">
        <v>235</v>
      </c>
    </row>
    <row r="597" spans="2:19" ht="14" x14ac:dyDescent="0.3">
      <c r="B597" s="47" t="e">
        <f t="shared" ref="B597:Q597" si="120">B596/(B$465+B472)</f>
        <v>#VALUE!</v>
      </c>
      <c r="C597" s="47" t="e">
        <f t="shared" si="120"/>
        <v>#VALUE!</v>
      </c>
      <c r="D597" s="47" t="e">
        <f t="shared" si="120"/>
        <v>#VALUE!</v>
      </c>
      <c r="E597" s="47" t="e">
        <f t="shared" si="120"/>
        <v>#VALUE!</v>
      </c>
      <c r="F597" s="47" t="e">
        <f t="shared" si="120"/>
        <v>#VALUE!</v>
      </c>
      <c r="G597" s="47" t="e">
        <f t="shared" si="120"/>
        <v>#VALUE!</v>
      </c>
      <c r="H597" s="47" t="e">
        <f t="shared" si="120"/>
        <v>#VALUE!</v>
      </c>
      <c r="I597" s="47" t="e">
        <f t="shared" si="120"/>
        <v>#VALUE!</v>
      </c>
      <c r="J597" s="47">
        <f t="shared" si="120"/>
        <v>0.28549875127083352</v>
      </c>
      <c r="K597" s="47">
        <f t="shared" si="120"/>
        <v>6.7585469414128407E-2</v>
      </c>
      <c r="L597" s="47">
        <f t="shared" si="120"/>
        <v>5.3323124928080799E-2</v>
      </c>
      <c r="M597" s="47">
        <f t="shared" si="120"/>
        <v>4.7478451565670821E-2</v>
      </c>
      <c r="N597" s="47">
        <f t="shared" si="120"/>
        <v>6.7332862633732185E-2</v>
      </c>
      <c r="O597" s="47">
        <f t="shared" si="120"/>
        <v>6.7004358689707791E-2</v>
      </c>
      <c r="P597" s="47">
        <f t="shared" si="120"/>
        <v>4.4901460125974971E-2</v>
      </c>
      <c r="Q597" s="47">
        <f t="shared" si="120"/>
        <v>3.7440270891715165E-2</v>
      </c>
      <c r="R597" s="18"/>
      <c r="S597" s="24" t="s">
        <v>236</v>
      </c>
    </row>
    <row r="598" spans="2:19" ht="14" x14ac:dyDescent="0.3">
      <c r="B598" s="164" t="s">
        <v>198</v>
      </c>
      <c r="C598" s="165"/>
      <c r="D598" s="165"/>
      <c r="E598" s="165"/>
      <c r="F598" s="165"/>
      <c r="G598" s="165"/>
      <c r="H598" s="165"/>
      <c r="I598" s="165"/>
      <c r="J598" s="165"/>
      <c r="K598" s="165"/>
      <c r="L598" s="165"/>
      <c r="M598" s="165"/>
      <c r="N598" s="165"/>
      <c r="O598" s="17"/>
      <c r="P598" s="17"/>
      <c r="Q598" s="17"/>
    </row>
    <row r="599" spans="2:19" ht="14" x14ac:dyDescent="0.3">
      <c r="B599" s="20" t="str">
        <f t="shared" ref="B599:Q602" si="121">IFERROR(VLOOKUP($B$598,$221:$343,MATCH($S599&amp;"/"&amp;B$348,$219:$219,0),FALSE),"")</f>
        <v/>
      </c>
      <c r="C599" s="20" t="str">
        <f t="shared" si="121"/>
        <v/>
      </c>
      <c r="D599" s="20" t="str">
        <f t="shared" si="121"/>
        <v/>
      </c>
      <c r="E599" s="20" t="str">
        <f t="shared" si="121"/>
        <v/>
      </c>
      <c r="F599" s="20" t="str">
        <f t="shared" si="121"/>
        <v/>
      </c>
      <c r="G599" s="20" t="str">
        <f t="shared" si="121"/>
        <v/>
      </c>
      <c r="H599" s="20" t="str">
        <f t="shared" si="121"/>
        <v/>
      </c>
      <c r="I599" s="20" t="str">
        <f t="shared" si="121"/>
        <v/>
      </c>
      <c r="J599" s="20" t="str">
        <f t="shared" si="121"/>
        <v/>
      </c>
      <c r="K599" s="20">
        <f t="shared" si="121"/>
        <v>25542.47</v>
      </c>
      <c r="L599" s="20">
        <f t="shared" si="121"/>
        <v>17205.27</v>
      </c>
      <c r="M599" s="20">
        <f t="shared" si="121"/>
        <v>-23552.82</v>
      </c>
      <c r="N599" s="21">
        <f t="shared" si="121"/>
        <v>-12503.14</v>
      </c>
      <c r="O599" s="21">
        <f t="shared" si="121"/>
        <v>17235.310000000001</v>
      </c>
      <c r="P599" s="21">
        <f t="shared" si="121"/>
        <v>14920.23</v>
      </c>
      <c r="Q599" s="21">
        <f t="shared" si="121"/>
        <v>84040.68</v>
      </c>
      <c r="R599" s="18"/>
      <c r="S599" s="22" t="s">
        <v>232</v>
      </c>
    </row>
    <row r="600" spans="2:19" ht="14" x14ac:dyDescent="0.3">
      <c r="B600" s="20" t="str">
        <f t="shared" si="121"/>
        <v/>
      </c>
      <c r="C600" s="20" t="str">
        <f t="shared" si="121"/>
        <v/>
      </c>
      <c r="D600" s="20" t="str">
        <f t="shared" si="121"/>
        <v/>
      </c>
      <c r="E600" s="20" t="str">
        <f t="shared" si="121"/>
        <v/>
      </c>
      <c r="F600" s="20" t="str">
        <f t="shared" si="121"/>
        <v/>
      </c>
      <c r="G600" s="20" t="str">
        <f t="shared" si="121"/>
        <v/>
      </c>
      <c r="H600" s="20" t="str">
        <f t="shared" si="121"/>
        <v/>
      </c>
      <c r="I600" s="20" t="str">
        <f t="shared" si="121"/>
        <v/>
      </c>
      <c r="J600" s="20" t="str">
        <f t="shared" si="121"/>
        <v/>
      </c>
      <c r="K600" s="20">
        <f t="shared" si="121"/>
        <v>27654.91</v>
      </c>
      <c r="L600" s="20">
        <f t="shared" si="121"/>
        <v>28050.53</v>
      </c>
      <c r="M600" s="20">
        <f t="shared" si="121"/>
        <v>-14987.33</v>
      </c>
      <c r="N600" s="21">
        <f t="shared" si="121"/>
        <v>-44281.440000000002</v>
      </c>
      <c r="O600" s="21">
        <f t="shared" si="121"/>
        <v>-17755.73</v>
      </c>
      <c r="P600" s="21">
        <f t="shared" si="121"/>
        <v>29304.51</v>
      </c>
      <c r="Q600" s="21" t="str">
        <f t="shared" si="121"/>
        <v/>
      </c>
      <c r="R600" s="18"/>
      <c r="S600" s="22" t="s">
        <v>233</v>
      </c>
    </row>
    <row r="601" spans="2:19" ht="14" x14ac:dyDescent="0.3">
      <c r="B601" s="20" t="str">
        <f t="shared" si="121"/>
        <v/>
      </c>
      <c r="C601" s="20" t="str">
        <f t="shared" si="121"/>
        <v/>
      </c>
      <c r="D601" s="20" t="str">
        <f t="shared" si="121"/>
        <v/>
      </c>
      <c r="E601" s="20" t="str">
        <f t="shared" si="121"/>
        <v/>
      </c>
      <c r="F601" s="20" t="str">
        <f t="shared" si="121"/>
        <v/>
      </c>
      <c r="G601" s="20" t="str">
        <f t="shared" si="121"/>
        <v/>
      </c>
      <c r="H601" s="20" t="str">
        <f t="shared" si="121"/>
        <v/>
      </c>
      <c r="I601" s="20" t="str">
        <f t="shared" si="121"/>
        <v/>
      </c>
      <c r="J601" s="20" t="str">
        <f t="shared" si="121"/>
        <v/>
      </c>
      <c r="K601" s="20">
        <f t="shared" si="121"/>
        <v>55601.19</v>
      </c>
      <c r="L601" s="20">
        <f t="shared" si="121"/>
        <v>43200.62</v>
      </c>
      <c r="M601" s="20">
        <f t="shared" si="121"/>
        <v>24277.77</v>
      </c>
      <c r="N601" s="21">
        <f t="shared" si="121"/>
        <v>1329.38</v>
      </c>
      <c r="O601" s="21">
        <f t="shared" si="121"/>
        <v>-5868.64</v>
      </c>
      <c r="P601" s="21">
        <f t="shared" si="121"/>
        <v>58117.71</v>
      </c>
      <c r="Q601" s="21" t="str">
        <f t="shared" si="121"/>
        <v/>
      </c>
      <c r="R601" s="18"/>
      <c r="S601" s="22" t="s">
        <v>234</v>
      </c>
    </row>
    <row r="602" spans="2:19" ht="14" x14ac:dyDescent="0.3">
      <c r="B602" s="20" t="str">
        <f t="shared" si="121"/>
        <v/>
      </c>
      <c r="C602" s="20" t="str">
        <f t="shared" si="121"/>
        <v/>
      </c>
      <c r="D602" s="20" t="str">
        <f t="shared" si="121"/>
        <v/>
      </c>
      <c r="E602" s="20" t="str">
        <f t="shared" si="121"/>
        <v/>
      </c>
      <c r="F602" s="20" t="str">
        <f t="shared" si="121"/>
        <v/>
      </c>
      <c r="G602" s="20" t="str">
        <f t="shared" si="121"/>
        <v/>
      </c>
      <c r="H602" s="20" t="str">
        <f t="shared" si="121"/>
        <v/>
      </c>
      <c r="I602" s="20" t="str">
        <f t="shared" si="121"/>
        <v/>
      </c>
      <c r="J602" s="20">
        <f t="shared" si="121"/>
        <v>74133.03</v>
      </c>
      <c r="K602" s="20">
        <f t="shared" si="121"/>
        <v>70794.47</v>
      </c>
      <c r="L602" s="20">
        <f t="shared" si="121"/>
        <v>39712.97</v>
      </c>
      <c r="M602" s="20">
        <f t="shared" si="121"/>
        <v>23561.4</v>
      </c>
      <c r="N602" s="21">
        <f t="shared" si="121"/>
        <v>7323.32</v>
      </c>
      <c r="O602" s="21">
        <f t="shared" si="121"/>
        <v>34416.93</v>
      </c>
      <c r="P602" s="21">
        <f t="shared" si="121"/>
        <v>103593.48</v>
      </c>
      <c r="Q602" s="21" t="str">
        <f t="shared" si="121"/>
        <v/>
      </c>
      <c r="R602" s="18"/>
      <c r="S602" s="22" t="s">
        <v>235</v>
      </c>
    </row>
    <row r="603" spans="2:19" ht="14" x14ac:dyDescent="0.3">
      <c r="B603" s="53" t="e">
        <f t="shared" ref="B603:M603" si="122">B602/B$588</f>
        <v>#VALUE!</v>
      </c>
      <c r="C603" s="53" t="e">
        <f t="shared" si="122"/>
        <v>#VALUE!</v>
      </c>
      <c r="D603" s="53" t="e">
        <f t="shared" si="122"/>
        <v>#VALUE!</v>
      </c>
      <c r="E603" s="53" t="e">
        <f t="shared" si="122"/>
        <v>#VALUE!</v>
      </c>
      <c r="F603" s="53" t="e">
        <f t="shared" si="122"/>
        <v>#VALUE!</v>
      </c>
      <c r="G603" s="53" t="e">
        <f t="shared" si="122"/>
        <v>#VALUE!</v>
      </c>
      <c r="H603" s="53" t="e">
        <f t="shared" si="122"/>
        <v>#VALUE!</v>
      </c>
      <c r="I603" s="53" t="e">
        <f t="shared" si="122"/>
        <v>#VALUE!</v>
      </c>
      <c r="J603" s="53">
        <f t="shared" si="122"/>
        <v>6.9742725433933863</v>
      </c>
      <c r="K603" s="53">
        <f t="shared" si="122"/>
        <v>1.5354013566373994</v>
      </c>
      <c r="L603" s="53">
        <f t="shared" si="122"/>
        <v>1.1870559895214499</v>
      </c>
      <c r="M603" s="53">
        <f t="shared" si="122"/>
        <v>-1.5115670349128143</v>
      </c>
      <c r="N603" s="53">
        <f>IFERROR(N602/N$588,IFERROR(N601/N$588,IFERROR(N600/N$588,N599/N$588)))</f>
        <v>-0.93817512862032926</v>
      </c>
      <c r="O603" s="53">
        <f>IFERROR(O602/O$588,IFERROR(O601/O$588,IFERROR(O600/O$588,O599/O$588)))</f>
        <v>-1.4201713683263633</v>
      </c>
      <c r="P603" s="53">
        <f>IFERROR(P602/P$588,IFERROR(P601/P$588,IFERROR(P600/P$588,P599/P$588)))</f>
        <v>1.8016163393930118</v>
      </c>
      <c r="Q603" s="53">
        <f>IFERROR(Q602/Q$588,IFERROR(Q601/Q$588,IFERROR(Q600/Q$588,Q599/Q$588)))</f>
        <v>0.77149444719436788</v>
      </c>
      <c r="R603" s="18"/>
      <c r="S603" s="24" t="s">
        <v>259</v>
      </c>
    </row>
    <row r="604" spans="2:19" ht="14" x14ac:dyDescent="0.3">
      <c r="B604" s="156" t="s">
        <v>260</v>
      </c>
      <c r="C604" s="157"/>
      <c r="D604" s="157"/>
      <c r="E604" s="157"/>
      <c r="F604" s="157"/>
      <c r="G604" s="157"/>
      <c r="H604" s="157"/>
      <c r="I604" s="157"/>
      <c r="J604" s="157"/>
      <c r="K604" s="157"/>
      <c r="L604" s="157"/>
      <c r="M604" s="157"/>
      <c r="N604" s="157"/>
      <c r="O604" s="33"/>
      <c r="P604" s="33"/>
      <c r="Q604" s="33"/>
    </row>
    <row r="605" spans="2:19" ht="14" x14ac:dyDescent="0.3">
      <c r="B605" s="20" t="str">
        <f>IFERROR(B599+B611,"")</f>
        <v/>
      </c>
      <c r="C605" s="20" t="str">
        <f t="shared" ref="C605:Q608" si="123">IFERROR(C599+C611,"")</f>
        <v/>
      </c>
      <c r="D605" s="20" t="str">
        <f t="shared" si="123"/>
        <v/>
      </c>
      <c r="E605" s="20" t="str">
        <f t="shared" si="123"/>
        <v/>
      </c>
      <c r="F605" s="20" t="str">
        <f t="shared" si="123"/>
        <v/>
      </c>
      <c r="G605" s="20" t="str">
        <f t="shared" si="123"/>
        <v/>
      </c>
      <c r="H605" s="20" t="str">
        <f t="shared" si="123"/>
        <v/>
      </c>
      <c r="I605" s="20" t="str">
        <f t="shared" si="123"/>
        <v/>
      </c>
      <c r="J605" s="20" t="str">
        <f t="shared" si="123"/>
        <v/>
      </c>
      <c r="K605" s="20">
        <f t="shared" si="123"/>
        <v>24097.52</v>
      </c>
      <c r="L605" s="20">
        <f t="shared" si="123"/>
        <v>14429.74</v>
      </c>
      <c r="M605" s="20">
        <f t="shared" si="123"/>
        <v>-63485.440000000002</v>
      </c>
      <c r="N605" s="21">
        <f t="shared" si="123"/>
        <v>-13547.25</v>
      </c>
      <c r="O605" s="21">
        <f t="shared" si="123"/>
        <v>15418.240000000002</v>
      </c>
      <c r="P605" s="21">
        <f t="shared" si="123"/>
        <v>13362.81</v>
      </c>
      <c r="Q605" s="21">
        <f t="shared" si="123"/>
        <v>80864.399999999994</v>
      </c>
      <c r="R605" s="18"/>
      <c r="S605" s="22" t="s">
        <v>232</v>
      </c>
    </row>
    <row r="606" spans="2:19" ht="14" x14ac:dyDescent="0.3">
      <c r="B606" s="20" t="str">
        <f t="shared" ref="B606:P608" si="124">IFERROR(B600+B612,"")</f>
        <v/>
      </c>
      <c r="C606" s="20" t="str">
        <f t="shared" si="124"/>
        <v/>
      </c>
      <c r="D606" s="20" t="str">
        <f t="shared" si="124"/>
        <v/>
      </c>
      <c r="E606" s="20" t="str">
        <f t="shared" si="124"/>
        <v/>
      </c>
      <c r="F606" s="20" t="str">
        <f t="shared" si="124"/>
        <v/>
      </c>
      <c r="G606" s="20" t="str">
        <f t="shared" si="124"/>
        <v/>
      </c>
      <c r="H606" s="20" t="str">
        <f t="shared" si="124"/>
        <v/>
      </c>
      <c r="I606" s="20" t="str">
        <f t="shared" si="124"/>
        <v/>
      </c>
      <c r="J606" s="20" t="str">
        <f t="shared" si="124"/>
        <v/>
      </c>
      <c r="K606" s="20">
        <f t="shared" si="124"/>
        <v>16770.29</v>
      </c>
      <c r="L606" s="20">
        <f t="shared" si="124"/>
        <v>10254.579999999998</v>
      </c>
      <c r="M606" s="20">
        <f t="shared" si="124"/>
        <v>-127240.26</v>
      </c>
      <c r="N606" s="21">
        <f t="shared" si="124"/>
        <v>-48958.42</v>
      </c>
      <c r="O606" s="21">
        <f t="shared" si="124"/>
        <v>-23648.400000000001</v>
      </c>
      <c r="P606" s="21">
        <f t="shared" si="124"/>
        <v>26179.17</v>
      </c>
      <c r="Q606" s="21" t="str">
        <f t="shared" si="123"/>
        <v/>
      </c>
      <c r="R606" s="18"/>
      <c r="S606" s="22" t="s">
        <v>233</v>
      </c>
    </row>
    <row r="607" spans="2:19" ht="14" x14ac:dyDescent="0.3">
      <c r="B607" s="20" t="str">
        <f t="shared" si="124"/>
        <v/>
      </c>
      <c r="C607" s="20" t="str">
        <f t="shared" si="124"/>
        <v/>
      </c>
      <c r="D607" s="20" t="str">
        <f t="shared" si="124"/>
        <v/>
      </c>
      <c r="E607" s="20" t="str">
        <f t="shared" si="124"/>
        <v/>
      </c>
      <c r="F607" s="20" t="str">
        <f t="shared" si="124"/>
        <v/>
      </c>
      <c r="G607" s="20" t="str">
        <f t="shared" si="124"/>
        <v/>
      </c>
      <c r="H607" s="20" t="str">
        <f t="shared" si="124"/>
        <v/>
      </c>
      <c r="I607" s="20" t="str">
        <f t="shared" si="124"/>
        <v/>
      </c>
      <c r="J607" s="20" t="str">
        <f t="shared" si="124"/>
        <v/>
      </c>
      <c r="K607" s="20">
        <f t="shared" si="124"/>
        <v>42405.960000000006</v>
      </c>
      <c r="L607" s="20">
        <f t="shared" si="124"/>
        <v>5999.3000000000029</v>
      </c>
      <c r="M607" s="20">
        <f t="shared" si="124"/>
        <v>-120837.09999999999</v>
      </c>
      <c r="N607" s="21">
        <f t="shared" si="124"/>
        <v>-5069.3900000000003</v>
      </c>
      <c r="O607" s="21">
        <f t="shared" si="124"/>
        <v>-15821.54</v>
      </c>
      <c r="P607" s="21">
        <f t="shared" si="124"/>
        <v>49756.58</v>
      </c>
      <c r="Q607" s="21" t="str">
        <f t="shared" si="123"/>
        <v/>
      </c>
      <c r="R607" s="18"/>
      <c r="S607" s="22" t="s">
        <v>234</v>
      </c>
    </row>
    <row r="608" spans="2:19" ht="14" x14ac:dyDescent="0.3">
      <c r="B608" s="20" t="str">
        <f t="shared" si="124"/>
        <v/>
      </c>
      <c r="C608" s="38" t="str">
        <f t="shared" si="124"/>
        <v/>
      </c>
      <c r="D608" s="38" t="str">
        <f t="shared" si="124"/>
        <v/>
      </c>
      <c r="E608" s="38" t="str">
        <f t="shared" si="124"/>
        <v/>
      </c>
      <c r="F608" s="38" t="str">
        <f t="shared" si="124"/>
        <v/>
      </c>
      <c r="G608" s="38" t="str">
        <f t="shared" si="124"/>
        <v/>
      </c>
      <c r="H608" s="38" t="str">
        <f t="shared" si="124"/>
        <v/>
      </c>
      <c r="I608" s="38" t="str">
        <f t="shared" si="124"/>
        <v/>
      </c>
      <c r="J608" s="38">
        <f t="shared" si="124"/>
        <v>65992.639999999999</v>
      </c>
      <c r="K608" s="38">
        <f t="shared" si="124"/>
        <v>-222271.06000000003</v>
      </c>
      <c r="L608" s="38">
        <f t="shared" si="124"/>
        <v>-19717.900000000001</v>
      </c>
      <c r="M608" s="38">
        <f t="shared" si="124"/>
        <v>-115297.16</v>
      </c>
      <c r="N608" s="38">
        <f t="shared" si="124"/>
        <v>-3256.5300000000007</v>
      </c>
      <c r="O608" s="38">
        <f t="shared" si="124"/>
        <v>18947.940000000002</v>
      </c>
      <c r="P608" s="38">
        <f t="shared" si="124"/>
        <v>89617.23</v>
      </c>
      <c r="Q608" s="38" t="str">
        <f t="shared" si="123"/>
        <v/>
      </c>
      <c r="R608" s="18"/>
      <c r="S608" s="22" t="s">
        <v>235</v>
      </c>
    </row>
    <row r="609" spans="2:19" ht="14" x14ac:dyDescent="0.3">
      <c r="B609" s="166" t="s">
        <v>261</v>
      </c>
      <c r="C609" s="167"/>
      <c r="D609" s="167"/>
      <c r="E609" s="167"/>
      <c r="F609" s="167"/>
      <c r="G609" s="167"/>
      <c r="H609" s="167"/>
      <c r="I609" s="167"/>
      <c r="J609" s="167"/>
      <c r="K609" s="167"/>
      <c r="L609" s="167"/>
      <c r="M609" s="167"/>
      <c r="N609" s="167"/>
      <c r="O609" s="54"/>
      <c r="P609" s="54"/>
      <c r="Q609" s="54"/>
      <c r="R609" s="18"/>
      <c r="S609" s="22"/>
    </row>
    <row r="610" spans="2:19" ht="14" x14ac:dyDescent="0.3">
      <c r="B610" s="168" t="s">
        <v>202</v>
      </c>
      <c r="C610" s="169"/>
      <c r="D610" s="169"/>
      <c r="E610" s="169"/>
      <c r="F610" s="169"/>
      <c r="G610" s="169"/>
      <c r="H610" s="169"/>
      <c r="I610" s="169"/>
      <c r="J610" s="169"/>
      <c r="K610" s="169"/>
      <c r="L610" s="169"/>
      <c r="M610" s="169"/>
      <c r="N610" s="169"/>
      <c r="O610" s="27"/>
      <c r="P610" s="27"/>
      <c r="Q610" s="27"/>
    </row>
    <row r="611" spans="2:19" ht="14" x14ac:dyDescent="0.3">
      <c r="B611" s="20" t="str">
        <f t="shared" ref="B611:Q614" si="125">IFERROR(VLOOKUP($B$610,$221:$343,MATCH($S611&amp;"/"&amp;B$348,$219:$219,0),FALSE),"")</f>
        <v/>
      </c>
      <c r="C611" s="20" t="str">
        <f t="shared" si="125"/>
        <v/>
      </c>
      <c r="D611" s="20" t="str">
        <f t="shared" si="125"/>
        <v/>
      </c>
      <c r="E611" s="20" t="str">
        <f t="shared" si="125"/>
        <v/>
      </c>
      <c r="F611" s="20" t="str">
        <f t="shared" si="125"/>
        <v/>
      </c>
      <c r="G611" s="20" t="str">
        <f t="shared" si="125"/>
        <v/>
      </c>
      <c r="H611" s="20" t="str">
        <f t="shared" si="125"/>
        <v/>
      </c>
      <c r="I611" s="20" t="str">
        <f t="shared" si="125"/>
        <v/>
      </c>
      <c r="J611" s="20" t="str">
        <f t="shared" si="125"/>
        <v/>
      </c>
      <c r="K611" s="20">
        <f t="shared" si="125"/>
        <v>-1444.95</v>
      </c>
      <c r="L611" s="20">
        <f t="shared" si="125"/>
        <v>-2775.53</v>
      </c>
      <c r="M611" s="20">
        <f t="shared" si="125"/>
        <v>-39932.620000000003</v>
      </c>
      <c r="N611" s="21">
        <f t="shared" si="125"/>
        <v>-1044.1099999999999</v>
      </c>
      <c r="O611" s="21">
        <f t="shared" si="125"/>
        <v>-1817.07</v>
      </c>
      <c r="P611" s="21">
        <f t="shared" si="125"/>
        <v>-1557.42</v>
      </c>
      <c r="Q611" s="21">
        <f t="shared" si="125"/>
        <v>-3176.28</v>
      </c>
      <c r="R611" s="18"/>
      <c r="S611" s="22" t="s">
        <v>232</v>
      </c>
    </row>
    <row r="612" spans="2:19" ht="14" x14ac:dyDescent="0.3">
      <c r="B612" s="20" t="str">
        <f t="shared" si="125"/>
        <v/>
      </c>
      <c r="C612" s="20" t="str">
        <f t="shared" si="125"/>
        <v/>
      </c>
      <c r="D612" s="20" t="str">
        <f t="shared" si="125"/>
        <v/>
      </c>
      <c r="E612" s="20" t="str">
        <f t="shared" si="125"/>
        <v/>
      </c>
      <c r="F612" s="20" t="str">
        <f t="shared" si="125"/>
        <v/>
      </c>
      <c r="G612" s="20" t="str">
        <f t="shared" si="125"/>
        <v/>
      </c>
      <c r="H612" s="20" t="str">
        <f t="shared" si="125"/>
        <v/>
      </c>
      <c r="I612" s="20" t="str">
        <f t="shared" si="125"/>
        <v/>
      </c>
      <c r="J612" s="20" t="str">
        <f t="shared" si="125"/>
        <v/>
      </c>
      <c r="K612" s="20">
        <f t="shared" si="125"/>
        <v>-10884.62</v>
      </c>
      <c r="L612" s="20">
        <f t="shared" si="125"/>
        <v>-17795.95</v>
      </c>
      <c r="M612" s="20">
        <f t="shared" si="125"/>
        <v>-112252.93</v>
      </c>
      <c r="N612" s="21">
        <f t="shared" si="125"/>
        <v>-4676.9799999999996</v>
      </c>
      <c r="O612" s="21">
        <f t="shared" si="125"/>
        <v>-5892.67</v>
      </c>
      <c r="P612" s="21">
        <f t="shared" si="125"/>
        <v>-3125.34</v>
      </c>
      <c r="Q612" s="21" t="str">
        <f t="shared" si="125"/>
        <v/>
      </c>
      <c r="R612" s="18"/>
      <c r="S612" s="22" t="s">
        <v>233</v>
      </c>
    </row>
    <row r="613" spans="2:19" ht="14" x14ac:dyDescent="0.3">
      <c r="B613" s="20" t="str">
        <f t="shared" si="125"/>
        <v/>
      </c>
      <c r="C613" s="20" t="str">
        <f t="shared" si="125"/>
        <v/>
      </c>
      <c r="D613" s="20" t="str">
        <f t="shared" si="125"/>
        <v/>
      </c>
      <c r="E613" s="20" t="str">
        <f t="shared" si="125"/>
        <v/>
      </c>
      <c r="F613" s="20" t="str">
        <f t="shared" si="125"/>
        <v/>
      </c>
      <c r="G613" s="20" t="str">
        <f t="shared" si="125"/>
        <v/>
      </c>
      <c r="H613" s="20" t="str">
        <f t="shared" si="125"/>
        <v/>
      </c>
      <c r="I613" s="20" t="str">
        <f t="shared" si="125"/>
        <v/>
      </c>
      <c r="J613" s="20" t="str">
        <f t="shared" si="125"/>
        <v/>
      </c>
      <c r="K613" s="20">
        <f t="shared" si="125"/>
        <v>-13195.23</v>
      </c>
      <c r="L613" s="20">
        <f t="shared" si="125"/>
        <v>-37201.32</v>
      </c>
      <c r="M613" s="20">
        <f t="shared" si="125"/>
        <v>-145114.87</v>
      </c>
      <c r="N613" s="21">
        <f t="shared" si="125"/>
        <v>-6398.77</v>
      </c>
      <c r="O613" s="21">
        <f t="shared" si="125"/>
        <v>-9952.9</v>
      </c>
      <c r="P613" s="21">
        <f t="shared" si="125"/>
        <v>-8361.1299999999992</v>
      </c>
      <c r="Q613" s="21" t="str">
        <f t="shared" si="125"/>
        <v/>
      </c>
      <c r="R613" s="18"/>
      <c r="S613" s="22" t="s">
        <v>234</v>
      </c>
    </row>
    <row r="614" spans="2:19" ht="14" x14ac:dyDescent="0.3">
      <c r="B614" s="20" t="str">
        <f t="shared" si="125"/>
        <v/>
      </c>
      <c r="C614" s="20" t="str">
        <f t="shared" si="125"/>
        <v/>
      </c>
      <c r="D614" s="20" t="str">
        <f t="shared" si="125"/>
        <v/>
      </c>
      <c r="E614" s="20" t="str">
        <f t="shared" si="125"/>
        <v/>
      </c>
      <c r="F614" s="20" t="str">
        <f t="shared" si="125"/>
        <v/>
      </c>
      <c r="G614" s="20" t="str">
        <f t="shared" si="125"/>
        <v/>
      </c>
      <c r="H614" s="20" t="str">
        <f t="shared" si="125"/>
        <v/>
      </c>
      <c r="I614" s="20" t="str">
        <f t="shared" si="125"/>
        <v/>
      </c>
      <c r="J614" s="20">
        <f t="shared" si="125"/>
        <v>-8140.39</v>
      </c>
      <c r="K614" s="20">
        <f t="shared" si="125"/>
        <v>-293065.53000000003</v>
      </c>
      <c r="L614" s="20">
        <f t="shared" si="125"/>
        <v>-59430.87</v>
      </c>
      <c r="M614" s="20">
        <f t="shared" si="125"/>
        <v>-138858.56</v>
      </c>
      <c r="N614" s="21">
        <f t="shared" si="125"/>
        <v>-10579.85</v>
      </c>
      <c r="O614" s="21">
        <f t="shared" si="125"/>
        <v>-15468.99</v>
      </c>
      <c r="P614" s="21">
        <f t="shared" si="125"/>
        <v>-13976.25</v>
      </c>
      <c r="Q614" s="21" t="str">
        <f t="shared" si="125"/>
        <v/>
      </c>
      <c r="R614" s="18"/>
      <c r="S614" s="22" t="s">
        <v>235</v>
      </c>
    </row>
    <row r="615" spans="2:19" ht="14" x14ac:dyDescent="0.3">
      <c r="B615" s="154" t="s">
        <v>207</v>
      </c>
      <c r="C615" s="155"/>
      <c r="D615" s="155"/>
      <c r="E615" s="155"/>
      <c r="F615" s="155"/>
      <c r="G615" s="155"/>
      <c r="H615" s="155"/>
      <c r="I615" s="155"/>
      <c r="J615" s="155"/>
      <c r="K615" s="155"/>
      <c r="L615" s="155"/>
      <c r="M615" s="155"/>
      <c r="N615" s="155"/>
      <c r="O615" s="50"/>
      <c r="P615" s="50"/>
      <c r="Q615" s="50"/>
    </row>
    <row r="616" spans="2:19" ht="14" x14ac:dyDescent="0.3">
      <c r="B616" s="20" t="str">
        <f t="shared" ref="B616:Q619" si="126">IFERROR(VLOOKUP($B$615,$221:$343,MATCH($S616&amp;"/"&amp;B$348,$219:$219,0),FALSE),"")</f>
        <v/>
      </c>
      <c r="C616" s="20" t="str">
        <f t="shared" si="126"/>
        <v/>
      </c>
      <c r="D616" s="20" t="str">
        <f t="shared" si="126"/>
        <v/>
      </c>
      <c r="E616" s="20" t="str">
        <f t="shared" si="126"/>
        <v/>
      </c>
      <c r="F616" s="20" t="str">
        <f t="shared" si="126"/>
        <v/>
      </c>
      <c r="G616" s="20" t="str">
        <f t="shared" si="126"/>
        <v/>
      </c>
      <c r="H616" s="20" t="str">
        <f t="shared" si="126"/>
        <v/>
      </c>
      <c r="I616" s="20" t="str">
        <f t="shared" si="126"/>
        <v/>
      </c>
      <c r="J616" s="20" t="str">
        <f t="shared" si="126"/>
        <v/>
      </c>
      <c r="K616" s="20">
        <f t="shared" si="126"/>
        <v>-664.82</v>
      </c>
      <c r="L616" s="20">
        <f t="shared" si="126"/>
        <v>-32234.42</v>
      </c>
      <c r="M616" s="20">
        <f t="shared" si="126"/>
        <v>-43169.51</v>
      </c>
      <c r="N616" s="21">
        <f t="shared" si="126"/>
        <v>-745.86</v>
      </c>
      <c r="O616" s="21">
        <f t="shared" si="126"/>
        <v>-1812.67</v>
      </c>
      <c r="P616" s="21">
        <f t="shared" si="126"/>
        <v>-1480.38</v>
      </c>
      <c r="Q616" s="21">
        <f t="shared" si="126"/>
        <v>-3174.76</v>
      </c>
      <c r="R616" s="18"/>
      <c r="S616" s="22" t="s">
        <v>232</v>
      </c>
    </row>
    <row r="617" spans="2:19" ht="14" x14ac:dyDescent="0.3">
      <c r="B617" s="20" t="str">
        <f t="shared" si="126"/>
        <v/>
      </c>
      <c r="C617" s="20" t="str">
        <f t="shared" si="126"/>
        <v/>
      </c>
      <c r="D617" s="20" t="str">
        <f t="shared" si="126"/>
        <v/>
      </c>
      <c r="E617" s="20" t="str">
        <f t="shared" si="126"/>
        <v/>
      </c>
      <c r="F617" s="20" t="str">
        <f t="shared" si="126"/>
        <v/>
      </c>
      <c r="G617" s="20" t="str">
        <f t="shared" si="126"/>
        <v/>
      </c>
      <c r="H617" s="20" t="str">
        <f t="shared" si="126"/>
        <v/>
      </c>
      <c r="I617" s="20" t="str">
        <f t="shared" si="126"/>
        <v/>
      </c>
      <c r="J617" s="20" t="str">
        <f t="shared" si="126"/>
        <v/>
      </c>
      <c r="K617" s="20">
        <f t="shared" si="126"/>
        <v>-207848.49</v>
      </c>
      <c r="L617" s="20">
        <f t="shared" si="126"/>
        <v>-59543.33</v>
      </c>
      <c r="M617" s="20">
        <f t="shared" si="126"/>
        <v>-115371.95</v>
      </c>
      <c r="N617" s="21">
        <f t="shared" si="126"/>
        <v>-4379.62</v>
      </c>
      <c r="O617" s="21">
        <f t="shared" si="126"/>
        <v>-5411.48</v>
      </c>
      <c r="P617" s="21">
        <f t="shared" si="126"/>
        <v>-3023.09</v>
      </c>
      <c r="Q617" s="21" t="str">
        <f t="shared" si="126"/>
        <v/>
      </c>
      <c r="R617" s="18"/>
      <c r="S617" s="22" t="s">
        <v>233</v>
      </c>
    </row>
    <row r="618" spans="2:19" ht="14" x14ac:dyDescent="0.3">
      <c r="B618" s="20" t="str">
        <f t="shared" si="126"/>
        <v/>
      </c>
      <c r="C618" s="20" t="str">
        <f t="shared" si="126"/>
        <v/>
      </c>
      <c r="D618" s="20" t="str">
        <f t="shared" si="126"/>
        <v/>
      </c>
      <c r="E618" s="20" t="str">
        <f t="shared" si="126"/>
        <v/>
      </c>
      <c r="F618" s="20" t="str">
        <f t="shared" si="126"/>
        <v/>
      </c>
      <c r="G618" s="20" t="str">
        <f t="shared" si="126"/>
        <v/>
      </c>
      <c r="H618" s="20" t="str">
        <f t="shared" si="126"/>
        <v/>
      </c>
      <c r="I618" s="20" t="str">
        <f t="shared" si="126"/>
        <v/>
      </c>
      <c r="J618" s="20" t="str">
        <f t="shared" si="126"/>
        <v/>
      </c>
      <c r="K618" s="20">
        <f t="shared" si="126"/>
        <v>-131181.93</v>
      </c>
      <c r="L618" s="20">
        <f t="shared" si="126"/>
        <v>-333957.63</v>
      </c>
      <c r="M618" s="20">
        <f t="shared" si="126"/>
        <v>-151635.32</v>
      </c>
      <c r="N618" s="21">
        <f t="shared" si="126"/>
        <v>-5649.65</v>
      </c>
      <c r="O618" s="21">
        <f t="shared" si="126"/>
        <v>-7059.28</v>
      </c>
      <c r="P618" s="21">
        <f t="shared" si="126"/>
        <v>-7307.7</v>
      </c>
      <c r="Q618" s="21" t="str">
        <f t="shared" si="126"/>
        <v/>
      </c>
      <c r="R618" s="18"/>
      <c r="S618" s="22" t="s">
        <v>234</v>
      </c>
    </row>
    <row r="619" spans="2:19" ht="14" x14ac:dyDescent="0.3">
      <c r="B619" s="20" t="str">
        <f t="shared" si="126"/>
        <v/>
      </c>
      <c r="C619" s="20" t="str">
        <f t="shared" si="126"/>
        <v/>
      </c>
      <c r="D619" s="20" t="str">
        <f t="shared" si="126"/>
        <v/>
      </c>
      <c r="E619" s="20" t="str">
        <f t="shared" si="126"/>
        <v/>
      </c>
      <c r="F619" s="20" t="str">
        <f t="shared" si="126"/>
        <v/>
      </c>
      <c r="G619" s="20" t="str">
        <f t="shared" si="126"/>
        <v/>
      </c>
      <c r="H619" s="20" t="str">
        <f t="shared" si="126"/>
        <v/>
      </c>
      <c r="I619" s="20" t="str">
        <f t="shared" si="126"/>
        <v/>
      </c>
      <c r="J619" s="20">
        <f t="shared" si="126"/>
        <v>-12184.62</v>
      </c>
      <c r="K619" s="20">
        <f t="shared" si="126"/>
        <v>-312653.15000000002</v>
      </c>
      <c r="L619" s="20">
        <f t="shared" si="126"/>
        <v>-357071.01</v>
      </c>
      <c r="M619" s="20">
        <f t="shared" si="126"/>
        <v>-144691.14000000001</v>
      </c>
      <c r="N619" s="21">
        <f t="shared" si="126"/>
        <v>-9820.1299999999992</v>
      </c>
      <c r="O619" s="21">
        <f t="shared" si="126"/>
        <v>-12595.1</v>
      </c>
      <c r="P619" s="21">
        <f t="shared" si="126"/>
        <v>-12890.23</v>
      </c>
      <c r="Q619" s="21" t="str">
        <f t="shared" si="126"/>
        <v/>
      </c>
      <c r="R619" s="18"/>
      <c r="S619" s="22" t="s">
        <v>235</v>
      </c>
    </row>
    <row r="620" spans="2:19" ht="14" x14ac:dyDescent="0.3">
      <c r="B620" s="156" t="s">
        <v>225</v>
      </c>
      <c r="C620" s="157"/>
      <c r="D620" s="157"/>
      <c r="E620" s="157"/>
      <c r="F620" s="157"/>
      <c r="G620" s="157"/>
      <c r="H620" s="157"/>
      <c r="I620" s="157"/>
      <c r="J620" s="157"/>
      <c r="K620" s="157"/>
      <c r="L620" s="157"/>
      <c r="M620" s="157"/>
      <c r="N620" s="157"/>
      <c r="O620" s="33"/>
      <c r="P620" s="33"/>
      <c r="Q620" s="33"/>
    </row>
    <row r="621" spans="2:19" ht="14" x14ac:dyDescent="0.3">
      <c r="B621" s="20" t="str">
        <f t="shared" ref="B621:Q624" si="127">IFERROR(VLOOKUP($B$620,$221:$343,MATCH($S621&amp;"/"&amp;B$348,$219:$219,0),FALSE),"")</f>
        <v/>
      </c>
      <c r="C621" s="20" t="str">
        <f t="shared" si="127"/>
        <v/>
      </c>
      <c r="D621" s="20" t="str">
        <f t="shared" si="127"/>
        <v/>
      </c>
      <c r="E621" s="20" t="str">
        <f t="shared" si="127"/>
        <v/>
      </c>
      <c r="F621" s="20" t="str">
        <f t="shared" si="127"/>
        <v/>
      </c>
      <c r="G621" s="20" t="str">
        <f t="shared" si="127"/>
        <v/>
      </c>
      <c r="H621" s="20" t="str">
        <f t="shared" si="127"/>
        <v/>
      </c>
      <c r="I621" s="20" t="str">
        <f t="shared" si="127"/>
        <v/>
      </c>
      <c r="J621" s="20" t="str">
        <f t="shared" si="127"/>
        <v/>
      </c>
      <c r="K621" s="20">
        <f t="shared" si="127"/>
        <v>247399.72</v>
      </c>
      <c r="L621" s="20">
        <f t="shared" si="127"/>
        <v>2591.35</v>
      </c>
      <c r="M621" s="20">
        <f t="shared" si="127"/>
        <v>75707.72</v>
      </c>
      <c r="N621" s="20">
        <f t="shared" si="127"/>
        <v>51715.41</v>
      </c>
      <c r="O621" s="20">
        <f t="shared" si="127"/>
        <v>-13912.68</v>
      </c>
      <c r="P621" s="20">
        <f t="shared" si="127"/>
        <v>13796.99</v>
      </c>
      <c r="Q621" s="20">
        <f t="shared" si="127"/>
        <v>-56833.72</v>
      </c>
      <c r="R621" s="18"/>
      <c r="S621" s="22" t="s">
        <v>232</v>
      </c>
    </row>
    <row r="622" spans="2:19" ht="14" x14ac:dyDescent="0.3">
      <c r="B622" s="20" t="str">
        <f t="shared" si="127"/>
        <v/>
      </c>
      <c r="C622" s="20" t="str">
        <f t="shared" si="127"/>
        <v/>
      </c>
      <c r="D622" s="20" t="str">
        <f t="shared" si="127"/>
        <v/>
      </c>
      <c r="E622" s="20" t="str">
        <f t="shared" si="127"/>
        <v/>
      </c>
      <c r="F622" s="20" t="str">
        <f t="shared" si="127"/>
        <v/>
      </c>
      <c r="G622" s="20" t="str">
        <f t="shared" si="127"/>
        <v/>
      </c>
      <c r="H622" s="20" t="str">
        <f t="shared" si="127"/>
        <v/>
      </c>
      <c r="I622" s="20" t="str">
        <f t="shared" si="127"/>
        <v/>
      </c>
      <c r="J622" s="20" t="str">
        <f t="shared" si="127"/>
        <v/>
      </c>
      <c r="K622" s="20">
        <f t="shared" si="127"/>
        <v>210415.71</v>
      </c>
      <c r="L622" s="20">
        <f t="shared" si="127"/>
        <v>2287.6999999999998</v>
      </c>
      <c r="M622" s="20">
        <f t="shared" si="127"/>
        <v>111988.9</v>
      </c>
      <c r="N622" s="20">
        <f t="shared" si="127"/>
        <v>80531.839999999997</v>
      </c>
      <c r="O622" s="20">
        <f t="shared" si="127"/>
        <v>3888.3</v>
      </c>
      <c r="P622" s="20">
        <f t="shared" si="127"/>
        <v>-13632.92</v>
      </c>
      <c r="Q622" s="20" t="str">
        <f t="shared" si="127"/>
        <v/>
      </c>
      <c r="R622" s="18"/>
      <c r="S622" s="22" t="s">
        <v>233</v>
      </c>
    </row>
    <row r="623" spans="2:19" ht="14" x14ac:dyDescent="0.3">
      <c r="B623" s="20" t="str">
        <f t="shared" si="127"/>
        <v/>
      </c>
      <c r="C623" s="20" t="str">
        <f t="shared" si="127"/>
        <v/>
      </c>
      <c r="D623" s="20" t="str">
        <f t="shared" si="127"/>
        <v/>
      </c>
      <c r="E623" s="20" t="str">
        <f t="shared" si="127"/>
        <v/>
      </c>
      <c r="F623" s="20" t="str">
        <f t="shared" si="127"/>
        <v/>
      </c>
      <c r="G623" s="20" t="str">
        <f t="shared" si="127"/>
        <v/>
      </c>
      <c r="H623" s="20" t="str">
        <f t="shared" si="127"/>
        <v/>
      </c>
      <c r="I623" s="20" t="str">
        <f t="shared" si="127"/>
        <v/>
      </c>
      <c r="J623" s="20" t="str">
        <f t="shared" si="127"/>
        <v/>
      </c>
      <c r="K623" s="20">
        <f t="shared" si="127"/>
        <v>186016.54</v>
      </c>
      <c r="L623" s="20">
        <f t="shared" si="127"/>
        <v>255926.01</v>
      </c>
      <c r="M623" s="20">
        <f t="shared" si="127"/>
        <v>126818.57</v>
      </c>
      <c r="N623" s="20">
        <f t="shared" si="127"/>
        <v>51041.45</v>
      </c>
      <c r="O623" s="20">
        <f t="shared" si="127"/>
        <v>-13982.43</v>
      </c>
      <c r="P623" s="20">
        <f t="shared" si="127"/>
        <v>-27468.81</v>
      </c>
      <c r="Q623" s="20" t="str">
        <f t="shared" si="127"/>
        <v/>
      </c>
      <c r="R623" s="18"/>
      <c r="S623" s="22" t="s">
        <v>234</v>
      </c>
    </row>
    <row r="624" spans="2:19" ht="14" x14ac:dyDescent="0.3">
      <c r="B624" s="20" t="str">
        <f t="shared" si="127"/>
        <v/>
      </c>
      <c r="C624" s="20" t="str">
        <f t="shared" si="127"/>
        <v/>
      </c>
      <c r="D624" s="20" t="str">
        <f t="shared" si="127"/>
        <v/>
      </c>
      <c r="E624" s="20" t="str">
        <f t="shared" si="127"/>
        <v/>
      </c>
      <c r="F624" s="20" t="str">
        <f t="shared" si="127"/>
        <v/>
      </c>
      <c r="G624" s="20" t="str">
        <f t="shared" si="127"/>
        <v/>
      </c>
      <c r="H624" s="20" t="str">
        <f t="shared" si="127"/>
        <v/>
      </c>
      <c r="I624" s="20" t="str">
        <f t="shared" si="127"/>
        <v/>
      </c>
      <c r="J624" s="20">
        <f t="shared" si="127"/>
        <v>-54116.56</v>
      </c>
      <c r="K624" s="20">
        <f t="shared" si="127"/>
        <v>285612.75</v>
      </c>
      <c r="L624" s="20">
        <f t="shared" si="127"/>
        <v>282225.94</v>
      </c>
      <c r="M624" s="20">
        <f t="shared" si="127"/>
        <v>106670.23</v>
      </c>
      <c r="N624" s="20">
        <f t="shared" si="127"/>
        <v>36204.74</v>
      </c>
      <c r="O624" s="20">
        <f t="shared" si="127"/>
        <v>-28986.79</v>
      </c>
      <c r="P624" s="20">
        <f t="shared" si="127"/>
        <v>-69547.81</v>
      </c>
      <c r="Q624" s="20" t="str">
        <f t="shared" si="127"/>
        <v/>
      </c>
      <c r="R624" s="18"/>
      <c r="S624" s="22" t="s">
        <v>235</v>
      </c>
    </row>
    <row r="625" spans="2:19" ht="14" x14ac:dyDescent="0.3">
      <c r="B625" s="158" t="s">
        <v>226</v>
      </c>
      <c r="C625" s="159"/>
      <c r="D625" s="159"/>
      <c r="E625" s="159"/>
      <c r="F625" s="159"/>
      <c r="G625" s="159"/>
      <c r="H625" s="159"/>
      <c r="I625" s="159"/>
      <c r="J625" s="159"/>
      <c r="K625" s="159"/>
      <c r="L625" s="159"/>
      <c r="M625" s="159"/>
      <c r="N625" s="159"/>
      <c r="O625" s="55"/>
      <c r="P625" s="55"/>
      <c r="Q625" s="55"/>
    </row>
    <row r="626" spans="2:19" ht="14" x14ac:dyDescent="0.3">
      <c r="B626" s="20" t="str">
        <f t="shared" ref="B626:Q629" si="128">IFERROR(VLOOKUP($B$625,$221:$343,MATCH($S626&amp;"/"&amp;B$348,$219:$219,0),FALSE),"")</f>
        <v/>
      </c>
      <c r="C626" s="20" t="str">
        <f t="shared" si="128"/>
        <v/>
      </c>
      <c r="D626" s="20" t="str">
        <f t="shared" si="128"/>
        <v/>
      </c>
      <c r="E626" s="20" t="str">
        <f t="shared" si="128"/>
        <v/>
      </c>
      <c r="F626" s="20" t="str">
        <f t="shared" si="128"/>
        <v/>
      </c>
      <c r="G626" s="20" t="str">
        <f t="shared" si="128"/>
        <v/>
      </c>
      <c r="H626" s="20" t="str">
        <f t="shared" si="128"/>
        <v/>
      </c>
      <c r="I626" s="20" t="str">
        <f t="shared" si="128"/>
        <v/>
      </c>
      <c r="J626" s="20" t="str">
        <f t="shared" si="128"/>
        <v/>
      </c>
      <c r="K626" s="20">
        <f t="shared" si="128"/>
        <v>272277.37</v>
      </c>
      <c r="L626" s="20">
        <f t="shared" si="128"/>
        <v>-12437.81</v>
      </c>
      <c r="M626" s="20">
        <f t="shared" si="128"/>
        <v>8985.39</v>
      </c>
      <c r="N626" s="21">
        <f t="shared" si="128"/>
        <v>38466.410000000003</v>
      </c>
      <c r="O626" s="21">
        <f t="shared" si="128"/>
        <v>1509.97</v>
      </c>
      <c r="P626" s="21">
        <f t="shared" si="128"/>
        <v>27236.84</v>
      </c>
      <c r="Q626" s="21">
        <f t="shared" si="128"/>
        <v>24032.19</v>
      </c>
      <c r="R626" s="18"/>
      <c r="S626" s="22" t="s">
        <v>232</v>
      </c>
    </row>
    <row r="627" spans="2:19" ht="14" x14ac:dyDescent="0.3">
      <c r="B627" s="20" t="str">
        <f t="shared" si="128"/>
        <v/>
      </c>
      <c r="C627" s="20" t="str">
        <f t="shared" si="128"/>
        <v/>
      </c>
      <c r="D627" s="20" t="str">
        <f t="shared" si="128"/>
        <v/>
      </c>
      <c r="E627" s="20" t="str">
        <f t="shared" si="128"/>
        <v/>
      </c>
      <c r="F627" s="20" t="str">
        <f t="shared" si="128"/>
        <v/>
      </c>
      <c r="G627" s="20" t="str">
        <f t="shared" si="128"/>
        <v/>
      </c>
      <c r="H627" s="20" t="str">
        <f t="shared" si="128"/>
        <v/>
      </c>
      <c r="I627" s="20" t="str">
        <f t="shared" si="128"/>
        <v/>
      </c>
      <c r="J627" s="20" t="str">
        <f t="shared" si="128"/>
        <v/>
      </c>
      <c r="K627" s="20">
        <f t="shared" si="128"/>
        <v>30222.12</v>
      </c>
      <c r="L627" s="20">
        <f t="shared" si="128"/>
        <v>-29205.1</v>
      </c>
      <c r="M627" s="20">
        <f t="shared" si="128"/>
        <v>-18370.38</v>
      </c>
      <c r="N627" s="21">
        <f t="shared" si="128"/>
        <v>31870.79</v>
      </c>
      <c r="O627" s="21">
        <f t="shared" si="128"/>
        <v>-19278.919999999998</v>
      </c>
      <c r="P627" s="21">
        <f t="shared" si="128"/>
        <v>12648.5</v>
      </c>
      <c r="Q627" s="21" t="str">
        <f t="shared" si="128"/>
        <v/>
      </c>
      <c r="R627" s="18"/>
      <c r="S627" s="22" t="s">
        <v>233</v>
      </c>
    </row>
    <row r="628" spans="2:19" ht="14" x14ac:dyDescent="0.3">
      <c r="B628" s="20" t="str">
        <f t="shared" si="128"/>
        <v/>
      </c>
      <c r="C628" s="20" t="str">
        <f t="shared" si="128"/>
        <v/>
      </c>
      <c r="D628" s="20" t="str">
        <f t="shared" si="128"/>
        <v/>
      </c>
      <c r="E628" s="20" t="str">
        <f t="shared" si="128"/>
        <v/>
      </c>
      <c r="F628" s="20" t="str">
        <f t="shared" si="128"/>
        <v/>
      </c>
      <c r="G628" s="20" t="str">
        <f t="shared" si="128"/>
        <v/>
      </c>
      <c r="H628" s="20" t="str">
        <f t="shared" si="128"/>
        <v/>
      </c>
      <c r="I628" s="20" t="str">
        <f t="shared" si="128"/>
        <v/>
      </c>
      <c r="J628" s="20" t="str">
        <f t="shared" si="128"/>
        <v/>
      </c>
      <c r="K628" s="20">
        <f t="shared" si="128"/>
        <v>110435.79</v>
      </c>
      <c r="L628" s="20">
        <f t="shared" si="128"/>
        <v>-34831.01</v>
      </c>
      <c r="M628" s="20">
        <f t="shared" si="128"/>
        <v>-538.98</v>
      </c>
      <c r="N628" s="21">
        <f t="shared" si="128"/>
        <v>46721.19</v>
      </c>
      <c r="O628" s="21">
        <f t="shared" si="128"/>
        <v>-26910.35</v>
      </c>
      <c r="P628" s="21">
        <f t="shared" si="128"/>
        <v>23341.200000000001</v>
      </c>
      <c r="Q628" s="21" t="str">
        <f t="shared" si="128"/>
        <v/>
      </c>
      <c r="R628" s="18"/>
      <c r="S628" s="22" t="s">
        <v>234</v>
      </c>
    </row>
    <row r="629" spans="2:19" ht="14" x14ac:dyDescent="0.3">
      <c r="B629" s="20" t="str">
        <f t="shared" si="128"/>
        <v/>
      </c>
      <c r="C629" s="20" t="str">
        <f t="shared" si="128"/>
        <v/>
      </c>
      <c r="D629" s="20" t="str">
        <f t="shared" si="128"/>
        <v/>
      </c>
      <c r="E629" s="20" t="str">
        <f t="shared" si="128"/>
        <v/>
      </c>
      <c r="F629" s="20" t="str">
        <f t="shared" si="128"/>
        <v/>
      </c>
      <c r="G629" s="20" t="str">
        <f t="shared" si="128"/>
        <v/>
      </c>
      <c r="H629" s="20" t="str">
        <f t="shared" si="128"/>
        <v/>
      </c>
      <c r="I629" s="20" t="str">
        <f t="shared" si="128"/>
        <v/>
      </c>
      <c r="J629" s="20">
        <f t="shared" si="128"/>
        <v>7831.86</v>
      </c>
      <c r="K629" s="20">
        <f t="shared" si="128"/>
        <v>43754.07</v>
      </c>
      <c r="L629" s="20">
        <f t="shared" si="128"/>
        <v>-35132.11</v>
      </c>
      <c r="M629" s="20">
        <f t="shared" si="128"/>
        <v>-14459.51</v>
      </c>
      <c r="N629" s="21">
        <f t="shared" si="128"/>
        <v>33707.94</v>
      </c>
      <c r="O629" s="21">
        <f t="shared" si="128"/>
        <v>-7164.96</v>
      </c>
      <c r="P629" s="21">
        <f t="shared" si="128"/>
        <v>21155.439999999999</v>
      </c>
      <c r="Q629" s="21" t="str">
        <f t="shared" si="128"/>
        <v/>
      </c>
      <c r="R629" s="18"/>
      <c r="S629" s="22" t="s">
        <v>235</v>
      </c>
    </row>
    <row r="630" spans="2:19" ht="14" x14ac:dyDescent="0.3">
      <c r="B630" s="160" t="s">
        <v>262</v>
      </c>
      <c r="C630" s="161"/>
      <c r="D630" s="161"/>
      <c r="E630" s="161"/>
      <c r="F630" s="161"/>
      <c r="G630" s="161"/>
      <c r="H630" s="161"/>
      <c r="I630" s="161"/>
      <c r="J630" s="161"/>
      <c r="K630" s="161"/>
      <c r="L630" s="161"/>
      <c r="M630" s="161"/>
      <c r="N630" s="161"/>
      <c r="O630" s="56"/>
      <c r="P630" s="56"/>
      <c r="Q630" s="56"/>
      <c r="R630" s="57"/>
      <c r="S630" s="58"/>
    </row>
    <row r="631" spans="2:19" ht="14" x14ac:dyDescent="0.3">
      <c r="B631" s="144" t="s">
        <v>263</v>
      </c>
      <c r="C631" s="145"/>
      <c r="D631" s="145"/>
      <c r="E631" s="145"/>
      <c r="F631" s="145"/>
      <c r="G631" s="145"/>
      <c r="H631" s="145"/>
      <c r="I631" s="145"/>
      <c r="J631" s="145"/>
      <c r="K631" s="145"/>
      <c r="L631" s="145"/>
      <c r="M631" s="145"/>
      <c r="N631" s="145"/>
      <c r="O631" s="59"/>
      <c r="P631" s="59"/>
      <c r="Q631" s="59"/>
      <c r="R631" s="57"/>
      <c r="S631" s="58"/>
    </row>
    <row r="632" spans="2:19" ht="14" x14ac:dyDescent="0.3">
      <c r="B632" s="60" t="e">
        <f t="shared" ref="B632:Q632" si="129">B588/B402</f>
        <v>#VALUE!</v>
      </c>
      <c r="C632" s="60" t="e">
        <f t="shared" si="129"/>
        <v>#VALUE!</v>
      </c>
      <c r="D632" s="60" t="e">
        <f t="shared" si="129"/>
        <v>#VALUE!</v>
      </c>
      <c r="E632" s="60" t="e">
        <f t="shared" si="129"/>
        <v>#VALUE!</v>
      </c>
      <c r="F632" s="60" t="e">
        <f t="shared" si="129"/>
        <v>#VALUE!</v>
      </c>
      <c r="G632" s="60" t="e">
        <f t="shared" si="129"/>
        <v>#VALUE!</v>
      </c>
      <c r="H632" s="60" t="e">
        <f t="shared" si="129"/>
        <v>#VALUE!</v>
      </c>
      <c r="I632" s="60" t="e">
        <f t="shared" si="129"/>
        <v>#VALUE!</v>
      </c>
      <c r="J632" s="60">
        <f t="shared" si="129"/>
        <v>4.8677545640551302E-2</v>
      </c>
      <c r="K632" s="60">
        <f t="shared" si="129"/>
        <v>8.335011942908678E-2</v>
      </c>
      <c r="L632" s="60">
        <f t="shared" si="129"/>
        <v>3.5431941556917708E-2</v>
      </c>
      <c r="M632" s="60">
        <f t="shared" si="129"/>
        <v>-1.4482455415887269E-2</v>
      </c>
      <c r="N632" s="60">
        <f t="shared" si="129"/>
        <v>-6.9565026445675155E-3</v>
      </c>
      <c r="O632" s="60">
        <f t="shared" si="129"/>
        <v>-2.1866311748306201E-2</v>
      </c>
      <c r="P632" s="60">
        <f t="shared" si="129"/>
        <v>5.0773491250841532E-2</v>
      </c>
      <c r="Q632" s="60">
        <f t="shared" si="129"/>
        <v>9.3814029639710306E-2</v>
      </c>
      <c r="R632" s="18"/>
      <c r="S632" s="58" t="s">
        <v>264</v>
      </c>
    </row>
    <row r="633" spans="2:19" ht="14" x14ac:dyDescent="0.3">
      <c r="B633" s="60" t="e">
        <f t="shared" ref="B633:Q633" si="130">((B551*(1-B582))/(B457+B432))</f>
        <v>#DIV/0!</v>
      </c>
      <c r="C633" s="60" t="e">
        <f t="shared" si="130"/>
        <v>#DIV/0!</v>
      </c>
      <c r="D633" s="60" t="e">
        <f t="shared" si="130"/>
        <v>#DIV/0!</v>
      </c>
      <c r="E633" s="60" t="e">
        <f t="shared" si="130"/>
        <v>#DIV/0!</v>
      </c>
      <c r="F633" s="60" t="e">
        <f t="shared" si="130"/>
        <v>#DIV/0!</v>
      </c>
      <c r="G633" s="60" t="e">
        <f t="shared" si="130"/>
        <v>#DIV/0!</v>
      </c>
      <c r="H633" s="60" t="e">
        <f t="shared" si="130"/>
        <v>#DIV/0!</v>
      </c>
      <c r="I633" s="60" t="e">
        <f t="shared" si="130"/>
        <v>#DIV/0!</v>
      </c>
      <c r="J633" s="60">
        <f t="shared" si="130"/>
        <v>6.5680284868260996E-2</v>
      </c>
      <c r="K633" s="60">
        <f t="shared" si="130"/>
        <v>9.2131366754335378E-2</v>
      </c>
      <c r="L633" s="60">
        <f t="shared" si="130"/>
        <v>4.8210059907207267E-2</v>
      </c>
      <c r="M633" s="60">
        <f t="shared" si="130"/>
        <v>5.7575102253210626E-3</v>
      </c>
      <c r="N633" s="60">
        <f t="shared" si="130"/>
        <v>4.7030495556346537E-3</v>
      </c>
      <c r="O633" s="60">
        <f t="shared" si="130"/>
        <v>-9.7570210717788115E-3</v>
      </c>
      <c r="P633" s="60">
        <f t="shared" si="130"/>
        <v>7.3021479991497565E-2</v>
      </c>
      <c r="Q633" s="60">
        <f t="shared" si="130"/>
        <v>0.13096464151883652</v>
      </c>
      <c r="R633" s="18"/>
      <c r="S633" s="58" t="s">
        <v>265</v>
      </c>
    </row>
    <row r="634" spans="2:19" ht="14" x14ac:dyDescent="0.3">
      <c r="B634" s="60" t="e">
        <f t="shared" ref="B634:Q634" si="131">B588/B457</f>
        <v>#VALUE!</v>
      </c>
      <c r="C634" s="60" t="e">
        <f t="shared" si="131"/>
        <v>#VALUE!</v>
      </c>
      <c r="D634" s="60" t="e">
        <f t="shared" si="131"/>
        <v>#VALUE!</v>
      </c>
      <c r="E634" s="60" t="e">
        <f t="shared" si="131"/>
        <v>#VALUE!</v>
      </c>
      <c r="F634" s="60" t="e">
        <f t="shared" si="131"/>
        <v>#VALUE!</v>
      </c>
      <c r="G634" s="60" t="e">
        <f t="shared" si="131"/>
        <v>#VALUE!</v>
      </c>
      <c r="H634" s="60" t="e">
        <f t="shared" si="131"/>
        <v>#VALUE!</v>
      </c>
      <c r="I634" s="60" t="e">
        <f t="shared" si="131"/>
        <v>#VALUE!</v>
      </c>
      <c r="J634" s="60">
        <f t="shared" si="131"/>
        <v>9.9979861998726258E-2</v>
      </c>
      <c r="K634" s="60">
        <f t="shared" si="131"/>
        <v>0.11256415912108976</v>
      </c>
      <c r="L634" s="60">
        <f t="shared" si="131"/>
        <v>8.2590410736518141E-2</v>
      </c>
      <c r="M634" s="60">
        <f t="shared" si="131"/>
        <v>-4.0066489078338374E-2</v>
      </c>
      <c r="N634" s="60">
        <f t="shared" si="131"/>
        <v>-1.6319973439525053E-2</v>
      </c>
      <c r="O634" s="60">
        <f t="shared" si="131"/>
        <v>-5.3686649328452497E-2</v>
      </c>
      <c r="P634" s="60">
        <f t="shared" si="131"/>
        <v>0.10702752661030124</v>
      </c>
      <c r="Q634" s="60">
        <f t="shared" si="131"/>
        <v>0.1929778840150202</v>
      </c>
      <c r="R634" s="18"/>
      <c r="S634" s="58" t="s">
        <v>266</v>
      </c>
    </row>
    <row r="635" spans="2:19" ht="14" x14ac:dyDescent="0.3">
      <c r="B635" s="144" t="s">
        <v>267</v>
      </c>
      <c r="C635" s="145"/>
      <c r="D635" s="145"/>
      <c r="E635" s="145"/>
      <c r="F635" s="145"/>
      <c r="G635" s="145"/>
      <c r="H635" s="145"/>
      <c r="I635" s="145"/>
      <c r="J635" s="145"/>
      <c r="K635" s="145"/>
      <c r="L635" s="145"/>
      <c r="M635" s="145"/>
      <c r="N635" s="145"/>
      <c r="O635" s="59"/>
      <c r="P635" s="59"/>
      <c r="Q635" s="59"/>
      <c r="R635" s="57"/>
      <c r="S635" s="58"/>
    </row>
    <row r="636" spans="2:19" ht="14" x14ac:dyDescent="0.3">
      <c r="B636" s="61" t="e">
        <f t="shared" ref="B636:N636" si="132">B378/B414</f>
        <v>#VALUE!</v>
      </c>
      <c r="C636" s="61" t="e">
        <f t="shared" si="132"/>
        <v>#VALUE!</v>
      </c>
      <c r="D636" s="61" t="e">
        <f t="shared" si="132"/>
        <v>#VALUE!</v>
      </c>
      <c r="E636" s="61" t="e">
        <f t="shared" si="132"/>
        <v>#VALUE!</v>
      </c>
      <c r="F636" s="61" t="e">
        <f t="shared" si="132"/>
        <v>#VALUE!</v>
      </c>
      <c r="G636" s="61" t="e">
        <f t="shared" si="132"/>
        <v>#VALUE!</v>
      </c>
      <c r="H636" s="61" t="e">
        <f t="shared" si="132"/>
        <v>#VALUE!</v>
      </c>
      <c r="I636" s="61" t="e">
        <f t="shared" si="132"/>
        <v>#VALUE!</v>
      </c>
      <c r="J636" s="61">
        <f t="shared" si="132"/>
        <v>0.5461900955025859</v>
      </c>
      <c r="K636" s="61">
        <f t="shared" si="132"/>
        <v>2.1145375716257071</v>
      </c>
      <c r="L636" s="61">
        <f t="shared" si="132"/>
        <v>1.5601898487157566</v>
      </c>
      <c r="M636" s="61">
        <f t="shared" si="132"/>
        <v>0.73362811382284532</v>
      </c>
      <c r="N636" s="61">
        <f t="shared" si="132"/>
        <v>1.53622314521268</v>
      </c>
      <c r="O636" s="61">
        <f>O378/O414</f>
        <v>1.3189498513277549</v>
      </c>
      <c r="P636" s="61">
        <f>P378/P414</f>
        <v>1.499348043064586</v>
      </c>
      <c r="Q636" s="61">
        <f>Q378/Q414</f>
        <v>1.4564418184077306</v>
      </c>
      <c r="R636" s="18"/>
      <c r="S636" s="58" t="s">
        <v>268</v>
      </c>
    </row>
    <row r="637" spans="2:19" ht="14" x14ac:dyDescent="0.3">
      <c r="B637" s="61" t="e">
        <f t="shared" ref="B637:N637" si="133">(B378-B372)/B414</f>
        <v>#VALUE!</v>
      </c>
      <c r="C637" s="61" t="e">
        <f t="shared" si="133"/>
        <v>#VALUE!</v>
      </c>
      <c r="D637" s="61" t="e">
        <f t="shared" si="133"/>
        <v>#VALUE!</v>
      </c>
      <c r="E637" s="61" t="e">
        <f t="shared" si="133"/>
        <v>#VALUE!</v>
      </c>
      <c r="F637" s="61" t="e">
        <f t="shared" si="133"/>
        <v>#VALUE!</v>
      </c>
      <c r="G637" s="61" t="e">
        <f t="shared" si="133"/>
        <v>#VALUE!</v>
      </c>
      <c r="H637" s="61" t="e">
        <f t="shared" si="133"/>
        <v>#VALUE!</v>
      </c>
      <c r="I637" s="61" t="e">
        <f t="shared" si="133"/>
        <v>#VALUE!</v>
      </c>
      <c r="J637" s="61">
        <f t="shared" si="133"/>
        <v>0.40939638767613756</v>
      </c>
      <c r="K637" s="61">
        <f t="shared" si="133"/>
        <v>1.8075290671680564</v>
      </c>
      <c r="L637" s="61">
        <f t="shared" si="133"/>
        <v>0.67687391327691682</v>
      </c>
      <c r="M637" s="61">
        <f t="shared" si="133"/>
        <v>0.27258811541139577</v>
      </c>
      <c r="N637" s="61">
        <f t="shared" si="133"/>
        <v>0.75734193213580736</v>
      </c>
      <c r="O637" s="61">
        <f>(O378-O372)/O414</f>
        <v>0.67829785293283118</v>
      </c>
      <c r="P637" s="61">
        <f>(P378-P372)/P414</f>
        <v>0.792533522518866</v>
      </c>
      <c r="Q637" s="61">
        <f>(Q378-Q372)/Q414</f>
        <v>0.71025107491188599</v>
      </c>
      <c r="R637" s="18"/>
      <c r="S637" s="58" t="s">
        <v>269</v>
      </c>
    </row>
    <row r="638" spans="2:19" ht="14" x14ac:dyDescent="0.3">
      <c r="B638" s="144" t="s">
        <v>270</v>
      </c>
      <c r="C638" s="145"/>
      <c r="D638" s="145"/>
      <c r="E638" s="145"/>
      <c r="F638" s="145"/>
      <c r="G638" s="145"/>
      <c r="H638" s="145"/>
      <c r="I638" s="145"/>
      <c r="J638" s="145"/>
      <c r="K638" s="145"/>
      <c r="L638" s="145"/>
      <c r="M638" s="145"/>
      <c r="N638" s="145"/>
      <c r="O638" s="59"/>
      <c r="P638" s="59"/>
      <c r="Q638" s="59"/>
      <c r="R638" s="57"/>
      <c r="S638" s="58"/>
    </row>
    <row r="639" spans="2:19" ht="14" x14ac:dyDescent="0.3">
      <c r="B639" s="61" t="e">
        <f t="shared" ref="B639:N639" si="134">B432/B457</f>
        <v>#VALUE!</v>
      </c>
      <c r="C639" s="61" t="e">
        <f t="shared" si="134"/>
        <v>#VALUE!</v>
      </c>
      <c r="D639" s="61" t="e">
        <f t="shared" si="134"/>
        <v>#VALUE!</v>
      </c>
      <c r="E639" s="61" t="e">
        <f t="shared" si="134"/>
        <v>#VALUE!</v>
      </c>
      <c r="F639" s="61" t="e">
        <f t="shared" si="134"/>
        <v>#VALUE!</v>
      </c>
      <c r="G639" s="61" t="e">
        <f t="shared" si="134"/>
        <v>#VALUE!</v>
      </c>
      <c r="H639" s="61" t="e">
        <f t="shared" si="134"/>
        <v>#VALUE!</v>
      </c>
      <c r="I639" s="61" t="e">
        <f t="shared" si="134"/>
        <v>#VALUE!</v>
      </c>
      <c r="J639" s="61">
        <f t="shared" si="134"/>
        <v>0.65782290805342269</v>
      </c>
      <c r="K639" s="61">
        <f t="shared" si="134"/>
        <v>0.24413088002956915</v>
      </c>
      <c r="L639" s="61">
        <f t="shared" si="134"/>
        <v>1.0393133940646901</v>
      </c>
      <c r="M639" s="61">
        <f t="shared" si="134"/>
        <v>1.3602308800780631</v>
      </c>
      <c r="N639" s="61">
        <f t="shared" si="134"/>
        <v>1.0390263779553075</v>
      </c>
      <c r="O639" s="61">
        <f>O432/O457</f>
        <v>1.0982455038135934</v>
      </c>
      <c r="P639" s="61">
        <f>P432/P457</f>
        <v>0.79149607265936162</v>
      </c>
      <c r="Q639" s="61">
        <f>Q432/Q457</f>
        <v>0.66363138802671517</v>
      </c>
      <c r="R639" s="18"/>
      <c r="S639" s="58" t="s">
        <v>271</v>
      </c>
    </row>
    <row r="640" spans="2:19" ht="14" x14ac:dyDescent="0.3">
      <c r="B640" s="61" t="e">
        <f t="shared" ref="B640:N640" si="135">B432/B588</f>
        <v>#VALUE!</v>
      </c>
      <c r="C640" s="61" t="e">
        <f t="shared" si="135"/>
        <v>#VALUE!</v>
      </c>
      <c r="D640" s="61" t="e">
        <f t="shared" si="135"/>
        <v>#VALUE!</v>
      </c>
      <c r="E640" s="61" t="e">
        <f t="shared" si="135"/>
        <v>#VALUE!</v>
      </c>
      <c r="F640" s="61" t="e">
        <f t="shared" si="135"/>
        <v>#VALUE!</v>
      </c>
      <c r="G640" s="61" t="e">
        <f t="shared" si="135"/>
        <v>#VALUE!</v>
      </c>
      <c r="H640" s="61" t="e">
        <f t="shared" si="135"/>
        <v>#VALUE!</v>
      </c>
      <c r="I640" s="61" t="e">
        <f t="shared" si="135"/>
        <v>#VALUE!</v>
      </c>
      <c r="J640" s="61">
        <f t="shared" si="135"/>
        <v>6.5795540712168963</v>
      </c>
      <c r="K640" s="61">
        <f t="shared" si="135"/>
        <v>2.1688153843618001</v>
      </c>
      <c r="L640" s="61">
        <f t="shared" si="135"/>
        <v>12.583947516380952</v>
      </c>
      <c r="M640" s="61">
        <f t="shared" si="135"/>
        <v>-33.949340492962264</v>
      </c>
      <c r="N640" s="61">
        <f t="shared" si="135"/>
        <v>-63.665935597597731</v>
      </c>
      <c r="O640" s="61">
        <f>O432/O588</f>
        <v>-20.456584971332017</v>
      </c>
      <c r="P640" s="61">
        <f>P432/P588</f>
        <v>7.3952570682239918</v>
      </c>
      <c r="Q640" s="61">
        <f>Q432/Q588</f>
        <v>3.4388986666216228</v>
      </c>
      <c r="R640" s="18"/>
      <c r="S640" s="58" t="s">
        <v>272</v>
      </c>
    </row>
    <row r="641" spans="2:19" ht="14" x14ac:dyDescent="0.3">
      <c r="B641" s="146" t="s">
        <v>273</v>
      </c>
      <c r="C641" s="147"/>
      <c r="D641" s="147"/>
      <c r="E641" s="147"/>
      <c r="F641" s="147"/>
      <c r="G641" s="147"/>
      <c r="H641" s="147"/>
      <c r="I641" s="147"/>
      <c r="J641" s="147"/>
      <c r="K641" s="147"/>
      <c r="L641" s="147"/>
      <c r="M641" s="147"/>
      <c r="N641" s="147"/>
      <c r="O641" s="62"/>
      <c r="P641" s="62"/>
      <c r="Q641" s="62"/>
      <c r="R641" s="63"/>
      <c r="S641" s="64"/>
    </row>
    <row r="642" spans="2:19" ht="14" x14ac:dyDescent="0.3">
      <c r="B642" s="65"/>
      <c r="C642" s="66" t="e">
        <f t="shared" ref="C642:N642" si="136">365/(C465/((C366+B366)/2))</f>
        <v>#VALUE!</v>
      </c>
      <c r="D642" s="66" t="e">
        <f t="shared" si="136"/>
        <v>#VALUE!</v>
      </c>
      <c r="E642" s="66" t="e">
        <f t="shared" si="136"/>
        <v>#VALUE!</v>
      </c>
      <c r="F642" s="66" t="e">
        <f t="shared" si="136"/>
        <v>#VALUE!</v>
      </c>
      <c r="G642" s="66" t="e">
        <f t="shared" si="136"/>
        <v>#VALUE!</v>
      </c>
      <c r="H642" s="66" t="e">
        <f t="shared" si="136"/>
        <v>#VALUE!</v>
      </c>
      <c r="I642" s="66" t="e">
        <f t="shared" si="136"/>
        <v>#VALUE!</v>
      </c>
      <c r="J642" s="66" t="e">
        <f t="shared" si="136"/>
        <v>#VALUE!</v>
      </c>
      <c r="K642" s="66">
        <f t="shared" si="136"/>
        <v>9.8042728932416434</v>
      </c>
      <c r="L642" s="66">
        <f t="shared" si="136"/>
        <v>34.426618170090279</v>
      </c>
      <c r="M642" s="66">
        <f t="shared" si="136"/>
        <v>48.441350867229055</v>
      </c>
      <c r="N642" s="67">
        <f t="shared" si="136"/>
        <v>65.534596305738205</v>
      </c>
      <c r="O642" s="67">
        <f>365/(O465/((O366+M366)/2))</f>
        <v>74.077154931479171</v>
      </c>
      <c r="P642" s="67">
        <f>365/(P465/((P366+M366)/2))</f>
        <v>49.579520028988732</v>
      </c>
      <c r="Q642" s="67">
        <f>365/(Q465/((Q366+N366)/2))</f>
        <v>39.592059807508228</v>
      </c>
      <c r="R642" s="63"/>
      <c r="S642" s="64" t="s">
        <v>274</v>
      </c>
    </row>
    <row r="643" spans="2:19" ht="14" x14ac:dyDescent="0.3">
      <c r="B643" s="65"/>
      <c r="C643" s="66" t="e">
        <f t="shared" ref="C643:N643" si="137">365/(C503/((C372+B372)/2))</f>
        <v>#VALUE!</v>
      </c>
      <c r="D643" s="66" t="e">
        <f t="shared" si="137"/>
        <v>#VALUE!</v>
      </c>
      <c r="E643" s="66" t="e">
        <f t="shared" si="137"/>
        <v>#VALUE!</v>
      </c>
      <c r="F643" s="66" t="e">
        <f t="shared" si="137"/>
        <v>#VALUE!</v>
      </c>
      <c r="G643" s="66" t="e">
        <f t="shared" si="137"/>
        <v>#VALUE!</v>
      </c>
      <c r="H643" s="66" t="e">
        <f t="shared" si="137"/>
        <v>#VALUE!</v>
      </c>
      <c r="I643" s="66" t="e">
        <f t="shared" si="137"/>
        <v>#VALUE!</v>
      </c>
      <c r="J643" s="66" t="e">
        <f t="shared" si="137"/>
        <v>#VALUE!</v>
      </c>
      <c r="K643" s="66">
        <f t="shared" si="137"/>
        <v>13.375460378158726</v>
      </c>
      <c r="L643" s="66">
        <f t="shared" si="137"/>
        <v>76.47043415442262</v>
      </c>
      <c r="M643" s="66">
        <f t="shared" si="137"/>
        <v>117.19898718466911</v>
      </c>
      <c r="N643" s="67">
        <f t="shared" si="137"/>
        <v>152.99267213446842</v>
      </c>
      <c r="O643" s="67">
        <f>365/(O503/((O372+M372)/2))</f>
        <v>152.91886640129084</v>
      </c>
      <c r="P643" s="67">
        <f>365/(P503/((P372+M372)/2))</f>
        <v>115.0476121398827</v>
      </c>
      <c r="Q643" s="67">
        <f>365/(Q503/((Q372+N372)/2))</f>
        <v>104.18960171459482</v>
      </c>
      <c r="R643" s="63"/>
      <c r="S643" s="64" t="s">
        <v>275</v>
      </c>
    </row>
    <row r="644" spans="2:19" ht="14" x14ac:dyDescent="0.3">
      <c r="B644" s="65"/>
      <c r="C644" s="66" t="e">
        <f t="shared" ref="C644:N644" si="138">365/(C503/((C408+B408)/2))</f>
        <v>#VALUE!</v>
      </c>
      <c r="D644" s="66" t="e">
        <f t="shared" si="138"/>
        <v>#VALUE!</v>
      </c>
      <c r="E644" s="66" t="e">
        <f t="shared" si="138"/>
        <v>#VALUE!</v>
      </c>
      <c r="F644" s="66" t="e">
        <f t="shared" si="138"/>
        <v>#VALUE!</v>
      </c>
      <c r="G644" s="66" t="e">
        <f t="shared" si="138"/>
        <v>#VALUE!</v>
      </c>
      <c r="H644" s="66" t="e">
        <f t="shared" si="138"/>
        <v>#VALUE!</v>
      </c>
      <c r="I644" s="66" t="e">
        <f t="shared" si="138"/>
        <v>#VALUE!</v>
      </c>
      <c r="J644" s="66" t="e">
        <f t="shared" si="138"/>
        <v>#VALUE!</v>
      </c>
      <c r="K644" s="66">
        <f t="shared" si="138"/>
        <v>42.437068930731002</v>
      </c>
      <c r="L644" s="66">
        <f t="shared" si="138"/>
        <v>60.640585151919986</v>
      </c>
      <c r="M644" s="66">
        <f t="shared" si="138"/>
        <v>78.860838939388699</v>
      </c>
      <c r="N644" s="67">
        <f t="shared" si="138"/>
        <v>95.930947934910975</v>
      </c>
      <c r="O644" s="67">
        <f>365/(O503/((O408+M408)/2))</f>
        <v>102.9947706859958</v>
      </c>
      <c r="P644" s="67">
        <f>365/(P503/((P408+M408)/2))</f>
        <v>77.66549327982213</v>
      </c>
      <c r="Q644" s="67">
        <f>365/(Q503/((Q408+N408)/2))</f>
        <v>71.077734943775596</v>
      </c>
      <c r="R644" s="63"/>
      <c r="S644" s="64" t="s">
        <v>276</v>
      </c>
    </row>
    <row r="645" spans="2:19" ht="14" x14ac:dyDescent="0.3">
      <c r="B645" s="68"/>
      <c r="C645" s="69" t="e">
        <f t="shared" ref="C645:M645" si="139">C643+C642-C644</f>
        <v>#VALUE!</v>
      </c>
      <c r="D645" s="69" t="e">
        <f t="shared" si="139"/>
        <v>#VALUE!</v>
      </c>
      <c r="E645" s="69" t="e">
        <f t="shared" si="139"/>
        <v>#VALUE!</v>
      </c>
      <c r="F645" s="69" t="e">
        <f t="shared" si="139"/>
        <v>#VALUE!</v>
      </c>
      <c r="G645" s="69" t="e">
        <f t="shared" si="139"/>
        <v>#VALUE!</v>
      </c>
      <c r="H645" s="69" t="e">
        <f t="shared" si="139"/>
        <v>#VALUE!</v>
      </c>
      <c r="I645" s="69" t="e">
        <f t="shared" si="139"/>
        <v>#VALUE!</v>
      </c>
      <c r="J645" s="69" t="e">
        <f t="shared" si="139"/>
        <v>#VALUE!</v>
      </c>
      <c r="K645" s="69">
        <f t="shared" si="139"/>
        <v>-19.257335659330632</v>
      </c>
      <c r="L645" s="69">
        <f t="shared" si="139"/>
        <v>50.256467172592913</v>
      </c>
      <c r="M645" s="69">
        <f t="shared" si="139"/>
        <v>86.77949911250947</v>
      </c>
      <c r="N645" s="70">
        <f>N643+N642-N644</f>
        <v>122.59632050529565</v>
      </c>
      <c r="O645" s="70">
        <f>O643+O642-O644</f>
        <v>124.0012506467742</v>
      </c>
      <c r="P645" s="70">
        <f>P643+P642-P644</f>
        <v>86.961638889049311</v>
      </c>
      <c r="Q645" s="70">
        <f>Q643+Q642-Q644</f>
        <v>72.70392657832744</v>
      </c>
      <c r="R645" s="63"/>
      <c r="S645" s="64" t="s">
        <v>277</v>
      </c>
    </row>
    <row r="646" spans="2:19" ht="14" x14ac:dyDescent="0.3">
      <c r="B646" s="148" t="s">
        <v>278</v>
      </c>
      <c r="C646" s="149"/>
      <c r="D646" s="149"/>
      <c r="E646" s="149"/>
      <c r="F646" s="149"/>
      <c r="G646" s="149"/>
      <c r="H646" s="149"/>
      <c r="I646" s="149"/>
      <c r="J646" s="149"/>
      <c r="K646" s="149"/>
      <c r="L646" s="149"/>
      <c r="M646" s="149"/>
      <c r="N646" s="149"/>
      <c r="O646" s="59"/>
      <c r="P646" s="59"/>
      <c r="Q646" s="59"/>
      <c r="R646" s="57"/>
      <c r="S646" s="58"/>
    </row>
    <row r="647" spans="2:19" ht="14" x14ac:dyDescent="0.3">
      <c r="B647" s="71" t="e">
        <v>#N/A</v>
      </c>
      <c r="C647" s="71" t="e">
        <v>#N/A</v>
      </c>
      <c r="D647" s="71" t="e">
        <v>#N/A</v>
      </c>
      <c r="E647" s="71" t="e">
        <v>#N/A</v>
      </c>
      <c r="F647" s="71" t="e">
        <v>#N/A</v>
      </c>
      <c r="G647" s="71" t="e">
        <v>#N/A</v>
      </c>
      <c r="H647" s="71" t="e">
        <v>#N/A</v>
      </c>
      <c r="I647" s="71" t="e">
        <v>#N/A</v>
      </c>
      <c r="J647" s="71" t="e">
        <v>#N/A</v>
      </c>
      <c r="K647" s="71">
        <v>200000</v>
      </c>
      <c r="L647" s="71">
        <v>200000</v>
      </c>
      <c r="M647" s="71">
        <v>200000</v>
      </c>
      <c r="N647" s="72">
        <v>240000</v>
      </c>
      <c r="O647" s="72">
        <v>287999.71100000001</v>
      </c>
      <c r="P647" s="72">
        <v>301937.83899999998</v>
      </c>
      <c r="Q647" s="72">
        <v>301937.83899999998</v>
      </c>
      <c r="R647" s="73"/>
      <c r="S647" s="74" t="s">
        <v>279</v>
      </c>
    </row>
    <row r="648" spans="2:19" ht="14" x14ac:dyDescent="0.3">
      <c r="B648" s="30" t="e">
        <f t="shared" ref="B648:Q648" si="140">B457/B647</f>
        <v>#VALUE!</v>
      </c>
      <c r="C648" s="30" t="e">
        <f t="shared" si="140"/>
        <v>#VALUE!</v>
      </c>
      <c r="D648" s="30" t="e">
        <f t="shared" si="140"/>
        <v>#VALUE!</v>
      </c>
      <c r="E648" s="30" t="e">
        <f t="shared" si="140"/>
        <v>#VALUE!</v>
      </c>
      <c r="F648" s="30" t="e">
        <f t="shared" si="140"/>
        <v>#VALUE!</v>
      </c>
      <c r="G648" s="30" t="e">
        <f t="shared" si="140"/>
        <v>#VALUE!</v>
      </c>
      <c r="H648" s="30" t="e">
        <f t="shared" si="140"/>
        <v>#VALUE!</v>
      </c>
      <c r="I648" s="30" t="e">
        <f t="shared" si="140"/>
        <v>#VALUE!</v>
      </c>
      <c r="J648" s="30" t="e">
        <f t="shared" si="140"/>
        <v>#N/A</v>
      </c>
      <c r="K648" s="30">
        <f t="shared" si="140"/>
        <v>2.0480817499999997</v>
      </c>
      <c r="L648" s="30">
        <f t="shared" si="140"/>
        <v>2.0253568</v>
      </c>
      <c r="M648" s="30">
        <f t="shared" si="140"/>
        <v>1.9451916500000002</v>
      </c>
      <c r="N648" s="30">
        <f t="shared" si="140"/>
        <v>1.9929362500000001</v>
      </c>
      <c r="O648" s="30">
        <f t="shared" si="140"/>
        <v>1.5673753922621123</v>
      </c>
      <c r="P648" s="30">
        <f t="shared" si="140"/>
        <v>1.7793323678123034</v>
      </c>
      <c r="Q648" s="30">
        <f t="shared" si="140"/>
        <v>1.8695266942014512</v>
      </c>
      <c r="R648" s="18"/>
      <c r="S648" s="74" t="s">
        <v>280</v>
      </c>
    </row>
    <row r="649" spans="2:19" ht="14" x14ac:dyDescent="0.3">
      <c r="B649" s="30" t="e">
        <f t="shared" ref="B649:Q649" si="141">B588/B647</f>
        <v>#N/A</v>
      </c>
      <c r="C649" s="30" t="e">
        <f t="shared" si="141"/>
        <v>#N/A</v>
      </c>
      <c r="D649" s="30" t="e">
        <f t="shared" si="141"/>
        <v>#N/A</v>
      </c>
      <c r="E649" s="30" t="e">
        <f t="shared" si="141"/>
        <v>#N/A</v>
      </c>
      <c r="F649" s="30" t="e">
        <f t="shared" si="141"/>
        <v>#N/A</v>
      </c>
      <c r="G649" s="30" t="e">
        <f t="shared" si="141"/>
        <v>#N/A</v>
      </c>
      <c r="H649" s="30" t="e">
        <f t="shared" si="141"/>
        <v>#N/A</v>
      </c>
      <c r="I649" s="30" t="e">
        <f t="shared" si="141"/>
        <v>#N/A</v>
      </c>
      <c r="J649" s="30" t="e">
        <f t="shared" si="141"/>
        <v>#N/A</v>
      </c>
      <c r="K649" s="30">
        <f t="shared" si="141"/>
        <v>0.23054059999999998</v>
      </c>
      <c r="L649" s="30">
        <f t="shared" si="141"/>
        <v>0.16727505000000001</v>
      </c>
      <c r="M649" s="30">
        <f t="shared" si="141"/>
        <v>-7.7936999999999992E-2</v>
      </c>
      <c r="N649" s="30">
        <f t="shared" si="141"/>
        <v>-3.252466666666666E-2</v>
      </c>
      <c r="O649" s="30">
        <f t="shared" si="141"/>
        <v>-8.4147133050421694E-2</v>
      </c>
      <c r="P649" s="30">
        <f t="shared" si="141"/>
        <v>0.19043754234460161</v>
      </c>
      <c r="Q649" s="30">
        <f t="shared" si="141"/>
        <v>0.36077730555659177</v>
      </c>
      <c r="R649" s="18"/>
      <c r="S649" s="58" t="s">
        <v>281</v>
      </c>
    </row>
    <row r="650" spans="2:19" ht="14" x14ac:dyDescent="0.3">
      <c r="B650" s="75"/>
      <c r="C650" s="75" t="e">
        <f t="shared" ref="C650:M650" si="142">+C649/B649-1</f>
        <v>#N/A</v>
      </c>
      <c r="D650" s="76" t="e">
        <f t="shared" si="142"/>
        <v>#N/A</v>
      </c>
      <c r="E650" s="75" t="e">
        <f t="shared" si="142"/>
        <v>#N/A</v>
      </c>
      <c r="F650" s="76" t="e">
        <f t="shared" si="142"/>
        <v>#N/A</v>
      </c>
      <c r="G650" s="75" t="e">
        <f t="shared" si="142"/>
        <v>#N/A</v>
      </c>
      <c r="H650" s="76" t="e">
        <f t="shared" si="142"/>
        <v>#N/A</v>
      </c>
      <c r="I650" s="75" t="e">
        <f t="shared" si="142"/>
        <v>#N/A</v>
      </c>
      <c r="J650" s="76" t="e">
        <f t="shared" si="142"/>
        <v>#N/A</v>
      </c>
      <c r="K650" s="75" t="e">
        <f t="shared" si="142"/>
        <v>#N/A</v>
      </c>
      <c r="L650" s="76">
        <f t="shared" si="142"/>
        <v>-0.27442259628022125</v>
      </c>
      <c r="M650" s="75">
        <f t="shared" si="142"/>
        <v>-1.4659212476696315</v>
      </c>
      <c r="N650" s="77">
        <f>+N649/M649-1</f>
        <v>-0.58268002788577111</v>
      </c>
      <c r="O650" s="77">
        <f>+O649/M649-1</f>
        <v>7.9681448483027273E-2</v>
      </c>
      <c r="P650" s="77">
        <f>+P649/M649-1</f>
        <v>-3.4434805335668761</v>
      </c>
      <c r="Q650" s="77">
        <f>+Q649/N649-1</f>
        <v>-12.092421307620631</v>
      </c>
      <c r="R650" s="78"/>
      <c r="S650" s="79" t="s">
        <v>282</v>
      </c>
    </row>
    <row r="651" spans="2:19" ht="14" x14ac:dyDescent="0.3">
      <c r="B651" s="80">
        <v>0</v>
      </c>
      <c r="C651" s="80">
        <v>0</v>
      </c>
      <c r="D651" s="80">
        <v>0</v>
      </c>
      <c r="E651" s="80">
        <v>0</v>
      </c>
      <c r="F651" s="80">
        <v>0</v>
      </c>
      <c r="G651" s="80">
        <v>0</v>
      </c>
      <c r="H651" s="80">
        <v>0</v>
      </c>
      <c r="I651" s="80">
        <v>0</v>
      </c>
      <c r="J651" s="80">
        <v>0</v>
      </c>
      <c r="K651" s="80">
        <v>0.14879316003552001</v>
      </c>
      <c r="L651" s="80">
        <v>6.0869929105439993E-2</v>
      </c>
      <c r="M651" s="80">
        <v>0</v>
      </c>
      <c r="N651" s="80">
        <v>9.804444445228799E-3</v>
      </c>
      <c r="O651" s="80">
        <v>0</v>
      </c>
      <c r="P651" s="80">
        <v>6.0353999999999991E-2</v>
      </c>
      <c r="Q651" s="80">
        <v>0</v>
      </c>
      <c r="R651" s="18"/>
      <c r="S651" s="74" t="s">
        <v>283</v>
      </c>
    </row>
    <row r="652" spans="2:19" ht="14" x14ac:dyDescent="0.3">
      <c r="B652" s="75" t="e">
        <f t="shared" ref="B652:Q652" si="143">+B651/B661</f>
        <v>#N/A</v>
      </c>
      <c r="C652" s="75" t="e">
        <f t="shared" si="143"/>
        <v>#N/A</v>
      </c>
      <c r="D652" s="76" t="e">
        <f t="shared" si="143"/>
        <v>#N/A</v>
      </c>
      <c r="E652" s="75" t="e">
        <f t="shared" si="143"/>
        <v>#N/A</v>
      </c>
      <c r="F652" s="76" t="e">
        <f t="shared" si="143"/>
        <v>#N/A</v>
      </c>
      <c r="G652" s="75" t="e">
        <f t="shared" si="143"/>
        <v>#N/A</v>
      </c>
      <c r="H652" s="76" t="e">
        <f t="shared" si="143"/>
        <v>#N/A</v>
      </c>
      <c r="I652" s="75" t="e">
        <f t="shared" si="143"/>
        <v>#N/A</v>
      </c>
      <c r="J652" s="76" t="e">
        <f t="shared" si="143"/>
        <v>#N/A</v>
      </c>
      <c r="K652" s="75">
        <f t="shared" si="143"/>
        <v>2.4805074310577234E-2</v>
      </c>
      <c r="L652" s="76">
        <f t="shared" si="143"/>
        <v>8.9627130972015166E-3</v>
      </c>
      <c r="M652" s="75">
        <f t="shared" si="143"/>
        <v>0</v>
      </c>
      <c r="N652" s="77">
        <f t="shared" si="143"/>
        <v>3.9112887820038668E-3</v>
      </c>
      <c r="O652" s="77">
        <f t="shared" si="143"/>
        <v>0</v>
      </c>
      <c r="P652" s="77">
        <f t="shared" si="143"/>
        <v>1.1889013603596054E-2</v>
      </c>
      <c r="Q652" s="77">
        <f t="shared" si="143"/>
        <v>0</v>
      </c>
      <c r="R652" s="18"/>
      <c r="S652" s="79" t="s">
        <v>284</v>
      </c>
    </row>
    <row r="653" spans="2:19" x14ac:dyDescent="0.25">
      <c r="B653" s="81" t="e">
        <f t="shared" ref="B653:M653" si="144">+B651/B649</f>
        <v>#N/A</v>
      </c>
      <c r="C653" s="81" t="e">
        <f t="shared" si="144"/>
        <v>#N/A</v>
      </c>
      <c r="D653" s="82" t="e">
        <f t="shared" si="144"/>
        <v>#N/A</v>
      </c>
      <c r="E653" s="81" t="e">
        <f t="shared" si="144"/>
        <v>#N/A</v>
      </c>
      <c r="F653" s="82" t="e">
        <f t="shared" si="144"/>
        <v>#N/A</v>
      </c>
      <c r="G653" s="81" t="e">
        <f t="shared" si="144"/>
        <v>#N/A</v>
      </c>
      <c r="H653" s="82" t="e">
        <f t="shared" si="144"/>
        <v>#N/A</v>
      </c>
      <c r="I653" s="81" t="e">
        <f t="shared" si="144"/>
        <v>#N/A</v>
      </c>
      <c r="J653" s="82" t="e">
        <f t="shared" si="144"/>
        <v>#N/A</v>
      </c>
      <c r="K653" s="81">
        <f t="shared" si="144"/>
        <v>0.64540978914568636</v>
      </c>
      <c r="L653" s="82">
        <f t="shared" si="144"/>
        <v>0.36389126235765579</v>
      </c>
      <c r="M653" s="81">
        <f t="shared" si="144"/>
        <v>0</v>
      </c>
      <c r="N653" s="83">
        <f>+N651/N649</f>
        <v>-0.30144642359323592</v>
      </c>
      <c r="O653" s="83">
        <f>+O651/O649</f>
        <v>0</v>
      </c>
      <c r="P653" s="83">
        <f>+P651/P649</f>
        <v>0.31692280448981996</v>
      </c>
      <c r="Q653" s="83">
        <f>+Q651/Q649</f>
        <v>0</v>
      </c>
      <c r="R653" s="57"/>
      <c r="S653" s="84" t="s">
        <v>285</v>
      </c>
    </row>
    <row r="654" spans="2:19" ht="14" x14ac:dyDescent="0.3">
      <c r="B654" s="39" t="e">
        <f t="shared" ref="B654:M654" si="145">+B661*B647</f>
        <v>#N/A</v>
      </c>
      <c r="C654" s="39" t="e">
        <f t="shared" si="145"/>
        <v>#N/A</v>
      </c>
      <c r="D654" s="39" t="e">
        <f t="shared" si="145"/>
        <v>#N/A</v>
      </c>
      <c r="E654" s="39" t="e">
        <f t="shared" si="145"/>
        <v>#N/A</v>
      </c>
      <c r="F654" s="39" t="e">
        <f t="shared" si="145"/>
        <v>#N/A</v>
      </c>
      <c r="G654" s="39" t="e">
        <f t="shared" si="145"/>
        <v>#N/A</v>
      </c>
      <c r="H654" s="39" t="e">
        <f t="shared" si="145"/>
        <v>#N/A</v>
      </c>
      <c r="I654" s="39" t="e">
        <f t="shared" si="145"/>
        <v>#N/A</v>
      </c>
      <c r="J654" s="39" t="e">
        <f t="shared" si="145"/>
        <v>#N/A</v>
      </c>
      <c r="K654" s="39">
        <f t="shared" si="145"/>
        <v>1199699.3693509921</v>
      </c>
      <c r="L654" s="39">
        <f t="shared" si="145"/>
        <v>1358292.4823164493</v>
      </c>
      <c r="M654" s="39">
        <f t="shared" si="145"/>
        <v>887140.56605484663</v>
      </c>
      <c r="N654" s="39">
        <f>+N661*N647</f>
        <v>601609.03426040744</v>
      </c>
      <c r="O654" s="39">
        <f>+O661*O647</f>
        <v>976954.74204219296</v>
      </c>
      <c r="P654" s="39">
        <f>+P661*P647</f>
        <v>1532772.7717877338</v>
      </c>
      <c r="Q654" s="39">
        <f>+Q661*Q647</f>
        <v>1947499.06155</v>
      </c>
      <c r="R654" s="18"/>
      <c r="S654" s="58" t="s">
        <v>286</v>
      </c>
    </row>
    <row r="655" spans="2:19" ht="14" x14ac:dyDescent="0.3">
      <c r="B655" s="85" t="e">
        <f t="shared" ref="B655:M655" si="146">+B661/B$648</f>
        <v>#N/A</v>
      </c>
      <c r="C655" s="85" t="e">
        <f t="shared" si="146"/>
        <v>#N/A</v>
      </c>
      <c r="D655" s="86" t="e">
        <f t="shared" si="146"/>
        <v>#N/A</v>
      </c>
      <c r="E655" s="85" t="e">
        <f t="shared" si="146"/>
        <v>#N/A</v>
      </c>
      <c r="F655" s="86" t="e">
        <f t="shared" si="146"/>
        <v>#N/A</v>
      </c>
      <c r="G655" s="85" t="e">
        <f t="shared" si="146"/>
        <v>#N/A</v>
      </c>
      <c r="H655" s="86" t="e">
        <f t="shared" si="146"/>
        <v>#N/A</v>
      </c>
      <c r="I655" s="85" t="e">
        <f t="shared" si="146"/>
        <v>#N/A</v>
      </c>
      <c r="J655" s="86" t="e">
        <f t="shared" si="146"/>
        <v>#N/A</v>
      </c>
      <c r="K655" s="85">
        <f t="shared" si="146"/>
        <v>2.9288366281057683</v>
      </c>
      <c r="L655" s="86">
        <f t="shared" si="146"/>
        <v>3.3532177696207635</v>
      </c>
      <c r="M655" s="85">
        <f t="shared" si="146"/>
        <v>2.2803423149972049</v>
      </c>
      <c r="N655" s="87">
        <f>+N661/N$648</f>
        <v>1.2577945277569036</v>
      </c>
      <c r="O655" s="87">
        <f>+O661/O$648</f>
        <v>2.1642596828793832</v>
      </c>
      <c r="P655" s="87">
        <f>+P661/P$648</f>
        <v>2.8530090907361676</v>
      </c>
      <c r="Q655" s="87">
        <f>+Q661/Q$648</f>
        <v>3.450071090188445</v>
      </c>
      <c r="R655" s="88">
        <f>(SUM(INDEX($B655:$Q655,,$S$348-$B$348-$R$348+1):INDEX($B655:$Q655,$S$348-$B$348+1))-MAX(INDEX($B655:$Q655,,$S$348-$B$348-$R$348+1):INDEX($B655:$Q655,$S$348-$B$348+1))-MIN(INDEX($B655:$Q655,,$S$348-$B$348-$R$348+1):INDEX($B655:$Q655,$S$348-$B$348+1)))/(COUNT(INDEX($B655:$Q655,,$S$348-$B$348-$R$348+1):INDEX($B655:$Q655,$S$348-$B$348+1))-2)</f>
        <v>2.7159330972678575</v>
      </c>
      <c r="S655" s="89" t="s">
        <v>287</v>
      </c>
    </row>
    <row r="656" spans="2:19" ht="14" x14ac:dyDescent="0.3">
      <c r="B656" s="85" t="e">
        <f t="shared" ref="B656:M656" si="147">+B661/B$649</f>
        <v>#N/A</v>
      </c>
      <c r="C656" s="85" t="e">
        <f t="shared" si="147"/>
        <v>#N/A</v>
      </c>
      <c r="D656" s="86" t="e">
        <f t="shared" si="147"/>
        <v>#N/A</v>
      </c>
      <c r="E656" s="85" t="e">
        <f t="shared" si="147"/>
        <v>#N/A</v>
      </c>
      <c r="F656" s="86" t="e">
        <f t="shared" si="147"/>
        <v>#N/A</v>
      </c>
      <c r="G656" s="85" t="e">
        <f t="shared" si="147"/>
        <v>#N/A</v>
      </c>
      <c r="H656" s="86" t="e">
        <f t="shared" si="147"/>
        <v>#N/A</v>
      </c>
      <c r="I656" s="85" t="e">
        <f t="shared" si="147"/>
        <v>#N/A</v>
      </c>
      <c r="J656" s="86" t="e">
        <f t="shared" si="147"/>
        <v>#N/A</v>
      </c>
      <c r="K656" s="85">
        <f t="shared" si="147"/>
        <v>26.019264488575814</v>
      </c>
      <c r="L656" s="86">
        <f t="shared" si="147"/>
        <v>40.600570208062983</v>
      </c>
      <c r="M656" s="85">
        <f t="shared" si="147"/>
        <v>-56.91395396633478</v>
      </c>
      <c r="N656" s="87">
        <f>+N661/N$649</f>
        <v>-77.070868553662805</v>
      </c>
      <c r="O656" s="87">
        <f>+O661/O$649</f>
        <v>-40.312809794452626</v>
      </c>
      <c r="P656" s="87">
        <f>+P661/P$649</f>
        <v>26.656778691376108</v>
      </c>
      <c r="Q656" s="87">
        <f>+Q661/Q$649</f>
        <v>17.878064669420425</v>
      </c>
      <c r="R656" s="88">
        <f>(SUM(INDEX($B656:$Q656,,$S$348-$B$348-$R$348+1):INDEX($B656:$Q656,$S$348-$B$348+1))-MAX(INDEX($B656:$Q656,,$S$348-$B$348-$R$348+1):INDEX($B656:$Q656,$S$348-$B$348+1))-MIN(INDEX($B656:$Q656,,$S$348-$B$348-$R$348+1):INDEX($B656:$Q656,$S$348-$B$348+1)))/(COUNT(INDEX($B656:$Q656,,$S$348-$B$348-$R$348+1):INDEX($B656:$Q656,$S$348-$B$348+1))-2)</f>
        <v>-5.3345311822830102</v>
      </c>
      <c r="S656" s="89" t="s">
        <v>288</v>
      </c>
    </row>
    <row r="657" spans="1:19" ht="14" x14ac:dyDescent="0.3">
      <c r="B657" s="85" t="e">
        <f t="shared" ref="B657:Q657" si="148">+(B654+B432-B354-B360)/B559</f>
        <v>#N/A</v>
      </c>
      <c r="C657" s="85" t="e">
        <f t="shared" si="148"/>
        <v>#N/A</v>
      </c>
      <c r="D657" s="86" t="e">
        <f t="shared" si="148"/>
        <v>#N/A</v>
      </c>
      <c r="E657" s="85" t="e">
        <f t="shared" si="148"/>
        <v>#N/A</v>
      </c>
      <c r="F657" s="86" t="e">
        <f t="shared" si="148"/>
        <v>#N/A</v>
      </c>
      <c r="G657" s="85" t="e">
        <f t="shared" si="148"/>
        <v>#N/A</v>
      </c>
      <c r="H657" s="86" t="e">
        <f t="shared" si="148"/>
        <v>#N/A</v>
      </c>
      <c r="I657" s="85" t="e">
        <f t="shared" si="148"/>
        <v>#N/A</v>
      </c>
      <c r="J657" s="86" t="e">
        <f t="shared" si="148"/>
        <v>#N/A</v>
      </c>
      <c r="K657" s="85">
        <f t="shared" si="148"/>
        <v>14.116586790125314</v>
      </c>
      <c r="L657" s="86">
        <f t="shared" si="148"/>
        <v>20.656988052570057</v>
      </c>
      <c r="M657" s="85">
        <f t="shared" si="148"/>
        <v>34.107977256233589</v>
      </c>
      <c r="N657" s="87">
        <f t="shared" si="148"/>
        <v>23.207091802597226</v>
      </c>
      <c r="O657" s="87">
        <f t="shared" si="148"/>
        <v>55.118318640857211</v>
      </c>
      <c r="P657" s="87">
        <f t="shared" si="148"/>
        <v>15.688919205518928</v>
      </c>
      <c r="Q657" s="87">
        <f t="shared" si="148"/>
        <v>12.033624801911955</v>
      </c>
      <c r="R657" s="88">
        <f>(SUM(INDEX($B657:$Q657,,$S$348-$B$348-$R$348+1):INDEX($B657:$Q657,$S$348-$B$348+1))-MAX(INDEX($B657:$Q657,,$S$348-$B$348-$R$348+1):INDEX($B657:$Q657,$S$348-$B$348+1))-MIN(INDEX($B657:$Q657,,$S$348-$B$348-$R$348+1):INDEX($B657:$Q657,$S$348-$B$348+1)))/(COUNT(INDEX($B657:$Q657,,$S$348-$B$348-$R$348+1):INDEX($B657:$Q657,$S$348-$B$348+1))-2)</f>
        <v>21.555512621409022</v>
      </c>
      <c r="S657" s="89" t="s">
        <v>289</v>
      </c>
    </row>
    <row r="658" spans="1:19" ht="14" x14ac:dyDescent="0.3">
      <c r="B658" s="85" t="e">
        <f t="shared" ref="B658:Q658" si="149">B654/B465</f>
        <v>#N/A</v>
      </c>
      <c r="C658" s="85" t="e">
        <f t="shared" si="149"/>
        <v>#N/A</v>
      </c>
      <c r="D658" s="86" t="e">
        <f t="shared" si="149"/>
        <v>#N/A</v>
      </c>
      <c r="E658" s="85" t="e">
        <f t="shared" si="149"/>
        <v>#N/A</v>
      </c>
      <c r="F658" s="86" t="e">
        <f t="shared" si="149"/>
        <v>#N/A</v>
      </c>
      <c r="G658" s="85" t="e">
        <f t="shared" si="149"/>
        <v>#N/A</v>
      </c>
      <c r="H658" s="86" t="e">
        <f t="shared" si="149"/>
        <v>#N/A</v>
      </c>
      <c r="I658" s="85" t="e">
        <f t="shared" si="149"/>
        <v>#N/A</v>
      </c>
      <c r="J658" s="86" t="e">
        <f t="shared" si="149"/>
        <v>#N/A</v>
      </c>
      <c r="K658" s="85">
        <f t="shared" si="149"/>
        <v>2.6101640571778573</v>
      </c>
      <c r="L658" s="86">
        <f t="shared" si="149"/>
        <v>2.1118045917357557</v>
      </c>
      <c r="M658" s="85">
        <f t="shared" si="149"/>
        <v>1.1479478559891527</v>
      </c>
      <c r="N658" s="87">
        <f t="shared" si="149"/>
        <v>1.0510049337099556</v>
      </c>
      <c r="O658" s="87">
        <f t="shared" si="149"/>
        <v>1.8485097502757528</v>
      </c>
      <c r="P658" s="87">
        <f t="shared" si="149"/>
        <v>1.8816117791133822</v>
      </c>
      <c r="Q658" s="87">
        <f t="shared" si="149"/>
        <v>2.0143616885019786</v>
      </c>
      <c r="R658" s="88">
        <f>(SUM(INDEX($B658:$Q658,,$S$348-$B$348-$R$348+1):INDEX($B658:$Q658,$S$348-$B$348+1))-MAX(INDEX($B658:$Q658,,$S$348-$B$348-$R$348+1):INDEX($B658:$Q658,$S$348-$B$348+1))-MIN(INDEX($B658:$Q658,,$S$348-$B$348-$R$348+1):INDEX($B658:$Q658,$S$348-$B$348+1)))/(COUNT(INDEX($B658:$Q658,,$S$348-$B$348-$R$348+1):INDEX($B658:$Q658,$S$348-$B$348+1))-2)</f>
        <v>1.8008471331232041</v>
      </c>
      <c r="S658" s="89" t="s">
        <v>290</v>
      </c>
    </row>
    <row r="659" spans="1:19" s="35" customFormat="1" ht="14" x14ac:dyDescent="0.3">
      <c r="A659" s="90"/>
      <c r="B659" s="80" t="e">
        <v>#N/A</v>
      </c>
      <c r="C659" s="80" t="e">
        <v>#N/A</v>
      </c>
      <c r="D659" s="80" t="e">
        <v>#N/A</v>
      </c>
      <c r="E659" s="80" t="e">
        <v>#N/A</v>
      </c>
      <c r="F659" s="80" t="e">
        <v>#N/A</v>
      </c>
      <c r="G659" s="80" t="e">
        <v>#N/A</v>
      </c>
      <c r="H659" s="80" t="e">
        <v>#N/A</v>
      </c>
      <c r="I659" s="80" t="e">
        <v>#N/A</v>
      </c>
      <c r="J659" s="80" t="e">
        <v>#N/A</v>
      </c>
      <c r="K659" s="80">
        <v>7.101491728968</v>
      </c>
      <c r="L659" s="80">
        <v>8.2512570565151986</v>
      </c>
      <c r="M659" s="80">
        <v>6.3575259287904</v>
      </c>
      <c r="N659" s="91">
        <v>3.1029825423999999</v>
      </c>
      <c r="O659" s="91">
        <v>3.9355039999999999</v>
      </c>
      <c r="P659" s="91">
        <v>7.19156</v>
      </c>
      <c r="Q659" s="91">
        <v>7.65</v>
      </c>
      <c r="R659" s="78"/>
      <c r="S659" s="92" t="s">
        <v>291</v>
      </c>
    </row>
    <row r="660" spans="1:19" s="96" customFormat="1" ht="14" x14ac:dyDescent="0.3">
      <c r="A660" s="93"/>
      <c r="B660" s="80" t="e">
        <v>#N/A</v>
      </c>
      <c r="C660" s="80" t="e">
        <v>#N/A</v>
      </c>
      <c r="D660" s="80" t="e">
        <v>#N/A</v>
      </c>
      <c r="E660" s="80" t="e">
        <v>#N/A</v>
      </c>
      <c r="F660" s="80" t="e">
        <v>#N/A</v>
      </c>
      <c r="G660" s="80" t="e">
        <v>#N/A</v>
      </c>
      <c r="H660" s="80" t="e">
        <v>#N/A</v>
      </c>
      <c r="I660" s="80" t="e">
        <v>#N/A</v>
      </c>
      <c r="J660" s="80" t="e">
        <v>#N/A</v>
      </c>
      <c r="K660" s="80">
        <v>5.1739439739624</v>
      </c>
      <c r="L660" s="80">
        <v>5.9855430287015992</v>
      </c>
      <c r="M660" s="80">
        <v>2.7941548959999998</v>
      </c>
      <c r="N660" s="91">
        <v>1.47060784</v>
      </c>
      <c r="O660" s="91">
        <v>2.5441515631999998</v>
      </c>
      <c r="P660" s="91">
        <v>2.8589760000000002</v>
      </c>
      <c r="Q660" s="91">
        <v>4.8973199999999997</v>
      </c>
      <c r="R660" s="94"/>
      <c r="S660" s="95" t="s">
        <v>292</v>
      </c>
    </row>
    <row r="661" spans="1:19" s="3" customFormat="1" ht="14" x14ac:dyDescent="0.3">
      <c r="A661" s="97"/>
      <c r="B661" s="98" t="e">
        <v>#N/A</v>
      </c>
      <c r="C661" s="98" t="e">
        <v>#N/A</v>
      </c>
      <c r="D661" s="98" t="e">
        <v>#N/A</v>
      </c>
      <c r="E661" s="98" t="e">
        <v>#N/A</v>
      </c>
      <c r="F661" s="98" t="e">
        <v>#N/A</v>
      </c>
      <c r="G661" s="98" t="e">
        <v>#N/A</v>
      </c>
      <c r="H661" s="98" t="e">
        <v>#N/A</v>
      </c>
      <c r="I661" s="98" t="e">
        <v>#N/A</v>
      </c>
      <c r="J661" s="98" t="e">
        <v>#N/A</v>
      </c>
      <c r="K661" s="98">
        <v>5.9984968467549606</v>
      </c>
      <c r="L661" s="98">
        <v>6.7914624115822466</v>
      </c>
      <c r="M661" s="98">
        <v>4.4357028302742334</v>
      </c>
      <c r="N661" s="99">
        <v>2.5067043094183643</v>
      </c>
      <c r="O661" s="99">
        <v>3.3922073694101482</v>
      </c>
      <c r="P661" s="99">
        <v>5.0764514208096116</v>
      </c>
      <c r="Q661" s="100">
        <f>VLOOKUP($R661,[1]Price!$A$1:$F$1208,2,FALSE)</f>
        <v>6.45</v>
      </c>
      <c r="R661" s="101" t="s">
        <v>293</v>
      </c>
      <c r="S661" s="89" t="s">
        <v>294</v>
      </c>
    </row>
    <row r="662" spans="1:19" ht="14" x14ac:dyDescent="0.3">
      <c r="B662" s="150" t="s">
        <v>295</v>
      </c>
      <c r="C662" s="151"/>
      <c r="D662" s="151"/>
      <c r="E662" s="151"/>
      <c r="F662" s="151"/>
      <c r="G662" s="151"/>
      <c r="H662" s="151"/>
      <c r="I662" s="151"/>
      <c r="J662" s="151"/>
      <c r="K662" s="151"/>
      <c r="L662" s="151"/>
      <c r="M662" s="151"/>
      <c r="N662" s="151"/>
      <c r="O662" s="102"/>
      <c r="P662" s="102"/>
      <c r="Q662" s="102"/>
      <c r="R662" s="57"/>
      <c r="S662" s="58"/>
    </row>
    <row r="663" spans="1:19" x14ac:dyDescent="0.25">
      <c r="B663" s="103"/>
      <c r="C663" s="104" t="e">
        <f t="shared" ref="C663:Q663" si="150">+C656/C650/100</f>
        <v>#N/A</v>
      </c>
      <c r="D663" s="103" t="e">
        <f t="shared" si="150"/>
        <v>#N/A</v>
      </c>
      <c r="E663" s="104" t="e">
        <f t="shared" si="150"/>
        <v>#N/A</v>
      </c>
      <c r="F663" s="103" t="e">
        <f t="shared" si="150"/>
        <v>#N/A</v>
      </c>
      <c r="G663" s="104" t="e">
        <f t="shared" si="150"/>
        <v>#N/A</v>
      </c>
      <c r="H663" s="103" t="e">
        <f t="shared" si="150"/>
        <v>#N/A</v>
      </c>
      <c r="I663" s="104" t="e">
        <f t="shared" si="150"/>
        <v>#N/A</v>
      </c>
      <c r="J663" s="103" t="e">
        <f t="shared" si="150"/>
        <v>#N/A</v>
      </c>
      <c r="K663" s="104" t="e">
        <f t="shared" si="150"/>
        <v>#N/A</v>
      </c>
      <c r="L663" s="103">
        <f t="shared" si="150"/>
        <v>-1.479490783864041</v>
      </c>
      <c r="M663" s="104">
        <f t="shared" si="150"/>
        <v>0.38824700888134778</v>
      </c>
      <c r="N663" s="105">
        <f t="shared" si="150"/>
        <v>1.3226962460565375</v>
      </c>
      <c r="O663" s="105">
        <f t="shared" si="150"/>
        <v>-5.0592466078273599</v>
      </c>
      <c r="P663" s="105">
        <f t="shared" si="150"/>
        <v>-7.7412311269156778E-2</v>
      </c>
      <c r="Q663" s="105">
        <f t="shared" si="150"/>
        <v>-1.4784520167316439E-2</v>
      </c>
      <c r="R663" s="57"/>
      <c r="S663" s="58" t="s">
        <v>296</v>
      </c>
    </row>
    <row r="664" spans="1:19" x14ac:dyDescent="0.25">
      <c r="B664" s="106"/>
      <c r="D664" s="106"/>
      <c r="F664" s="106"/>
      <c r="H664" s="106"/>
      <c r="I664" s="107"/>
      <c r="J664" s="108"/>
      <c r="K664" s="107"/>
      <c r="L664" s="108"/>
      <c r="M664" s="107"/>
      <c r="N664" s="109"/>
      <c r="O664" s="110"/>
      <c r="P664" s="110"/>
      <c r="Q664" s="110"/>
      <c r="R664" s="73"/>
      <c r="S664" s="74" t="s">
        <v>297</v>
      </c>
    </row>
    <row r="665" spans="1:19" ht="14" x14ac:dyDescent="0.3">
      <c r="B665" s="111" t="e">
        <f t="shared" ref="B665:Q665" si="151">($R655-B655)/$R655</f>
        <v>#N/A</v>
      </c>
      <c r="C665" s="112" t="e">
        <f t="shared" si="151"/>
        <v>#N/A</v>
      </c>
      <c r="D665" s="111" t="e">
        <f t="shared" si="151"/>
        <v>#N/A</v>
      </c>
      <c r="E665" s="112" t="e">
        <f t="shared" si="151"/>
        <v>#N/A</v>
      </c>
      <c r="F665" s="111" t="e">
        <f t="shared" si="151"/>
        <v>#N/A</v>
      </c>
      <c r="G665" s="112" t="e">
        <f t="shared" si="151"/>
        <v>#N/A</v>
      </c>
      <c r="H665" s="111" t="e">
        <f t="shared" si="151"/>
        <v>#N/A</v>
      </c>
      <c r="I665" s="112" t="e">
        <f t="shared" si="151"/>
        <v>#N/A</v>
      </c>
      <c r="J665" s="111" t="e">
        <f t="shared" si="151"/>
        <v>#N/A</v>
      </c>
      <c r="K665" s="112">
        <f t="shared" si="151"/>
        <v>-7.8390565309611276E-2</v>
      </c>
      <c r="L665" s="111">
        <f t="shared" si="151"/>
        <v>-0.23464667557311855</v>
      </c>
      <c r="M665" s="112">
        <f t="shared" si="151"/>
        <v>0.16038347288776852</v>
      </c>
      <c r="N665" s="113">
        <f t="shared" si="151"/>
        <v>0.53688309589724248</v>
      </c>
      <c r="O665" s="113">
        <f t="shared" si="151"/>
        <v>0.20312481737618657</v>
      </c>
      <c r="P665" s="113">
        <f t="shared" si="151"/>
        <v>-5.0471049381225264E-2</v>
      </c>
      <c r="Q665" s="113">
        <f t="shared" si="151"/>
        <v>-0.27030783404020781</v>
      </c>
      <c r="R665" s="78"/>
      <c r="S665" s="114" t="s">
        <v>298</v>
      </c>
    </row>
    <row r="666" spans="1:19" ht="14" x14ac:dyDescent="0.3">
      <c r="B666" s="111" t="e">
        <f t="shared" ref="B666:Q666" si="152">($R656-B656)/$R656</f>
        <v>#N/A</v>
      </c>
      <c r="C666" s="112" t="e">
        <f t="shared" si="152"/>
        <v>#N/A</v>
      </c>
      <c r="D666" s="111" t="e">
        <f t="shared" si="152"/>
        <v>#N/A</v>
      </c>
      <c r="E666" s="112" t="e">
        <f t="shared" si="152"/>
        <v>#N/A</v>
      </c>
      <c r="F666" s="111" t="e">
        <f t="shared" si="152"/>
        <v>#N/A</v>
      </c>
      <c r="G666" s="112" t="e">
        <f t="shared" si="152"/>
        <v>#N/A</v>
      </c>
      <c r="H666" s="111" t="e">
        <f t="shared" si="152"/>
        <v>#N/A</v>
      </c>
      <c r="I666" s="112" t="e">
        <f t="shared" si="152"/>
        <v>#N/A</v>
      </c>
      <c r="J666" s="111" t="e">
        <f t="shared" si="152"/>
        <v>#N/A</v>
      </c>
      <c r="K666" s="112">
        <f t="shared" si="152"/>
        <v>5.8775166175784523</v>
      </c>
      <c r="L666" s="111">
        <f t="shared" si="152"/>
        <v>8.6108975317090994</v>
      </c>
      <c r="M666" s="112">
        <f t="shared" si="152"/>
        <v>-9.6689701534329426</v>
      </c>
      <c r="N666" s="113">
        <f t="shared" si="152"/>
        <v>-13.447542983651454</v>
      </c>
      <c r="O666" s="113">
        <f t="shared" si="152"/>
        <v>-6.5569545695672593</v>
      </c>
      <c r="P666" s="113">
        <f t="shared" si="152"/>
        <v>5.9970236897121021</v>
      </c>
      <c r="Q666" s="113">
        <f t="shared" si="152"/>
        <v>4.351384415709644</v>
      </c>
      <c r="R666" s="78"/>
      <c r="S666" s="114" t="s">
        <v>299</v>
      </c>
    </row>
    <row r="667" spans="1:19" ht="14" x14ac:dyDescent="0.3">
      <c r="B667" s="111" t="e">
        <f t="shared" ref="B667:Q667" si="153">($R657-B657)/$R657</f>
        <v>#N/A</v>
      </c>
      <c r="C667" s="112" t="e">
        <f t="shared" si="153"/>
        <v>#N/A</v>
      </c>
      <c r="D667" s="111" t="e">
        <f t="shared" si="153"/>
        <v>#N/A</v>
      </c>
      <c r="E667" s="112" t="e">
        <f t="shared" si="153"/>
        <v>#N/A</v>
      </c>
      <c r="F667" s="111" t="e">
        <f t="shared" si="153"/>
        <v>#N/A</v>
      </c>
      <c r="G667" s="112" t="e">
        <f t="shared" si="153"/>
        <v>#N/A</v>
      </c>
      <c r="H667" s="111" t="e">
        <f t="shared" si="153"/>
        <v>#N/A</v>
      </c>
      <c r="I667" s="112" t="e">
        <f t="shared" si="153"/>
        <v>#N/A</v>
      </c>
      <c r="J667" s="111" t="e">
        <f t="shared" si="153"/>
        <v>#N/A</v>
      </c>
      <c r="K667" s="112">
        <f t="shared" si="153"/>
        <v>0.34510549398372165</v>
      </c>
      <c r="L667" s="111">
        <f t="shared" si="153"/>
        <v>4.168421250843031E-2</v>
      </c>
      <c r="M667" s="112">
        <f t="shared" si="153"/>
        <v>-0.58233199345755327</v>
      </c>
      <c r="N667" s="113">
        <f t="shared" si="153"/>
        <v>-7.6619805346120548E-2</v>
      </c>
      <c r="O667" s="113">
        <f t="shared" si="153"/>
        <v>-1.5570404939529703</v>
      </c>
      <c r="P667" s="113">
        <f t="shared" si="153"/>
        <v>0.27216209231152172</v>
      </c>
      <c r="Q667" s="113">
        <f t="shared" si="153"/>
        <v>0.44173794364045371</v>
      </c>
      <c r="R667" s="78"/>
      <c r="S667" s="114" t="s">
        <v>300</v>
      </c>
    </row>
    <row r="668" spans="1:19" ht="14" x14ac:dyDescent="0.3">
      <c r="B668" s="111" t="e">
        <f t="shared" ref="B668:Q668" si="154">($R658-B658)/$R658</f>
        <v>#N/A</v>
      </c>
      <c r="C668" s="112" t="e">
        <f t="shared" si="154"/>
        <v>#N/A</v>
      </c>
      <c r="D668" s="111" t="e">
        <f t="shared" si="154"/>
        <v>#N/A</v>
      </c>
      <c r="E668" s="112" t="e">
        <f t="shared" si="154"/>
        <v>#N/A</v>
      </c>
      <c r="F668" s="111" t="e">
        <f t="shared" si="154"/>
        <v>#N/A</v>
      </c>
      <c r="G668" s="112" t="e">
        <f t="shared" si="154"/>
        <v>#N/A</v>
      </c>
      <c r="H668" s="111" t="e">
        <f t="shared" si="154"/>
        <v>#N/A</v>
      </c>
      <c r="I668" s="112" t="e">
        <f t="shared" si="154"/>
        <v>#N/A</v>
      </c>
      <c r="J668" s="111" t="e">
        <f t="shared" si="154"/>
        <v>#N/A</v>
      </c>
      <c r="K668" s="112">
        <f t="shared" si="154"/>
        <v>-0.44940900822106822</v>
      </c>
      <c r="L668" s="111">
        <f t="shared" si="154"/>
        <v>-0.17267287872083789</v>
      </c>
      <c r="M668" s="112">
        <f t="shared" si="154"/>
        <v>0.36255119333850955</v>
      </c>
      <c r="N668" s="113">
        <f t="shared" si="154"/>
        <v>0.41638303752789901</v>
      </c>
      <c r="O668" s="113">
        <f t="shared" si="154"/>
        <v>-2.6466775705657797E-2</v>
      </c>
      <c r="P668" s="113">
        <f t="shared" si="154"/>
        <v>-4.4848140913608905E-2</v>
      </c>
      <c r="Q668" s="113">
        <f t="shared" si="154"/>
        <v>-0.11856339799840579</v>
      </c>
      <c r="R668" s="78"/>
      <c r="S668" s="114" t="s">
        <v>301</v>
      </c>
    </row>
    <row r="669" spans="1:19" x14ac:dyDescent="0.25">
      <c r="B669" s="106"/>
      <c r="D669" s="106"/>
      <c r="F669" s="106"/>
      <c r="H669" s="106"/>
      <c r="I669" s="82"/>
      <c r="J669" s="81"/>
      <c r="K669" s="82"/>
      <c r="L669" s="81"/>
      <c r="M669" s="82"/>
      <c r="N669" s="83">
        <f>N664/N661-1</f>
        <v>-1</v>
      </c>
      <c r="O669" s="83">
        <f>O664/O661-1</f>
        <v>-1</v>
      </c>
      <c r="P669" s="83">
        <f>P664/P661-1</f>
        <v>-1</v>
      </c>
      <c r="Q669" s="83">
        <f>Q664/Q661-1</f>
        <v>-1</v>
      </c>
      <c r="R669" s="57"/>
      <c r="S669" s="84" t="s">
        <v>302</v>
      </c>
    </row>
    <row r="670" spans="1:19" ht="14" x14ac:dyDescent="0.3">
      <c r="B670" s="115" t="e">
        <f t="shared" ref="B670:M670" si="155">AVERAGE(B665:B669)</f>
        <v>#N/A</v>
      </c>
      <c r="C670" s="116" t="e">
        <f t="shared" si="155"/>
        <v>#N/A</v>
      </c>
      <c r="D670" s="115" t="e">
        <f t="shared" si="155"/>
        <v>#N/A</v>
      </c>
      <c r="E670" s="116" t="e">
        <f t="shared" si="155"/>
        <v>#N/A</v>
      </c>
      <c r="F670" s="115" t="e">
        <f t="shared" si="155"/>
        <v>#N/A</v>
      </c>
      <c r="G670" s="116" t="e">
        <f t="shared" si="155"/>
        <v>#N/A</v>
      </c>
      <c r="H670" s="115" t="e">
        <f t="shared" si="155"/>
        <v>#N/A</v>
      </c>
      <c r="I670" s="116" t="e">
        <f t="shared" si="155"/>
        <v>#N/A</v>
      </c>
      <c r="J670" s="117" t="e">
        <f t="shared" si="155"/>
        <v>#N/A</v>
      </c>
      <c r="K670" s="118">
        <f t="shared" si="155"/>
        <v>1.4237056345078736</v>
      </c>
      <c r="L670" s="117">
        <f t="shared" si="155"/>
        <v>2.0613155474808931</v>
      </c>
      <c r="M670" s="118">
        <f t="shared" si="155"/>
        <v>-2.4320918701660541</v>
      </c>
      <c r="N670" s="119">
        <f>AVERAGE(N665:N669)</f>
        <v>-2.7141793311144871</v>
      </c>
      <c r="O670" s="119">
        <f>AVERAGE(O665:O669)</f>
        <v>-1.7874674043699401</v>
      </c>
      <c r="P670" s="119">
        <f>AVERAGE(P665:P669)</f>
        <v>1.0347733183457579</v>
      </c>
      <c r="Q670" s="119">
        <f>AVERAGE(Q665:Q669)</f>
        <v>0.6808502254622969</v>
      </c>
      <c r="R670" s="78"/>
      <c r="S670" s="114" t="s">
        <v>303</v>
      </c>
    </row>
    <row r="671" spans="1:19" ht="14" x14ac:dyDescent="0.3">
      <c r="B671" s="152" t="s">
        <v>304</v>
      </c>
      <c r="C671" s="153"/>
      <c r="D671" s="153"/>
      <c r="E671" s="153"/>
      <c r="F671" s="153"/>
      <c r="G671" s="153"/>
      <c r="H671" s="153"/>
      <c r="I671" s="153"/>
      <c r="J671" s="153"/>
      <c r="K671" s="153"/>
      <c r="L671" s="153"/>
      <c r="M671" s="153"/>
      <c r="N671" s="153"/>
      <c r="O671" s="120"/>
      <c r="P671" s="120"/>
      <c r="Q671" s="120"/>
      <c r="R671" s="57"/>
      <c r="S671" s="58"/>
    </row>
    <row r="672" spans="1:19" s="3" customFormat="1" ht="14" x14ac:dyDescent="0.3">
      <c r="B672" s="121"/>
      <c r="C672" s="122">
        <f>+B$651+B672</f>
        <v>0</v>
      </c>
      <c r="D672" s="122">
        <f t="shared" ref="D672:N672" si="156">+C$651+C672</f>
        <v>0</v>
      </c>
      <c r="E672" s="122">
        <f t="shared" si="156"/>
        <v>0</v>
      </c>
      <c r="F672" s="122">
        <f t="shared" si="156"/>
        <v>0</v>
      </c>
      <c r="G672" s="122">
        <f t="shared" si="156"/>
        <v>0</v>
      </c>
      <c r="H672" s="122">
        <f t="shared" si="156"/>
        <v>0</v>
      </c>
      <c r="I672" s="122">
        <f t="shared" si="156"/>
        <v>0</v>
      </c>
      <c r="J672" s="122">
        <f t="shared" si="156"/>
        <v>0</v>
      </c>
      <c r="K672" s="122">
        <f t="shared" si="156"/>
        <v>0</v>
      </c>
      <c r="L672" s="122">
        <f t="shared" si="156"/>
        <v>0.14879316003552001</v>
      </c>
      <c r="M672" s="122">
        <f t="shared" si="156"/>
        <v>0.20966308914095999</v>
      </c>
      <c r="N672" s="123">
        <f t="shared" si="156"/>
        <v>0.20966308914095999</v>
      </c>
      <c r="O672" s="123">
        <f>+M$651+M672</f>
        <v>0.20966308914095999</v>
      </c>
      <c r="P672" s="123">
        <f>+M$651+M672</f>
        <v>0.20966308914095999</v>
      </c>
      <c r="Q672" s="123">
        <f>+N$651+N672</f>
        <v>0.21946753358618878</v>
      </c>
      <c r="R672" s="78"/>
      <c r="S672" s="89" t="s">
        <v>305</v>
      </c>
    </row>
    <row r="673" spans="1:19" s="3" customFormat="1" ht="14" x14ac:dyDescent="0.3">
      <c r="B673" s="124" t="e">
        <f>+B$661+B672</f>
        <v>#N/A</v>
      </c>
      <c r="C673" s="125" t="e">
        <f t="shared" ref="C673:Q673" si="157">+C$661+C672</f>
        <v>#N/A</v>
      </c>
      <c r="D673" s="125" t="e">
        <f t="shared" si="157"/>
        <v>#N/A</v>
      </c>
      <c r="E673" s="125" t="e">
        <f t="shared" si="157"/>
        <v>#N/A</v>
      </c>
      <c r="F673" s="125" t="e">
        <f t="shared" si="157"/>
        <v>#N/A</v>
      </c>
      <c r="G673" s="125" t="e">
        <f t="shared" si="157"/>
        <v>#N/A</v>
      </c>
      <c r="H673" s="125" t="e">
        <f t="shared" si="157"/>
        <v>#N/A</v>
      </c>
      <c r="I673" s="125" t="e">
        <f t="shared" si="157"/>
        <v>#N/A</v>
      </c>
      <c r="J673" s="125" t="e">
        <f t="shared" si="157"/>
        <v>#N/A</v>
      </c>
      <c r="K673" s="125">
        <f t="shared" si="157"/>
        <v>5.9984968467549606</v>
      </c>
      <c r="L673" s="125">
        <f t="shared" si="157"/>
        <v>6.940255571617767</v>
      </c>
      <c r="M673" s="125">
        <f t="shared" si="157"/>
        <v>4.6453659194151937</v>
      </c>
      <c r="N673" s="126">
        <f t="shared" si="157"/>
        <v>2.7163673985593242</v>
      </c>
      <c r="O673" s="126">
        <f t="shared" si="157"/>
        <v>3.6018704585511081</v>
      </c>
      <c r="P673" s="126">
        <f t="shared" si="157"/>
        <v>5.286114509950572</v>
      </c>
      <c r="Q673" s="126">
        <f t="shared" si="157"/>
        <v>6.6694675335861886</v>
      </c>
      <c r="R673" s="78"/>
      <c r="S673" s="89" t="s">
        <v>306</v>
      </c>
    </row>
    <row r="674" spans="1:19" s="3" customFormat="1" ht="14" x14ac:dyDescent="0.3">
      <c r="B674" s="127"/>
      <c r="I674" s="128"/>
      <c r="J674" s="128"/>
      <c r="K674" s="128"/>
      <c r="L674" s="128"/>
      <c r="M674" s="128"/>
      <c r="N674" s="129"/>
      <c r="O674" s="129" t="e">
        <f>+O673/A673-1</f>
        <v>#DIV/0!</v>
      </c>
      <c r="P674" s="129" t="e">
        <f>+P673/A673-1</f>
        <v>#DIV/0!</v>
      </c>
      <c r="Q674" s="129" t="e">
        <f>+Q673/B673-1</f>
        <v>#N/A</v>
      </c>
      <c r="R674" s="78"/>
      <c r="S674" s="130" t="s">
        <v>307</v>
      </c>
    </row>
    <row r="675" spans="1:19" s="137" customFormat="1" ht="14" x14ac:dyDescent="0.3">
      <c r="A675" s="131"/>
      <c r="B675" s="132"/>
      <c r="C675" s="133" t="e">
        <f>RATE(C$348-$B$348,,-$B673,C673)</f>
        <v>#N/A</v>
      </c>
      <c r="D675" s="133" t="e">
        <f t="shared" ref="D675:Q675" si="158">RATE(D$348-$B$348,,-$B673,D673)</f>
        <v>#N/A</v>
      </c>
      <c r="E675" s="133" t="e">
        <f t="shared" si="158"/>
        <v>#N/A</v>
      </c>
      <c r="F675" s="133" t="e">
        <f t="shared" si="158"/>
        <v>#N/A</v>
      </c>
      <c r="G675" s="133" t="e">
        <f t="shared" si="158"/>
        <v>#N/A</v>
      </c>
      <c r="H675" s="133" t="e">
        <f t="shared" si="158"/>
        <v>#N/A</v>
      </c>
      <c r="I675" s="133" t="e">
        <f t="shared" si="158"/>
        <v>#N/A</v>
      </c>
      <c r="J675" s="133" t="e">
        <f t="shared" si="158"/>
        <v>#N/A</v>
      </c>
      <c r="K675" s="133" t="e">
        <f t="shared" si="158"/>
        <v>#N/A</v>
      </c>
      <c r="L675" s="133" t="e">
        <f t="shared" si="158"/>
        <v>#N/A</v>
      </c>
      <c r="M675" s="133" t="e">
        <f t="shared" si="158"/>
        <v>#N/A</v>
      </c>
      <c r="N675" s="134" t="e">
        <f t="shared" si="158"/>
        <v>#N/A</v>
      </c>
      <c r="O675" s="134" t="e">
        <f t="shared" si="158"/>
        <v>#N/A</v>
      </c>
      <c r="P675" s="134" t="e">
        <f t="shared" si="158"/>
        <v>#N/A</v>
      </c>
      <c r="Q675" s="134" t="e">
        <f t="shared" si="158"/>
        <v>#N/A</v>
      </c>
      <c r="R675" s="135"/>
      <c r="S675" s="136" t="s">
        <v>308</v>
      </c>
    </row>
    <row r="676" spans="1:19" s="3" customFormat="1" ht="14" x14ac:dyDescent="0.3">
      <c r="B676" s="121"/>
      <c r="C676" s="122"/>
      <c r="D676" s="122">
        <f t="shared" ref="D676:N676" si="159">+C$651+C676</f>
        <v>0</v>
      </c>
      <c r="E676" s="122">
        <f t="shared" si="159"/>
        <v>0</v>
      </c>
      <c r="F676" s="122">
        <f t="shared" si="159"/>
        <v>0</v>
      </c>
      <c r="G676" s="122">
        <f t="shared" si="159"/>
        <v>0</v>
      </c>
      <c r="H676" s="122">
        <f t="shared" si="159"/>
        <v>0</v>
      </c>
      <c r="I676" s="122">
        <f t="shared" si="159"/>
        <v>0</v>
      </c>
      <c r="J676" s="122">
        <f t="shared" si="159"/>
        <v>0</v>
      </c>
      <c r="K676" s="122">
        <f t="shared" si="159"/>
        <v>0</v>
      </c>
      <c r="L676" s="122">
        <f t="shared" si="159"/>
        <v>0.14879316003552001</v>
      </c>
      <c r="M676" s="122">
        <f t="shared" si="159"/>
        <v>0.20966308914095999</v>
      </c>
      <c r="N676" s="123">
        <f t="shared" si="159"/>
        <v>0.20966308914095999</v>
      </c>
      <c r="O676" s="123">
        <f>+M$651+M676</f>
        <v>0.20966308914095999</v>
      </c>
      <c r="P676" s="123">
        <f>+M$651+M676</f>
        <v>0.20966308914095999</v>
      </c>
      <c r="Q676" s="123">
        <f>+N$651+N676</f>
        <v>0.21946753358618878</v>
      </c>
      <c r="R676" s="78"/>
      <c r="S676" s="89" t="s">
        <v>305</v>
      </c>
    </row>
    <row r="677" spans="1:19" s="3" customFormat="1" ht="14" x14ac:dyDescent="0.3">
      <c r="B677" s="124"/>
      <c r="C677" s="125" t="e">
        <f t="shared" ref="C677:Q677" si="160">+C$661+C676</f>
        <v>#N/A</v>
      </c>
      <c r="D677" s="125" t="e">
        <f t="shared" si="160"/>
        <v>#N/A</v>
      </c>
      <c r="E677" s="125" t="e">
        <f t="shared" si="160"/>
        <v>#N/A</v>
      </c>
      <c r="F677" s="125" t="e">
        <f t="shared" si="160"/>
        <v>#N/A</v>
      </c>
      <c r="G677" s="125" t="e">
        <f t="shared" si="160"/>
        <v>#N/A</v>
      </c>
      <c r="H677" s="125" t="e">
        <f t="shared" si="160"/>
        <v>#N/A</v>
      </c>
      <c r="I677" s="125" t="e">
        <f t="shared" si="160"/>
        <v>#N/A</v>
      </c>
      <c r="J677" s="125" t="e">
        <f t="shared" si="160"/>
        <v>#N/A</v>
      </c>
      <c r="K677" s="125">
        <f t="shared" si="160"/>
        <v>5.9984968467549606</v>
      </c>
      <c r="L677" s="125">
        <f t="shared" si="160"/>
        <v>6.940255571617767</v>
      </c>
      <c r="M677" s="125">
        <f t="shared" si="160"/>
        <v>4.6453659194151937</v>
      </c>
      <c r="N677" s="126">
        <f t="shared" si="160"/>
        <v>2.7163673985593242</v>
      </c>
      <c r="O677" s="126">
        <f t="shared" si="160"/>
        <v>3.6018704585511081</v>
      </c>
      <c r="P677" s="126">
        <f t="shared" si="160"/>
        <v>5.286114509950572</v>
      </c>
      <c r="Q677" s="126">
        <f t="shared" si="160"/>
        <v>6.6694675335861886</v>
      </c>
      <c r="R677" s="78"/>
      <c r="S677" s="89" t="s">
        <v>306</v>
      </c>
    </row>
    <row r="678" spans="1:19" s="3" customFormat="1" ht="14" x14ac:dyDescent="0.3">
      <c r="B678" s="127"/>
      <c r="I678" s="128"/>
      <c r="J678" s="128"/>
      <c r="K678" s="128"/>
      <c r="L678" s="128"/>
      <c r="M678" s="128"/>
      <c r="N678" s="129"/>
      <c r="O678" s="129" t="e">
        <f>+O677/B677-1</f>
        <v>#DIV/0!</v>
      </c>
      <c r="P678" s="129" t="e">
        <f>+P677/B677-1</f>
        <v>#DIV/0!</v>
      </c>
      <c r="Q678" s="129" t="e">
        <f>+Q677/C677-1</f>
        <v>#N/A</v>
      </c>
      <c r="R678" s="78"/>
      <c r="S678" s="130" t="s">
        <v>307</v>
      </c>
    </row>
    <row r="679" spans="1:19" s="137" customFormat="1" ht="14" x14ac:dyDescent="0.3">
      <c r="A679" s="131"/>
      <c r="B679" s="132"/>
      <c r="C679" s="133"/>
      <c r="D679" s="133" t="e">
        <f>RATE(D$348-$C$348,,-$C677,D677)</f>
        <v>#N/A</v>
      </c>
      <c r="E679" s="133" t="e">
        <f t="shared" ref="E679:Q679" si="161">RATE(E$348-$C$348,,-$C677,E677)</f>
        <v>#N/A</v>
      </c>
      <c r="F679" s="133" t="e">
        <f t="shared" si="161"/>
        <v>#N/A</v>
      </c>
      <c r="G679" s="133" t="e">
        <f t="shared" si="161"/>
        <v>#N/A</v>
      </c>
      <c r="H679" s="133" t="e">
        <f t="shared" si="161"/>
        <v>#N/A</v>
      </c>
      <c r="I679" s="133" t="e">
        <f t="shared" si="161"/>
        <v>#N/A</v>
      </c>
      <c r="J679" s="133" t="e">
        <f t="shared" si="161"/>
        <v>#N/A</v>
      </c>
      <c r="K679" s="133" t="e">
        <f t="shared" si="161"/>
        <v>#N/A</v>
      </c>
      <c r="L679" s="133" t="e">
        <f t="shared" si="161"/>
        <v>#N/A</v>
      </c>
      <c r="M679" s="133" t="e">
        <f t="shared" si="161"/>
        <v>#N/A</v>
      </c>
      <c r="N679" s="134" t="e">
        <f t="shared" si="161"/>
        <v>#N/A</v>
      </c>
      <c r="O679" s="134" t="e">
        <f t="shared" si="161"/>
        <v>#N/A</v>
      </c>
      <c r="P679" s="134" t="e">
        <f t="shared" si="161"/>
        <v>#N/A</v>
      </c>
      <c r="Q679" s="134" t="e">
        <f t="shared" si="161"/>
        <v>#N/A</v>
      </c>
      <c r="R679" s="135"/>
      <c r="S679" s="136" t="s">
        <v>308</v>
      </c>
    </row>
    <row r="680" spans="1:19" s="3" customFormat="1" ht="14" x14ac:dyDescent="0.3">
      <c r="B680" s="121"/>
      <c r="C680" s="122"/>
      <c r="D680" s="122"/>
      <c r="E680" s="122">
        <f t="shared" ref="E680:N680" si="162">+D$651+D680</f>
        <v>0</v>
      </c>
      <c r="F680" s="122">
        <f t="shared" si="162"/>
        <v>0</v>
      </c>
      <c r="G680" s="122">
        <f t="shared" si="162"/>
        <v>0</v>
      </c>
      <c r="H680" s="122">
        <f t="shared" si="162"/>
        <v>0</v>
      </c>
      <c r="I680" s="122">
        <f t="shared" si="162"/>
        <v>0</v>
      </c>
      <c r="J680" s="122">
        <f t="shared" si="162"/>
        <v>0</v>
      </c>
      <c r="K680" s="122">
        <f t="shared" si="162"/>
        <v>0</v>
      </c>
      <c r="L680" s="122">
        <f t="shared" si="162"/>
        <v>0.14879316003552001</v>
      </c>
      <c r="M680" s="122">
        <f t="shared" si="162"/>
        <v>0.20966308914095999</v>
      </c>
      <c r="N680" s="123">
        <f t="shared" si="162"/>
        <v>0.20966308914095999</v>
      </c>
      <c r="O680" s="123">
        <f>+M$651+M680</f>
        <v>0.20966308914095999</v>
      </c>
      <c r="P680" s="123">
        <f>+M$651+M680</f>
        <v>0.20966308914095999</v>
      </c>
      <c r="Q680" s="123">
        <f>+N$651+N680</f>
        <v>0.21946753358618878</v>
      </c>
      <c r="R680" s="78"/>
      <c r="S680" s="89" t="s">
        <v>305</v>
      </c>
    </row>
    <row r="681" spans="1:19" s="3" customFormat="1" ht="14" x14ac:dyDescent="0.3">
      <c r="B681" s="124"/>
      <c r="C681" s="125"/>
      <c r="D681" s="125" t="e">
        <f t="shared" ref="D681:Q681" si="163">+D$661+D680</f>
        <v>#N/A</v>
      </c>
      <c r="E681" s="125" t="e">
        <f t="shared" si="163"/>
        <v>#N/A</v>
      </c>
      <c r="F681" s="125" t="e">
        <f t="shared" si="163"/>
        <v>#N/A</v>
      </c>
      <c r="G681" s="125" t="e">
        <f t="shared" si="163"/>
        <v>#N/A</v>
      </c>
      <c r="H681" s="125" t="e">
        <f t="shared" si="163"/>
        <v>#N/A</v>
      </c>
      <c r="I681" s="125" t="e">
        <f t="shared" si="163"/>
        <v>#N/A</v>
      </c>
      <c r="J681" s="125" t="e">
        <f t="shared" si="163"/>
        <v>#N/A</v>
      </c>
      <c r="K681" s="125">
        <f t="shared" si="163"/>
        <v>5.9984968467549606</v>
      </c>
      <c r="L681" s="125">
        <f t="shared" si="163"/>
        <v>6.940255571617767</v>
      </c>
      <c r="M681" s="125">
        <f t="shared" si="163"/>
        <v>4.6453659194151937</v>
      </c>
      <c r="N681" s="126">
        <f t="shared" si="163"/>
        <v>2.7163673985593242</v>
      </c>
      <c r="O681" s="126">
        <f t="shared" si="163"/>
        <v>3.6018704585511081</v>
      </c>
      <c r="P681" s="126">
        <f t="shared" si="163"/>
        <v>5.286114509950572</v>
      </c>
      <c r="Q681" s="126">
        <f t="shared" si="163"/>
        <v>6.6694675335861886</v>
      </c>
      <c r="R681" s="78"/>
      <c r="S681" s="89" t="s">
        <v>306</v>
      </c>
    </row>
    <row r="682" spans="1:19" s="3" customFormat="1" ht="14" x14ac:dyDescent="0.3">
      <c r="B682" s="127"/>
      <c r="I682" s="128"/>
      <c r="J682" s="128"/>
      <c r="K682" s="128"/>
      <c r="L682" s="128"/>
      <c r="M682" s="128"/>
      <c r="N682" s="129"/>
      <c r="O682" s="129" t="e">
        <f>+O681/C681-1</f>
        <v>#DIV/0!</v>
      </c>
      <c r="P682" s="129" t="e">
        <f>+P681/C681-1</f>
        <v>#DIV/0!</v>
      </c>
      <c r="Q682" s="129" t="e">
        <f>+Q681/D681-1</f>
        <v>#N/A</v>
      </c>
      <c r="R682" s="78"/>
      <c r="S682" s="130" t="s">
        <v>307</v>
      </c>
    </row>
    <row r="683" spans="1:19" s="137" customFormat="1" ht="14" x14ac:dyDescent="0.3">
      <c r="A683" s="131"/>
      <c r="B683" s="132"/>
      <c r="C683" s="133"/>
      <c r="D683" s="133"/>
      <c r="E683" s="133" t="e">
        <f>RATE(E$348-$D$348,,-$D681,E681)</f>
        <v>#N/A</v>
      </c>
      <c r="F683" s="133" t="e">
        <f t="shared" ref="F683:Q683" si="164">RATE(F$348-$D$348,,-$D681,F681)</f>
        <v>#N/A</v>
      </c>
      <c r="G683" s="133" t="e">
        <f t="shared" si="164"/>
        <v>#N/A</v>
      </c>
      <c r="H683" s="133" t="e">
        <f t="shared" si="164"/>
        <v>#N/A</v>
      </c>
      <c r="I683" s="133" t="e">
        <f t="shared" si="164"/>
        <v>#N/A</v>
      </c>
      <c r="J683" s="133" t="e">
        <f t="shared" si="164"/>
        <v>#N/A</v>
      </c>
      <c r="K683" s="133" t="e">
        <f t="shared" si="164"/>
        <v>#N/A</v>
      </c>
      <c r="L683" s="133" t="e">
        <f t="shared" si="164"/>
        <v>#N/A</v>
      </c>
      <c r="M683" s="133" t="e">
        <f t="shared" si="164"/>
        <v>#N/A</v>
      </c>
      <c r="N683" s="134" t="e">
        <f t="shared" si="164"/>
        <v>#N/A</v>
      </c>
      <c r="O683" s="134" t="e">
        <f t="shared" si="164"/>
        <v>#N/A</v>
      </c>
      <c r="P683" s="134" t="e">
        <f t="shared" si="164"/>
        <v>#N/A</v>
      </c>
      <c r="Q683" s="134" t="e">
        <f t="shared" si="164"/>
        <v>#N/A</v>
      </c>
      <c r="R683" s="135"/>
      <c r="S683" s="136" t="s">
        <v>308</v>
      </c>
    </row>
    <row r="684" spans="1:19" s="3" customFormat="1" ht="14" x14ac:dyDescent="0.3">
      <c r="B684" s="121"/>
      <c r="C684" s="122"/>
      <c r="D684" s="122"/>
      <c r="E684" s="122"/>
      <c r="F684" s="122">
        <f t="shared" ref="F684:N684" si="165">+E$651+E684</f>
        <v>0</v>
      </c>
      <c r="G684" s="122">
        <f t="shared" si="165"/>
        <v>0</v>
      </c>
      <c r="H684" s="122">
        <f t="shared" si="165"/>
        <v>0</v>
      </c>
      <c r="I684" s="122">
        <f t="shared" si="165"/>
        <v>0</v>
      </c>
      <c r="J684" s="122">
        <f t="shared" si="165"/>
        <v>0</v>
      </c>
      <c r="K684" s="122">
        <f t="shared" si="165"/>
        <v>0</v>
      </c>
      <c r="L684" s="122">
        <f t="shared" si="165"/>
        <v>0.14879316003552001</v>
      </c>
      <c r="M684" s="122">
        <f t="shared" si="165"/>
        <v>0.20966308914095999</v>
      </c>
      <c r="N684" s="123">
        <f t="shared" si="165"/>
        <v>0.20966308914095999</v>
      </c>
      <c r="O684" s="123">
        <f>+M$651+M684</f>
        <v>0.20966308914095999</v>
      </c>
      <c r="P684" s="123">
        <f>+M$651+M684</f>
        <v>0.20966308914095999</v>
      </c>
      <c r="Q684" s="123">
        <f>+N$651+N684</f>
        <v>0.21946753358618878</v>
      </c>
      <c r="R684" s="78"/>
      <c r="S684" s="89" t="s">
        <v>305</v>
      </c>
    </row>
    <row r="685" spans="1:19" s="3" customFormat="1" ht="14" x14ac:dyDescent="0.3">
      <c r="B685" s="124"/>
      <c r="C685" s="125"/>
      <c r="D685" s="125"/>
      <c r="E685" s="125" t="e">
        <f t="shared" ref="E685:Q685" si="166">+E$661+E684</f>
        <v>#N/A</v>
      </c>
      <c r="F685" s="125" t="e">
        <f t="shared" si="166"/>
        <v>#N/A</v>
      </c>
      <c r="G685" s="125" t="e">
        <f t="shared" si="166"/>
        <v>#N/A</v>
      </c>
      <c r="H685" s="125" t="e">
        <f t="shared" si="166"/>
        <v>#N/A</v>
      </c>
      <c r="I685" s="125" t="e">
        <f t="shared" si="166"/>
        <v>#N/A</v>
      </c>
      <c r="J685" s="125" t="e">
        <f t="shared" si="166"/>
        <v>#N/A</v>
      </c>
      <c r="K685" s="125">
        <f t="shared" si="166"/>
        <v>5.9984968467549606</v>
      </c>
      <c r="L685" s="125">
        <f t="shared" si="166"/>
        <v>6.940255571617767</v>
      </c>
      <c r="M685" s="125">
        <f t="shared" si="166"/>
        <v>4.6453659194151937</v>
      </c>
      <c r="N685" s="126">
        <f t="shared" si="166"/>
        <v>2.7163673985593242</v>
      </c>
      <c r="O685" s="126">
        <f t="shared" si="166"/>
        <v>3.6018704585511081</v>
      </c>
      <c r="P685" s="126">
        <f t="shared" si="166"/>
        <v>5.286114509950572</v>
      </c>
      <c r="Q685" s="126">
        <f t="shared" si="166"/>
        <v>6.6694675335861886</v>
      </c>
      <c r="R685" s="78"/>
      <c r="S685" s="89" t="s">
        <v>306</v>
      </c>
    </row>
    <row r="686" spans="1:19" s="3" customFormat="1" ht="14" x14ac:dyDescent="0.3">
      <c r="B686" s="127"/>
      <c r="I686" s="128"/>
      <c r="J686" s="128"/>
      <c r="K686" s="128"/>
      <c r="L686" s="128"/>
      <c r="M686" s="128"/>
      <c r="N686" s="129"/>
      <c r="O686" s="129" t="e">
        <f>+O685/D685-1</f>
        <v>#DIV/0!</v>
      </c>
      <c r="P686" s="129" t="e">
        <f>+P685/D685-1</f>
        <v>#DIV/0!</v>
      </c>
      <c r="Q686" s="129" t="e">
        <f>+Q685/E685-1</f>
        <v>#N/A</v>
      </c>
      <c r="R686" s="78"/>
      <c r="S686" s="130" t="s">
        <v>307</v>
      </c>
    </row>
    <row r="687" spans="1:19" s="137" customFormat="1" ht="14" x14ac:dyDescent="0.3">
      <c r="A687" s="131"/>
      <c r="B687" s="132"/>
      <c r="C687" s="133"/>
      <c r="D687" s="133"/>
      <c r="E687" s="133"/>
      <c r="F687" s="133" t="e">
        <f>RATE(F$348-$E$348,,-$E685,F685)</f>
        <v>#N/A</v>
      </c>
      <c r="G687" s="133" t="e">
        <f t="shared" ref="G687:Q687" si="167">RATE(G$348-$E$348,,-$E685,G685)</f>
        <v>#N/A</v>
      </c>
      <c r="H687" s="133" t="e">
        <f t="shared" si="167"/>
        <v>#N/A</v>
      </c>
      <c r="I687" s="133" t="e">
        <f t="shared" si="167"/>
        <v>#N/A</v>
      </c>
      <c r="J687" s="133" t="e">
        <f t="shared" si="167"/>
        <v>#N/A</v>
      </c>
      <c r="K687" s="133" t="e">
        <f t="shared" si="167"/>
        <v>#N/A</v>
      </c>
      <c r="L687" s="133" t="e">
        <f t="shared" si="167"/>
        <v>#N/A</v>
      </c>
      <c r="M687" s="133" t="e">
        <f t="shared" si="167"/>
        <v>#N/A</v>
      </c>
      <c r="N687" s="134" t="e">
        <f t="shared" si="167"/>
        <v>#N/A</v>
      </c>
      <c r="O687" s="134" t="e">
        <f t="shared" si="167"/>
        <v>#N/A</v>
      </c>
      <c r="P687" s="134" t="e">
        <f t="shared" si="167"/>
        <v>#N/A</v>
      </c>
      <c r="Q687" s="134" t="e">
        <f t="shared" si="167"/>
        <v>#N/A</v>
      </c>
      <c r="R687" s="135"/>
      <c r="S687" s="136" t="s">
        <v>308</v>
      </c>
    </row>
    <row r="688" spans="1:19" s="3" customFormat="1" ht="14" x14ac:dyDescent="0.3">
      <c r="B688" s="121"/>
      <c r="C688" s="122"/>
      <c r="D688" s="122"/>
      <c r="E688" s="122"/>
      <c r="F688" s="122"/>
      <c r="G688" s="122">
        <f t="shared" ref="G688:N688" si="168">+F$651+F688</f>
        <v>0</v>
      </c>
      <c r="H688" s="122">
        <f t="shared" si="168"/>
        <v>0</v>
      </c>
      <c r="I688" s="122">
        <f t="shared" si="168"/>
        <v>0</v>
      </c>
      <c r="J688" s="122">
        <f t="shared" si="168"/>
        <v>0</v>
      </c>
      <c r="K688" s="122">
        <f t="shared" si="168"/>
        <v>0</v>
      </c>
      <c r="L688" s="122">
        <f t="shared" si="168"/>
        <v>0.14879316003552001</v>
      </c>
      <c r="M688" s="122">
        <f t="shared" si="168"/>
        <v>0.20966308914095999</v>
      </c>
      <c r="N688" s="123">
        <f t="shared" si="168"/>
        <v>0.20966308914095999</v>
      </c>
      <c r="O688" s="123">
        <f>+M$651+M688</f>
        <v>0.20966308914095999</v>
      </c>
      <c r="P688" s="123">
        <f>+M$651+M688</f>
        <v>0.20966308914095999</v>
      </c>
      <c r="Q688" s="123">
        <f>+N$651+N688</f>
        <v>0.21946753358618878</v>
      </c>
      <c r="R688" s="78"/>
      <c r="S688" s="89" t="s">
        <v>305</v>
      </c>
    </row>
    <row r="689" spans="1:19" s="3" customFormat="1" ht="14" x14ac:dyDescent="0.3">
      <c r="B689" s="124"/>
      <c r="C689" s="125"/>
      <c r="D689" s="125"/>
      <c r="E689" s="125"/>
      <c r="F689" s="125" t="e">
        <f t="shared" ref="F689:Q689" si="169">+F$661+F688</f>
        <v>#N/A</v>
      </c>
      <c r="G689" s="125" t="e">
        <f t="shared" si="169"/>
        <v>#N/A</v>
      </c>
      <c r="H689" s="125" t="e">
        <f t="shared" si="169"/>
        <v>#N/A</v>
      </c>
      <c r="I689" s="125" t="e">
        <f t="shared" si="169"/>
        <v>#N/A</v>
      </c>
      <c r="J689" s="125" t="e">
        <f t="shared" si="169"/>
        <v>#N/A</v>
      </c>
      <c r="K689" s="125">
        <f t="shared" si="169"/>
        <v>5.9984968467549606</v>
      </c>
      <c r="L689" s="125">
        <f t="shared" si="169"/>
        <v>6.940255571617767</v>
      </c>
      <c r="M689" s="125">
        <f t="shared" si="169"/>
        <v>4.6453659194151937</v>
      </c>
      <c r="N689" s="126">
        <f t="shared" si="169"/>
        <v>2.7163673985593242</v>
      </c>
      <c r="O689" s="126">
        <f t="shared" si="169"/>
        <v>3.6018704585511081</v>
      </c>
      <c r="P689" s="126">
        <f t="shared" si="169"/>
        <v>5.286114509950572</v>
      </c>
      <c r="Q689" s="126">
        <f t="shared" si="169"/>
        <v>6.6694675335861886</v>
      </c>
      <c r="R689" s="78"/>
      <c r="S689" s="89" t="s">
        <v>306</v>
      </c>
    </row>
    <row r="690" spans="1:19" s="3" customFormat="1" ht="14" x14ac:dyDescent="0.3">
      <c r="B690" s="127"/>
      <c r="I690" s="128"/>
      <c r="J690" s="128"/>
      <c r="K690" s="128"/>
      <c r="L690" s="128"/>
      <c r="M690" s="128"/>
      <c r="N690" s="129"/>
      <c r="O690" s="129" t="e">
        <f>+O689/E689-1</f>
        <v>#DIV/0!</v>
      </c>
      <c r="P690" s="129" t="e">
        <f>+P689/E689-1</f>
        <v>#DIV/0!</v>
      </c>
      <c r="Q690" s="129" t="e">
        <f>+Q689/F689-1</f>
        <v>#N/A</v>
      </c>
      <c r="R690" s="78"/>
      <c r="S690" s="130" t="s">
        <v>307</v>
      </c>
    </row>
    <row r="691" spans="1:19" s="137" customFormat="1" ht="14" x14ac:dyDescent="0.3">
      <c r="A691" s="131"/>
      <c r="B691" s="132"/>
      <c r="C691" s="133"/>
      <c r="D691" s="133"/>
      <c r="E691" s="133"/>
      <c r="F691" s="133"/>
      <c r="G691" s="133" t="e">
        <f>RATE(G$348-$F$348,,-$F689,G689)</f>
        <v>#N/A</v>
      </c>
      <c r="H691" s="133" t="e">
        <f t="shared" ref="H691:Q691" si="170">RATE(H$348-$F$348,,-$F689,H689)</f>
        <v>#N/A</v>
      </c>
      <c r="I691" s="133" t="e">
        <f t="shared" si="170"/>
        <v>#N/A</v>
      </c>
      <c r="J691" s="133" t="e">
        <f t="shared" si="170"/>
        <v>#N/A</v>
      </c>
      <c r="K691" s="133" t="e">
        <f t="shared" si="170"/>
        <v>#N/A</v>
      </c>
      <c r="L691" s="133" t="e">
        <f t="shared" si="170"/>
        <v>#N/A</v>
      </c>
      <c r="M691" s="133" t="e">
        <f t="shared" si="170"/>
        <v>#N/A</v>
      </c>
      <c r="N691" s="134" t="e">
        <f t="shared" si="170"/>
        <v>#N/A</v>
      </c>
      <c r="O691" s="134" t="e">
        <f t="shared" si="170"/>
        <v>#N/A</v>
      </c>
      <c r="P691" s="134" t="e">
        <f t="shared" si="170"/>
        <v>#N/A</v>
      </c>
      <c r="Q691" s="134" t="e">
        <f t="shared" si="170"/>
        <v>#N/A</v>
      </c>
      <c r="R691" s="135"/>
      <c r="S691" s="136" t="s">
        <v>308</v>
      </c>
    </row>
    <row r="692" spans="1:19" s="3" customFormat="1" ht="14" x14ac:dyDescent="0.3">
      <c r="B692" s="121"/>
      <c r="C692" s="122"/>
      <c r="D692" s="122"/>
      <c r="E692" s="122"/>
      <c r="F692" s="122"/>
      <c r="G692" s="122"/>
      <c r="H692" s="122">
        <f t="shared" ref="H692:N692" si="171">+G$651+G692</f>
        <v>0</v>
      </c>
      <c r="I692" s="122">
        <f t="shared" si="171"/>
        <v>0</v>
      </c>
      <c r="J692" s="122">
        <f t="shared" si="171"/>
        <v>0</v>
      </c>
      <c r="K692" s="122">
        <f t="shared" si="171"/>
        <v>0</v>
      </c>
      <c r="L692" s="122">
        <f t="shared" si="171"/>
        <v>0.14879316003552001</v>
      </c>
      <c r="M692" s="122">
        <f t="shared" si="171"/>
        <v>0.20966308914095999</v>
      </c>
      <c r="N692" s="123">
        <f t="shared" si="171"/>
        <v>0.20966308914095999</v>
      </c>
      <c r="O692" s="123">
        <f>+M$651+M692</f>
        <v>0.20966308914095999</v>
      </c>
      <c r="P692" s="123">
        <f>+M$651+M692</f>
        <v>0.20966308914095999</v>
      </c>
      <c r="Q692" s="123">
        <f>+N$651+N692</f>
        <v>0.21946753358618878</v>
      </c>
      <c r="R692" s="78"/>
      <c r="S692" s="89" t="s">
        <v>305</v>
      </c>
    </row>
    <row r="693" spans="1:19" s="3" customFormat="1" ht="14" x14ac:dyDescent="0.3">
      <c r="B693" s="124"/>
      <c r="C693" s="125"/>
      <c r="D693" s="125"/>
      <c r="E693" s="125"/>
      <c r="F693" s="125"/>
      <c r="G693" s="125" t="e">
        <f t="shared" ref="G693:Q693" si="172">+G$661+G692</f>
        <v>#N/A</v>
      </c>
      <c r="H693" s="125" t="e">
        <f t="shared" si="172"/>
        <v>#N/A</v>
      </c>
      <c r="I693" s="125" t="e">
        <f t="shared" si="172"/>
        <v>#N/A</v>
      </c>
      <c r="J693" s="125" t="e">
        <f t="shared" si="172"/>
        <v>#N/A</v>
      </c>
      <c r="K693" s="125">
        <f t="shared" si="172"/>
        <v>5.9984968467549606</v>
      </c>
      <c r="L693" s="125">
        <f t="shared" si="172"/>
        <v>6.940255571617767</v>
      </c>
      <c r="M693" s="125">
        <f t="shared" si="172"/>
        <v>4.6453659194151937</v>
      </c>
      <c r="N693" s="126">
        <f t="shared" si="172"/>
        <v>2.7163673985593242</v>
      </c>
      <c r="O693" s="126">
        <f t="shared" si="172"/>
        <v>3.6018704585511081</v>
      </c>
      <c r="P693" s="126">
        <f t="shared" si="172"/>
        <v>5.286114509950572</v>
      </c>
      <c r="Q693" s="126">
        <f t="shared" si="172"/>
        <v>6.6694675335861886</v>
      </c>
      <c r="R693" s="78"/>
      <c r="S693" s="89" t="s">
        <v>306</v>
      </c>
    </row>
    <row r="694" spans="1:19" s="3" customFormat="1" ht="14" x14ac:dyDescent="0.3">
      <c r="B694" s="127"/>
      <c r="I694" s="128"/>
      <c r="J694" s="128"/>
      <c r="K694" s="128"/>
      <c r="L694" s="128"/>
      <c r="M694" s="128"/>
      <c r="N694" s="129"/>
      <c r="O694" s="129" t="e">
        <f>+O693/F693-1</f>
        <v>#DIV/0!</v>
      </c>
      <c r="P694" s="129" t="e">
        <f>+P693/F693-1</f>
        <v>#DIV/0!</v>
      </c>
      <c r="Q694" s="129" t="e">
        <f>+Q693/G693-1</f>
        <v>#N/A</v>
      </c>
      <c r="R694" s="78"/>
      <c r="S694" s="130" t="s">
        <v>307</v>
      </c>
    </row>
    <row r="695" spans="1:19" s="137" customFormat="1" ht="14" x14ac:dyDescent="0.3">
      <c r="A695" s="131"/>
      <c r="B695" s="132"/>
      <c r="C695" s="133"/>
      <c r="D695" s="133"/>
      <c r="E695" s="133"/>
      <c r="F695" s="133"/>
      <c r="G695" s="133"/>
      <c r="H695" s="133" t="e">
        <f>RATE(H$348-$G$348,,-$G693,H693)</f>
        <v>#N/A</v>
      </c>
      <c r="I695" s="133" t="e">
        <f t="shared" ref="I695:Q695" si="173">RATE(I$348-$G$348,,-$G693,I693)</f>
        <v>#N/A</v>
      </c>
      <c r="J695" s="133" t="e">
        <f t="shared" si="173"/>
        <v>#N/A</v>
      </c>
      <c r="K695" s="133" t="e">
        <f t="shared" si="173"/>
        <v>#N/A</v>
      </c>
      <c r="L695" s="133" t="e">
        <f t="shared" si="173"/>
        <v>#N/A</v>
      </c>
      <c r="M695" s="133" t="e">
        <f t="shared" si="173"/>
        <v>#N/A</v>
      </c>
      <c r="N695" s="134" t="e">
        <f t="shared" si="173"/>
        <v>#N/A</v>
      </c>
      <c r="O695" s="134" t="e">
        <f t="shared" si="173"/>
        <v>#N/A</v>
      </c>
      <c r="P695" s="134" t="e">
        <f t="shared" si="173"/>
        <v>#N/A</v>
      </c>
      <c r="Q695" s="134" t="e">
        <f t="shared" si="173"/>
        <v>#N/A</v>
      </c>
      <c r="R695" s="135"/>
      <c r="S695" s="136" t="s">
        <v>308</v>
      </c>
    </row>
    <row r="696" spans="1:19" s="3" customFormat="1" ht="14" x14ac:dyDescent="0.3">
      <c r="B696" s="121"/>
      <c r="C696" s="122"/>
      <c r="D696" s="122"/>
      <c r="E696" s="122"/>
      <c r="F696" s="122"/>
      <c r="G696" s="122"/>
      <c r="H696" s="122"/>
      <c r="I696" s="122">
        <f t="shared" ref="I696:N696" si="174">+H$651+H696</f>
        <v>0</v>
      </c>
      <c r="J696" s="122">
        <f t="shared" si="174"/>
        <v>0</v>
      </c>
      <c r="K696" s="122">
        <f t="shared" si="174"/>
        <v>0</v>
      </c>
      <c r="L696" s="122">
        <f t="shared" si="174"/>
        <v>0.14879316003552001</v>
      </c>
      <c r="M696" s="122">
        <f t="shared" si="174"/>
        <v>0.20966308914095999</v>
      </c>
      <c r="N696" s="123">
        <f t="shared" si="174"/>
        <v>0.20966308914095999</v>
      </c>
      <c r="O696" s="123">
        <f>+M$651+M696</f>
        <v>0.20966308914095999</v>
      </c>
      <c r="P696" s="123">
        <f>+M$651+M696</f>
        <v>0.20966308914095999</v>
      </c>
      <c r="Q696" s="123">
        <f>+N$651+N696</f>
        <v>0.21946753358618878</v>
      </c>
      <c r="R696" s="78"/>
      <c r="S696" s="89" t="s">
        <v>305</v>
      </c>
    </row>
    <row r="697" spans="1:19" s="3" customFormat="1" ht="14" x14ac:dyDescent="0.3">
      <c r="B697" s="124"/>
      <c r="C697" s="125"/>
      <c r="D697" s="125"/>
      <c r="E697" s="125"/>
      <c r="F697" s="125"/>
      <c r="G697" s="125"/>
      <c r="H697" s="125" t="e">
        <f t="shared" ref="H697:Q697" si="175">+H$661+H696</f>
        <v>#N/A</v>
      </c>
      <c r="I697" s="125" t="e">
        <f t="shared" si="175"/>
        <v>#N/A</v>
      </c>
      <c r="J697" s="125" t="e">
        <f t="shared" si="175"/>
        <v>#N/A</v>
      </c>
      <c r="K697" s="125">
        <f t="shared" si="175"/>
        <v>5.9984968467549606</v>
      </c>
      <c r="L697" s="125">
        <f t="shared" si="175"/>
        <v>6.940255571617767</v>
      </c>
      <c r="M697" s="125">
        <f t="shared" si="175"/>
        <v>4.6453659194151937</v>
      </c>
      <c r="N697" s="126">
        <f t="shared" si="175"/>
        <v>2.7163673985593242</v>
      </c>
      <c r="O697" s="126">
        <f t="shared" si="175"/>
        <v>3.6018704585511081</v>
      </c>
      <c r="P697" s="126">
        <f t="shared" si="175"/>
        <v>5.286114509950572</v>
      </c>
      <c r="Q697" s="126">
        <f t="shared" si="175"/>
        <v>6.6694675335861886</v>
      </c>
      <c r="R697" s="78"/>
      <c r="S697" s="89" t="s">
        <v>306</v>
      </c>
    </row>
    <row r="698" spans="1:19" s="3" customFormat="1" ht="14" x14ac:dyDescent="0.3">
      <c r="B698" s="127"/>
      <c r="I698" s="128"/>
      <c r="J698" s="128"/>
      <c r="K698" s="128"/>
      <c r="L698" s="128"/>
      <c r="M698" s="128"/>
      <c r="N698" s="129"/>
      <c r="O698" s="129" t="e">
        <f>+O697/G697-1</f>
        <v>#DIV/0!</v>
      </c>
      <c r="P698" s="129" t="e">
        <f>+P697/G697-1</f>
        <v>#DIV/0!</v>
      </c>
      <c r="Q698" s="129" t="e">
        <f>+Q697/H697-1</f>
        <v>#N/A</v>
      </c>
      <c r="R698" s="78"/>
      <c r="S698" s="130" t="s">
        <v>307</v>
      </c>
    </row>
    <row r="699" spans="1:19" s="137" customFormat="1" ht="14" x14ac:dyDescent="0.3">
      <c r="A699" s="131"/>
      <c r="B699" s="132"/>
      <c r="C699" s="133"/>
      <c r="D699" s="133"/>
      <c r="E699" s="133"/>
      <c r="F699" s="133"/>
      <c r="G699" s="133"/>
      <c r="H699" s="133"/>
      <c r="I699" s="133" t="e">
        <f t="shared" ref="I699:Q699" si="176">RATE(I$348-$H$348,,-$H697,I697)</f>
        <v>#N/A</v>
      </c>
      <c r="J699" s="133" t="e">
        <f t="shared" si="176"/>
        <v>#N/A</v>
      </c>
      <c r="K699" s="133" t="e">
        <f t="shared" si="176"/>
        <v>#N/A</v>
      </c>
      <c r="L699" s="133" t="e">
        <f t="shared" si="176"/>
        <v>#N/A</v>
      </c>
      <c r="M699" s="133" t="e">
        <f t="shared" si="176"/>
        <v>#N/A</v>
      </c>
      <c r="N699" s="134" t="e">
        <f t="shared" si="176"/>
        <v>#N/A</v>
      </c>
      <c r="O699" s="134" t="e">
        <f t="shared" si="176"/>
        <v>#N/A</v>
      </c>
      <c r="P699" s="134" t="e">
        <f t="shared" si="176"/>
        <v>#N/A</v>
      </c>
      <c r="Q699" s="134" t="e">
        <f t="shared" si="176"/>
        <v>#N/A</v>
      </c>
      <c r="R699" s="135"/>
      <c r="S699" s="136" t="s">
        <v>308</v>
      </c>
    </row>
    <row r="700" spans="1:19" s="3" customFormat="1" ht="14" x14ac:dyDescent="0.3">
      <c r="B700" s="121"/>
      <c r="C700" s="122"/>
      <c r="D700" s="122"/>
      <c r="E700" s="122"/>
      <c r="F700" s="122"/>
      <c r="G700" s="122"/>
      <c r="H700" s="122"/>
      <c r="I700" s="122"/>
      <c r="J700" s="122">
        <f t="shared" ref="J700:N700" si="177">+I$651+I700</f>
        <v>0</v>
      </c>
      <c r="K700" s="122">
        <f t="shared" si="177"/>
        <v>0</v>
      </c>
      <c r="L700" s="122">
        <f t="shared" si="177"/>
        <v>0.14879316003552001</v>
      </c>
      <c r="M700" s="122">
        <f t="shared" si="177"/>
        <v>0.20966308914095999</v>
      </c>
      <c r="N700" s="123">
        <f t="shared" si="177"/>
        <v>0.20966308914095999</v>
      </c>
      <c r="O700" s="123">
        <f>+M$651+M700</f>
        <v>0.20966308914095999</v>
      </c>
      <c r="P700" s="123">
        <f>+M$651+M700</f>
        <v>0.20966308914095999</v>
      </c>
      <c r="Q700" s="123">
        <f>+N$651+N700</f>
        <v>0.21946753358618878</v>
      </c>
      <c r="R700" s="78"/>
      <c r="S700" s="89" t="s">
        <v>305</v>
      </c>
    </row>
    <row r="701" spans="1:19" s="3" customFormat="1" ht="14" x14ac:dyDescent="0.3">
      <c r="B701" s="124"/>
      <c r="C701" s="125"/>
      <c r="D701" s="125"/>
      <c r="E701" s="125"/>
      <c r="F701" s="125"/>
      <c r="G701" s="125"/>
      <c r="H701" s="125"/>
      <c r="I701" s="125" t="e">
        <f t="shared" ref="I701:Q701" si="178">+I$661+I700</f>
        <v>#N/A</v>
      </c>
      <c r="J701" s="125" t="e">
        <f t="shared" si="178"/>
        <v>#N/A</v>
      </c>
      <c r="K701" s="125">
        <f t="shared" si="178"/>
        <v>5.9984968467549606</v>
      </c>
      <c r="L701" s="125">
        <f t="shared" si="178"/>
        <v>6.940255571617767</v>
      </c>
      <c r="M701" s="125">
        <f t="shared" si="178"/>
        <v>4.6453659194151937</v>
      </c>
      <c r="N701" s="126">
        <f t="shared" si="178"/>
        <v>2.7163673985593242</v>
      </c>
      <c r="O701" s="126">
        <f t="shared" si="178"/>
        <v>3.6018704585511081</v>
      </c>
      <c r="P701" s="126">
        <f t="shared" si="178"/>
        <v>5.286114509950572</v>
      </c>
      <c r="Q701" s="126">
        <f t="shared" si="178"/>
        <v>6.6694675335861886</v>
      </c>
      <c r="R701" s="78"/>
      <c r="S701" s="89" t="s">
        <v>306</v>
      </c>
    </row>
    <row r="702" spans="1:19" s="3" customFormat="1" ht="14" x14ac:dyDescent="0.3">
      <c r="B702" s="127"/>
      <c r="I702" s="128"/>
      <c r="J702" s="128"/>
      <c r="K702" s="128"/>
      <c r="L702" s="128"/>
      <c r="M702" s="128"/>
      <c r="N702" s="129"/>
      <c r="O702" s="129" t="e">
        <f>+O701/H701-1</f>
        <v>#DIV/0!</v>
      </c>
      <c r="P702" s="129" t="e">
        <f>+P701/H701-1</f>
        <v>#DIV/0!</v>
      </c>
      <c r="Q702" s="129" t="e">
        <f>+Q701/I701-1</f>
        <v>#N/A</v>
      </c>
      <c r="R702" s="78"/>
      <c r="S702" s="130" t="s">
        <v>307</v>
      </c>
    </row>
    <row r="703" spans="1:19" s="137" customFormat="1" ht="14" x14ac:dyDescent="0.3">
      <c r="A703" s="131"/>
      <c r="B703" s="132"/>
      <c r="C703" s="133"/>
      <c r="D703" s="133"/>
      <c r="E703" s="133"/>
      <c r="F703" s="133"/>
      <c r="G703" s="133"/>
      <c r="H703" s="133"/>
      <c r="I703" s="133"/>
      <c r="J703" s="133" t="e">
        <f t="shared" ref="J703:Q703" si="179">RATE(J$348-$I$348,,-$I701,J701)</f>
        <v>#N/A</v>
      </c>
      <c r="K703" s="133" t="e">
        <f t="shared" si="179"/>
        <v>#N/A</v>
      </c>
      <c r="L703" s="133" t="e">
        <f t="shared" si="179"/>
        <v>#N/A</v>
      </c>
      <c r="M703" s="133" t="e">
        <f t="shared" si="179"/>
        <v>#N/A</v>
      </c>
      <c r="N703" s="134" t="e">
        <f t="shared" si="179"/>
        <v>#N/A</v>
      </c>
      <c r="O703" s="134" t="e">
        <f t="shared" si="179"/>
        <v>#N/A</v>
      </c>
      <c r="P703" s="134" t="e">
        <f t="shared" si="179"/>
        <v>#N/A</v>
      </c>
      <c r="Q703" s="134" t="e">
        <f t="shared" si="179"/>
        <v>#N/A</v>
      </c>
      <c r="R703" s="135"/>
      <c r="S703" s="136" t="s">
        <v>308</v>
      </c>
    </row>
    <row r="704" spans="1:19" s="3" customFormat="1" ht="14" x14ac:dyDescent="0.3">
      <c r="B704" s="121"/>
      <c r="C704" s="122"/>
      <c r="D704" s="122"/>
      <c r="E704" s="122"/>
      <c r="F704" s="122"/>
      <c r="G704" s="122"/>
      <c r="H704" s="122"/>
      <c r="I704" s="122"/>
      <c r="J704" s="122"/>
      <c r="K704" s="122">
        <f>+J$651+J704</f>
        <v>0</v>
      </c>
      <c r="L704" s="122">
        <f>+K$651+K704</f>
        <v>0.14879316003552001</v>
      </c>
      <c r="M704" s="122">
        <f>+L$651+L704</f>
        <v>0.20966308914095999</v>
      </c>
      <c r="N704" s="123">
        <f>+M$651+M704</f>
        <v>0.20966308914095999</v>
      </c>
      <c r="O704" s="123">
        <f>+M$651+M704</f>
        <v>0.20966308914095999</v>
      </c>
      <c r="P704" s="123">
        <f>+M$651+M704</f>
        <v>0.20966308914095999</v>
      </c>
      <c r="Q704" s="123">
        <f>+N$651+N704</f>
        <v>0.21946753358618878</v>
      </c>
      <c r="R704" s="78"/>
      <c r="S704" s="89" t="s">
        <v>305</v>
      </c>
    </row>
    <row r="705" spans="1:19" s="3" customFormat="1" ht="14" x14ac:dyDescent="0.3">
      <c r="B705" s="124"/>
      <c r="C705" s="125"/>
      <c r="D705" s="125"/>
      <c r="E705" s="125"/>
      <c r="F705" s="125"/>
      <c r="G705" s="125"/>
      <c r="H705" s="125"/>
      <c r="I705" s="125"/>
      <c r="J705" s="125" t="e">
        <f t="shared" ref="J705:Q705" si="180">+J$661+J704</f>
        <v>#N/A</v>
      </c>
      <c r="K705" s="125">
        <f t="shared" si="180"/>
        <v>5.9984968467549606</v>
      </c>
      <c r="L705" s="125">
        <f t="shared" si="180"/>
        <v>6.940255571617767</v>
      </c>
      <c r="M705" s="125">
        <f t="shared" si="180"/>
        <v>4.6453659194151937</v>
      </c>
      <c r="N705" s="126">
        <f t="shared" si="180"/>
        <v>2.7163673985593242</v>
      </c>
      <c r="O705" s="126">
        <f t="shared" si="180"/>
        <v>3.6018704585511081</v>
      </c>
      <c r="P705" s="126">
        <f t="shared" si="180"/>
        <v>5.286114509950572</v>
      </c>
      <c r="Q705" s="126">
        <f t="shared" si="180"/>
        <v>6.6694675335861886</v>
      </c>
      <c r="R705" s="78"/>
      <c r="S705" s="89" t="s">
        <v>306</v>
      </c>
    </row>
    <row r="706" spans="1:19" s="3" customFormat="1" ht="14" x14ac:dyDescent="0.3">
      <c r="B706" s="127"/>
      <c r="I706" s="128"/>
      <c r="J706" s="128"/>
      <c r="K706" s="128"/>
      <c r="L706" s="128"/>
      <c r="M706" s="128"/>
      <c r="N706" s="129"/>
      <c r="O706" s="129" t="e">
        <f>+O705/I705-1</f>
        <v>#DIV/0!</v>
      </c>
      <c r="P706" s="129" t="e">
        <f>+P705/I705-1</f>
        <v>#DIV/0!</v>
      </c>
      <c r="Q706" s="129" t="e">
        <f>+Q705/J705-1</f>
        <v>#N/A</v>
      </c>
      <c r="R706" s="78"/>
      <c r="S706" s="130" t="s">
        <v>307</v>
      </c>
    </row>
    <row r="707" spans="1:19" s="137" customFormat="1" ht="14" x14ac:dyDescent="0.3">
      <c r="A707" s="131"/>
      <c r="B707" s="132"/>
      <c r="C707" s="133"/>
      <c r="D707" s="133"/>
      <c r="E707" s="133"/>
      <c r="F707" s="133"/>
      <c r="G707" s="133"/>
      <c r="H707" s="133"/>
      <c r="I707" s="133"/>
      <c r="J707" s="133"/>
      <c r="K707" s="133" t="e">
        <f t="shared" ref="K707:Q707" si="181">RATE(K$348-$J$348,,-$J705,K705)</f>
        <v>#N/A</v>
      </c>
      <c r="L707" s="133" t="e">
        <f t="shared" si="181"/>
        <v>#N/A</v>
      </c>
      <c r="M707" s="133" t="e">
        <f t="shared" si="181"/>
        <v>#N/A</v>
      </c>
      <c r="N707" s="134" t="e">
        <f t="shared" si="181"/>
        <v>#N/A</v>
      </c>
      <c r="O707" s="134" t="e">
        <f t="shared" si="181"/>
        <v>#N/A</v>
      </c>
      <c r="P707" s="134" t="e">
        <f t="shared" si="181"/>
        <v>#N/A</v>
      </c>
      <c r="Q707" s="134" t="e">
        <f t="shared" si="181"/>
        <v>#N/A</v>
      </c>
      <c r="R707" s="135"/>
      <c r="S707" s="136" t="s">
        <v>308</v>
      </c>
    </row>
    <row r="708" spans="1:19" s="3" customFormat="1" ht="14" x14ac:dyDescent="0.3">
      <c r="B708" s="138"/>
      <c r="C708" s="139"/>
      <c r="D708" s="139"/>
      <c r="E708" s="139"/>
      <c r="F708" s="139"/>
      <c r="G708" s="139"/>
      <c r="H708" s="139"/>
      <c r="I708" s="139"/>
      <c r="J708" s="139"/>
      <c r="K708" s="139"/>
      <c r="L708" s="139">
        <f>+K$651+K708</f>
        <v>0.14879316003552001</v>
      </c>
      <c r="M708" s="139">
        <f>+L$651+L708</f>
        <v>0.20966308914095999</v>
      </c>
      <c r="N708" s="140">
        <f>+M$651+M708</f>
        <v>0.20966308914095999</v>
      </c>
      <c r="O708" s="140">
        <f>+M$651+M708</f>
        <v>0.20966308914095999</v>
      </c>
      <c r="P708" s="140">
        <f>+M$651+M708</f>
        <v>0.20966308914095999</v>
      </c>
      <c r="Q708" s="140">
        <f>+N$651+N708</f>
        <v>0.21946753358618878</v>
      </c>
      <c r="R708" s="78"/>
      <c r="S708" s="89" t="s">
        <v>305</v>
      </c>
    </row>
    <row r="709" spans="1:19" s="3" customFormat="1" ht="14" x14ac:dyDescent="0.3">
      <c r="B709" s="141"/>
      <c r="C709" s="142"/>
      <c r="D709" s="142"/>
      <c r="E709" s="142"/>
      <c r="F709" s="142"/>
      <c r="G709" s="142"/>
      <c r="H709" s="142"/>
      <c r="I709" s="142"/>
      <c r="J709" s="142"/>
      <c r="K709" s="142">
        <f t="shared" ref="K709:Q709" si="182">+K$661+K708</f>
        <v>5.9984968467549606</v>
      </c>
      <c r="L709" s="142">
        <f t="shared" si="182"/>
        <v>6.940255571617767</v>
      </c>
      <c r="M709" s="142">
        <f t="shared" si="182"/>
        <v>4.6453659194151937</v>
      </c>
      <c r="N709" s="143">
        <f t="shared" si="182"/>
        <v>2.7163673985593242</v>
      </c>
      <c r="O709" s="143">
        <f t="shared" si="182"/>
        <v>3.6018704585511081</v>
      </c>
      <c r="P709" s="143">
        <f t="shared" si="182"/>
        <v>5.286114509950572</v>
      </c>
      <c r="Q709" s="143">
        <f t="shared" si="182"/>
        <v>6.6694675335861886</v>
      </c>
      <c r="R709" s="78"/>
      <c r="S709" s="89" t="s">
        <v>306</v>
      </c>
    </row>
    <row r="710" spans="1:19" s="3" customFormat="1" ht="14" x14ac:dyDescent="0.3">
      <c r="B710" s="127"/>
      <c r="I710" s="128"/>
      <c r="J710" s="128"/>
      <c r="K710" s="128"/>
      <c r="L710" s="128"/>
      <c r="M710" s="128"/>
      <c r="N710" s="129"/>
      <c r="O710" s="129" t="e">
        <f>+O709/J709-1</f>
        <v>#DIV/0!</v>
      </c>
      <c r="P710" s="129" t="e">
        <f>+P709/J709-1</f>
        <v>#DIV/0!</v>
      </c>
      <c r="Q710" s="129">
        <f>+Q709/K709-1</f>
        <v>0.11185647070802518</v>
      </c>
      <c r="R710" s="78"/>
      <c r="S710" s="130" t="s">
        <v>307</v>
      </c>
    </row>
    <row r="711" spans="1:19" s="137" customFormat="1" ht="14" x14ac:dyDescent="0.3">
      <c r="A711" s="131"/>
      <c r="B711" s="132"/>
      <c r="C711" s="133"/>
      <c r="D711" s="133"/>
      <c r="E711" s="133"/>
      <c r="F711" s="133"/>
      <c r="G711" s="133"/>
      <c r="H711" s="133"/>
      <c r="I711" s="133"/>
      <c r="J711" s="133"/>
      <c r="K711" s="133"/>
      <c r="L711" s="133">
        <f t="shared" ref="L711:Q711" si="183">RATE(L$348-$K$348,,-$K709,L709)</f>
        <v>0.15699911976652534</v>
      </c>
      <c r="M711" s="133">
        <f t="shared" si="183"/>
        <v>-0.1199876900612433</v>
      </c>
      <c r="N711" s="134">
        <f t="shared" si="183"/>
        <v>-0.2320810971118776</v>
      </c>
      <c r="O711" s="134">
        <f t="shared" si="183"/>
        <v>-0.11971882675017773</v>
      </c>
      <c r="P711" s="134">
        <f t="shared" si="183"/>
        <v>-2.4968096221794616E-2</v>
      </c>
      <c r="Q711" s="134">
        <f t="shared" si="183"/>
        <v>1.7828923463901442E-2</v>
      </c>
      <c r="R711" s="135"/>
      <c r="S711" s="136" t="s">
        <v>308</v>
      </c>
    </row>
    <row r="712" spans="1:19" s="3" customFormat="1" ht="14" x14ac:dyDescent="0.3">
      <c r="B712" s="138"/>
      <c r="C712" s="139"/>
      <c r="D712" s="139"/>
      <c r="E712" s="139"/>
      <c r="F712" s="139"/>
      <c r="G712" s="139"/>
      <c r="H712" s="139"/>
      <c r="I712" s="139"/>
      <c r="J712" s="139"/>
      <c r="K712" s="139"/>
      <c r="L712" s="139"/>
      <c r="M712" s="139">
        <f>+L$651+L712</f>
        <v>6.0869929105439993E-2</v>
      </c>
      <c r="N712" s="140">
        <f>+M$651+M712</f>
        <v>6.0869929105439993E-2</v>
      </c>
      <c r="O712" s="140">
        <f>+M$651+M712</f>
        <v>6.0869929105439993E-2</v>
      </c>
      <c r="P712" s="140">
        <f>+M$651+M712</f>
        <v>6.0869929105439993E-2</v>
      </c>
      <c r="Q712" s="140">
        <f>+N$651+N712</f>
        <v>7.0674373550668787E-2</v>
      </c>
      <c r="R712" s="78"/>
      <c r="S712" s="89" t="s">
        <v>305</v>
      </c>
    </row>
    <row r="713" spans="1:19" s="3" customFormat="1" ht="14" x14ac:dyDescent="0.3">
      <c r="B713" s="141"/>
      <c r="C713" s="142"/>
      <c r="D713" s="142"/>
      <c r="E713" s="142"/>
      <c r="F713" s="142"/>
      <c r="G713" s="142"/>
      <c r="H713" s="142"/>
      <c r="I713" s="142"/>
      <c r="J713" s="142"/>
      <c r="K713" s="142"/>
      <c r="L713" s="142">
        <f t="shared" ref="L713:Q713" si="184">+L$661+L712</f>
        <v>6.7914624115822466</v>
      </c>
      <c r="M713" s="142">
        <f t="shared" si="184"/>
        <v>4.4965727593796734</v>
      </c>
      <c r="N713" s="143">
        <f t="shared" si="184"/>
        <v>2.5675742385238043</v>
      </c>
      <c r="O713" s="143">
        <f t="shared" si="184"/>
        <v>3.4530772985155882</v>
      </c>
      <c r="P713" s="143">
        <f t="shared" si="184"/>
        <v>5.1373213499150516</v>
      </c>
      <c r="Q713" s="143">
        <f t="shared" si="184"/>
        <v>6.5206743735506691</v>
      </c>
      <c r="R713" s="78"/>
      <c r="S713" s="89" t="s">
        <v>306</v>
      </c>
    </row>
    <row r="714" spans="1:19" s="3" customFormat="1" ht="14" x14ac:dyDescent="0.3">
      <c r="B714" s="127"/>
      <c r="I714" s="128"/>
      <c r="J714" s="128"/>
      <c r="K714" s="128"/>
      <c r="L714" s="128"/>
      <c r="M714" s="128"/>
      <c r="N714" s="129"/>
      <c r="O714" s="129" t="e">
        <f>+O713/K713-1</f>
        <v>#DIV/0!</v>
      </c>
      <c r="P714" s="129" t="e">
        <f>+P713/K713-1</f>
        <v>#DIV/0!</v>
      </c>
      <c r="Q714" s="129">
        <f>+Q713/L713-1</f>
        <v>-3.9871830486725823E-2</v>
      </c>
      <c r="R714" s="78"/>
      <c r="S714" s="130" t="s">
        <v>307</v>
      </c>
    </row>
    <row r="715" spans="1:19" s="137" customFormat="1" ht="14" x14ac:dyDescent="0.3">
      <c r="A715" s="131"/>
      <c r="B715" s="132"/>
      <c r="C715" s="133"/>
      <c r="D715" s="133"/>
      <c r="E715" s="133"/>
      <c r="F715" s="133"/>
      <c r="G715" s="133"/>
      <c r="H715" s="133"/>
      <c r="I715" s="133"/>
      <c r="J715" s="133"/>
      <c r="K715" s="133"/>
      <c r="L715" s="133"/>
      <c r="M715" s="133">
        <f>RATE(M$348-$L$348,,-$L713,M713)</f>
        <v>-0.33790802527138175</v>
      </c>
      <c r="N715" s="134">
        <f>RATE(N$348-$L$348,,-$L713,N713)</f>
        <v>-0.38513488427529352</v>
      </c>
      <c r="O715" s="134">
        <f>RATE(O$348-$L$348,,-$L713,O713)</f>
        <v>-0.20185646599055002</v>
      </c>
      <c r="P715" s="134">
        <f>RATE(P$348-$L$348,,-$L713,P713)</f>
        <v>-6.7404409258946987E-2</v>
      </c>
      <c r="Q715" s="134">
        <f>RATE(Q$348-$L$348,,-$L713,Q713)</f>
        <v>-8.1046772678908877E-3</v>
      </c>
      <c r="R715" s="135"/>
      <c r="S715" s="136" t="s">
        <v>308</v>
      </c>
    </row>
    <row r="716" spans="1:19" s="3" customFormat="1" ht="14" x14ac:dyDescent="0.3">
      <c r="B716" s="138"/>
      <c r="C716" s="139"/>
      <c r="D716" s="139"/>
      <c r="E716" s="139"/>
      <c r="F716" s="139"/>
      <c r="G716" s="139"/>
      <c r="H716" s="139"/>
      <c r="I716" s="139"/>
      <c r="J716" s="139"/>
      <c r="K716" s="139"/>
      <c r="L716" s="139"/>
      <c r="M716" s="139"/>
      <c r="N716" s="140">
        <f>+M$651+M716</f>
        <v>0</v>
      </c>
      <c r="O716" s="140">
        <f>+M$651+M716</f>
        <v>0</v>
      </c>
      <c r="P716" s="140">
        <f>+M$651+M716</f>
        <v>0</v>
      </c>
      <c r="Q716" s="140">
        <f>+N$651+N716</f>
        <v>9.804444445228799E-3</v>
      </c>
      <c r="R716" s="78"/>
      <c r="S716" s="89" t="s">
        <v>305</v>
      </c>
    </row>
    <row r="717" spans="1:19" s="3" customFormat="1" ht="14" x14ac:dyDescent="0.3">
      <c r="B717" s="141"/>
      <c r="C717" s="142"/>
      <c r="D717" s="142"/>
      <c r="E717" s="142"/>
      <c r="F717" s="142"/>
      <c r="G717" s="142"/>
      <c r="H717" s="142"/>
      <c r="I717" s="142"/>
      <c r="J717" s="142"/>
      <c r="K717" s="142"/>
      <c r="L717" s="142"/>
      <c r="M717" s="142">
        <f>+M$661+M716</f>
        <v>4.4357028302742334</v>
      </c>
      <c r="N717" s="143">
        <f>+N$661+N716</f>
        <v>2.5067043094183643</v>
      </c>
      <c r="O717" s="143">
        <f>+O$661+O716</f>
        <v>3.3922073694101482</v>
      </c>
      <c r="P717" s="143">
        <f>+P$661+P716</f>
        <v>5.0764514208096116</v>
      </c>
      <c r="Q717" s="143">
        <f>+Q$661+Q716</f>
        <v>6.4598044444452292</v>
      </c>
      <c r="R717" s="78"/>
      <c r="S717" s="89" t="s">
        <v>306</v>
      </c>
    </row>
    <row r="718" spans="1:19" s="3" customFormat="1" ht="14" x14ac:dyDescent="0.3">
      <c r="B718" s="127"/>
      <c r="I718" s="128"/>
      <c r="J718" s="128"/>
      <c r="K718" s="128"/>
      <c r="L718" s="128"/>
      <c r="M718" s="128"/>
      <c r="N718" s="129"/>
      <c r="O718" s="129" t="e">
        <f>+O717/L717-1</f>
        <v>#DIV/0!</v>
      </c>
      <c r="P718" s="129" t="e">
        <f>+P717/L717-1</f>
        <v>#DIV/0!</v>
      </c>
      <c r="Q718" s="129">
        <f>+Q717/M717-1</f>
        <v>0.45632038295177169</v>
      </c>
      <c r="R718" s="78"/>
      <c r="S718" s="130" t="s">
        <v>307</v>
      </c>
    </row>
    <row r="719" spans="1:19" s="137" customFormat="1" ht="14" x14ac:dyDescent="0.3">
      <c r="A719" s="131"/>
      <c r="B719" s="132"/>
      <c r="C719" s="133"/>
      <c r="D719" s="133"/>
      <c r="E719" s="133"/>
      <c r="F719" s="133"/>
      <c r="G719" s="133"/>
      <c r="H719" s="133"/>
      <c r="I719" s="133"/>
      <c r="J719" s="133"/>
      <c r="K719" s="133"/>
      <c r="L719" s="133"/>
      <c r="M719" s="133"/>
      <c r="N719" s="134">
        <f>RATE(N$348-$M$348,,-$M717,N717)</f>
        <v>-0.43488001668872184</v>
      </c>
      <c r="O719" s="134">
        <f>RATE(O$348-$M$348,,-$M717,O717)</f>
        <v>-0.12549967504186069</v>
      </c>
      <c r="P719" s="134">
        <f>RATE(P$348-$M$348,,-$M717,P717)</f>
        <v>4.600219820106146E-2</v>
      </c>
      <c r="Q719" s="134">
        <f>RATE(Q$348-$M$348,,-$M717,Q717)</f>
        <v>9.8535843935346853E-2</v>
      </c>
      <c r="R719" s="135"/>
      <c r="S719" s="136" t="s">
        <v>308</v>
      </c>
    </row>
    <row r="720" spans="1:19" s="3" customFormat="1" ht="14" x14ac:dyDescent="0.3">
      <c r="B720" s="138"/>
      <c r="C720" s="139"/>
      <c r="D720" s="139"/>
      <c r="E720" s="139"/>
      <c r="F720" s="139"/>
      <c r="G720" s="139"/>
      <c r="H720" s="139"/>
      <c r="I720" s="139"/>
      <c r="J720" s="139"/>
      <c r="K720" s="139"/>
      <c r="L720" s="139"/>
      <c r="M720" s="139"/>
      <c r="N720" s="140"/>
      <c r="O720" s="140">
        <f>+M$651+M720</f>
        <v>0</v>
      </c>
      <c r="P720" s="140">
        <f>+M$651+M720</f>
        <v>0</v>
      </c>
      <c r="Q720" s="140">
        <f>+N$651+N720</f>
        <v>9.804444445228799E-3</v>
      </c>
      <c r="R720" s="78"/>
      <c r="S720" s="89" t="s">
        <v>305</v>
      </c>
    </row>
    <row r="721" spans="1:19" s="3" customFormat="1" ht="14" x14ac:dyDescent="0.3">
      <c r="B721" s="141"/>
      <c r="C721" s="142"/>
      <c r="D721" s="142"/>
      <c r="E721" s="142"/>
      <c r="F721" s="142"/>
      <c r="G721" s="142"/>
      <c r="H721" s="142"/>
      <c r="I721" s="142"/>
      <c r="J721" s="142"/>
      <c r="K721" s="142"/>
      <c r="L721" s="142"/>
      <c r="M721" s="142"/>
      <c r="N721" s="143">
        <f>+N$661+N720</f>
        <v>2.5067043094183643</v>
      </c>
      <c r="O721" s="143">
        <f>+O$661+O720</f>
        <v>3.3922073694101482</v>
      </c>
      <c r="P721" s="143">
        <f>+P$661+P720</f>
        <v>5.0764514208096116</v>
      </c>
      <c r="Q721" s="143">
        <f>+Q$661+Q720</f>
        <v>6.4598044444452292</v>
      </c>
      <c r="R721" s="78"/>
      <c r="S721" s="89" t="s">
        <v>306</v>
      </c>
    </row>
    <row r="722" spans="1:19" s="3" customFormat="1" ht="14" x14ac:dyDescent="0.3">
      <c r="B722" s="127"/>
      <c r="I722" s="128"/>
      <c r="J722" s="128"/>
      <c r="K722" s="128"/>
      <c r="L722" s="128"/>
      <c r="M722" s="128"/>
      <c r="N722" s="129"/>
      <c r="O722" s="129" t="e">
        <f>+O721/M721-1</f>
        <v>#DIV/0!</v>
      </c>
      <c r="P722" s="129" t="e">
        <f>+P721/M721-1</f>
        <v>#DIV/0!</v>
      </c>
      <c r="Q722" s="129">
        <f>+Q721/N721-1</f>
        <v>1.5770109462747564</v>
      </c>
      <c r="R722" s="78"/>
      <c r="S722" s="130" t="s">
        <v>307</v>
      </c>
    </row>
    <row r="723" spans="1:19" s="137" customFormat="1" ht="14" x14ac:dyDescent="0.3">
      <c r="A723" s="131"/>
      <c r="B723" s="132"/>
      <c r="C723" s="133"/>
      <c r="D723" s="133"/>
      <c r="E723" s="133"/>
      <c r="F723" s="133"/>
      <c r="G723" s="133"/>
      <c r="H723" s="133"/>
      <c r="I723" s="133"/>
      <c r="J723" s="133"/>
      <c r="K723" s="133"/>
      <c r="L723" s="133"/>
      <c r="M723" s="133"/>
      <c r="N723" s="134"/>
      <c r="O723" s="134">
        <f>RATE(O$348-$N$348,,-$N721,O721)</f>
        <v>0.3532538946315727</v>
      </c>
      <c r="P723" s="134">
        <f>RATE(P$348-$N$348,,-$N721,P721)</f>
        <v>0.42307753699665512</v>
      </c>
      <c r="Q723" s="134">
        <f>RATE(Q$348-$N$348,,-$N721,Q721)</f>
        <v>0.3710041027702104</v>
      </c>
      <c r="R723" s="135"/>
      <c r="S723" s="136" t="s">
        <v>308</v>
      </c>
    </row>
  </sheetData>
  <mergeCells count="59">
    <mergeCell ref="B374:N374"/>
    <mergeCell ref="B349:N349"/>
    <mergeCell ref="B350:N350"/>
    <mergeCell ref="B356:N356"/>
    <mergeCell ref="B362:N362"/>
    <mergeCell ref="B368:N368"/>
    <mergeCell ref="B440:N440"/>
    <mergeCell ref="B380:N380"/>
    <mergeCell ref="B386:N386"/>
    <mergeCell ref="B392:N392"/>
    <mergeCell ref="B398:N398"/>
    <mergeCell ref="B403:N403"/>
    <mergeCell ref="B404:N404"/>
    <mergeCell ref="B410:N410"/>
    <mergeCell ref="B416:N416"/>
    <mergeCell ref="B422:N422"/>
    <mergeCell ref="B428:N428"/>
    <mergeCell ref="B434:N434"/>
    <mergeCell ref="B498:N498"/>
    <mergeCell ref="B446:N446"/>
    <mergeCell ref="B447:N447"/>
    <mergeCell ref="B453:N453"/>
    <mergeCell ref="B459:N459"/>
    <mergeCell ref="B460:N460"/>
    <mergeCell ref="B467:N467"/>
    <mergeCell ref="B473:N473"/>
    <mergeCell ref="B479:N479"/>
    <mergeCell ref="B485:N485"/>
    <mergeCell ref="B491:N491"/>
    <mergeCell ref="B497:N497"/>
    <mergeCell ref="B583:N583"/>
    <mergeCell ref="B506:N506"/>
    <mergeCell ref="B514:N514"/>
    <mergeCell ref="B515:N515"/>
    <mergeCell ref="B523:N523"/>
    <mergeCell ref="B531:N531"/>
    <mergeCell ref="B539:N539"/>
    <mergeCell ref="B546:N546"/>
    <mergeCell ref="B554:N554"/>
    <mergeCell ref="B562:N562"/>
    <mergeCell ref="B569:N569"/>
    <mergeCell ref="B576:N576"/>
    <mergeCell ref="B635:N635"/>
    <mergeCell ref="B591:N591"/>
    <mergeCell ref="B592:N592"/>
    <mergeCell ref="B598:N598"/>
    <mergeCell ref="B604:N604"/>
    <mergeCell ref="B609:N609"/>
    <mergeCell ref="B610:N610"/>
    <mergeCell ref="B615:N615"/>
    <mergeCell ref="B620:N620"/>
    <mergeCell ref="B625:N625"/>
    <mergeCell ref="B630:N630"/>
    <mergeCell ref="B631:N631"/>
    <mergeCell ref="B638:N638"/>
    <mergeCell ref="B641:N641"/>
    <mergeCell ref="B646:N646"/>
    <mergeCell ref="B662:N662"/>
    <mergeCell ref="B671:N671"/>
  </mergeCells>
  <conditionalFormatting sqref="S524:S527 S532:S535 S563:S566 S537 S589 S516:S519 S521 S568 S584:S587 R497:S498 B562 B497 S545 C351:M355 C361:M361 C363:M367 C369:M373 C375:M379 C381:M385 C391:M391 C397:M397 S458 S461:S465 B603 N363:N365 N369:N371 N375:N377 N381:N383 B387:N389 B390:M390 B393:N395 B396:M396 B399:N401 B405:N407 B408:M408 B411:N413 B414:M414 B417:N419 B420:M420 B423:N425 B426:M426 B429:N431 B432:M432 B433:N433 B435:N437 B438:M438 B441:N443 B444:M444 B448:N450 B451:M451 B454:N456 B457:M457 B504:N504 B568 B597 B621:N624 B552:N552 B560:N560 B575:N575 B589:N589 R641 B641 R583:S583 B583 R576:S576 B576 R554:S554 B554 B537 R467:S467 B467 R459:S460 B459:B460 B453 B446:B447 B440 B434 B422 B416 B410 B402:M402 B403:B404 B398 B392 B386 B380:B384 B374:B378 B368:B372 B362:B366 B356 B349:B350 B539">
    <cfRule type="cellIs" dxfId="1233" priority="1230" operator="lessThan">
      <formula>0</formula>
    </cfRule>
  </conditionalFormatting>
  <conditionalFormatting sqref="R583">
    <cfRule type="cellIs" dxfId="1232" priority="1225" operator="lessThan">
      <formula>0</formula>
    </cfRule>
  </conditionalFormatting>
  <conditionalFormatting sqref="B348:N348">
    <cfRule type="cellIs" dxfId="1231" priority="1224" operator="lessThan">
      <formula>0</formula>
    </cfRule>
  </conditionalFormatting>
  <conditionalFormatting sqref="R514:R515">
    <cfRule type="cellIs" dxfId="1230" priority="1226" operator="lessThan">
      <formula>0</formula>
    </cfRule>
  </conditionalFormatting>
  <conditionalFormatting sqref="R523 S529 S539:S545">
    <cfRule type="cellIs" dxfId="1229" priority="1227" operator="lessThan">
      <formula>0</formula>
    </cfRule>
  </conditionalFormatting>
  <conditionalFormatting sqref="R531">
    <cfRule type="cellIs" dxfId="1228" priority="1228" operator="lessThan">
      <formula>0</formula>
    </cfRule>
  </conditionalFormatting>
  <conditionalFormatting sqref="R562">
    <cfRule type="cellIs" dxfId="1227" priority="1229" operator="lessThan">
      <formula>0</formula>
    </cfRule>
  </conditionalFormatting>
  <conditionalFormatting sqref="B348:N348">
    <cfRule type="cellIs" dxfId="1226" priority="1223" operator="lessThan">
      <formula>0</formula>
    </cfRule>
  </conditionalFormatting>
  <conditionalFormatting sqref="S588">
    <cfRule type="cellIs" dxfId="1225" priority="1208" operator="lessThan">
      <formula>0</formula>
    </cfRule>
  </conditionalFormatting>
  <conditionalFormatting sqref="S499:S502">
    <cfRule type="cellIs" dxfId="1224" priority="1222" operator="lessThan">
      <formula>0</formula>
    </cfRule>
  </conditionalFormatting>
  <conditionalFormatting sqref="S503">
    <cfRule type="cellIs" dxfId="1223" priority="1221" operator="lessThan">
      <formula>0</formula>
    </cfRule>
  </conditionalFormatting>
  <conditionalFormatting sqref="S503">
    <cfRule type="cellIs" dxfId="1222" priority="1220" operator="lessThan">
      <formula>0</formula>
    </cfRule>
  </conditionalFormatting>
  <conditionalFormatting sqref="B514">
    <cfRule type="cellIs" dxfId="1221" priority="1218" operator="lessThan">
      <formula>0</formula>
    </cfRule>
  </conditionalFormatting>
  <conditionalFormatting sqref="B531">
    <cfRule type="cellIs" dxfId="1220" priority="1217" operator="lessThan">
      <formula>0</formula>
    </cfRule>
  </conditionalFormatting>
  <conditionalFormatting sqref="S520">
    <cfRule type="cellIs" dxfId="1219" priority="1216" operator="lessThan">
      <formula>0</formula>
    </cfRule>
  </conditionalFormatting>
  <conditionalFormatting sqref="S520">
    <cfRule type="cellIs" dxfId="1218" priority="1215" operator="lessThan">
      <formula>0</formula>
    </cfRule>
  </conditionalFormatting>
  <conditionalFormatting sqref="S567">
    <cfRule type="cellIs" dxfId="1217" priority="1210" operator="lessThan">
      <formula>0</formula>
    </cfRule>
  </conditionalFormatting>
  <conditionalFormatting sqref="B523 B515">
    <cfRule type="cellIs" dxfId="1216" priority="1219" operator="lessThan">
      <formula>0</formula>
    </cfRule>
  </conditionalFormatting>
  <conditionalFormatting sqref="S528">
    <cfRule type="cellIs" dxfId="1215" priority="1213" operator="lessThan">
      <formula>0</formula>
    </cfRule>
  </conditionalFormatting>
  <conditionalFormatting sqref="S536">
    <cfRule type="cellIs" dxfId="1214" priority="1212" operator="lessThan">
      <formula>0</formula>
    </cfRule>
  </conditionalFormatting>
  <conditionalFormatting sqref="S536">
    <cfRule type="cellIs" dxfId="1213" priority="1211" operator="lessThan">
      <formula>0</formula>
    </cfRule>
  </conditionalFormatting>
  <conditionalFormatting sqref="R539">
    <cfRule type="cellIs" dxfId="1212" priority="1199" operator="lessThan">
      <formula>0</formula>
    </cfRule>
  </conditionalFormatting>
  <conditionalFormatting sqref="S528">
    <cfRule type="cellIs" dxfId="1211" priority="1214" operator="lessThan">
      <formula>0</formula>
    </cfRule>
  </conditionalFormatting>
  <conditionalFormatting sqref="S567">
    <cfRule type="cellIs" dxfId="1210" priority="1209" operator="lessThan">
      <formula>0</formula>
    </cfRule>
  </conditionalFormatting>
  <conditionalFormatting sqref="R584:R587">
    <cfRule type="cellIs" dxfId="1209" priority="1201" operator="lessThan">
      <formula>0</formula>
    </cfRule>
  </conditionalFormatting>
  <conditionalFormatting sqref="R563:R566">
    <cfRule type="cellIs" dxfId="1208" priority="1202" operator="lessThan">
      <formula>0</formula>
    </cfRule>
  </conditionalFormatting>
  <conditionalFormatting sqref="S366">
    <cfRule type="cellIs" dxfId="1207" priority="1164" operator="lessThan">
      <formula>0</formula>
    </cfRule>
  </conditionalFormatting>
  <conditionalFormatting sqref="S588">
    <cfRule type="cellIs" dxfId="1206" priority="1207" operator="lessThan">
      <formula>0</formula>
    </cfRule>
  </conditionalFormatting>
  <conditionalFormatting sqref="S544">
    <cfRule type="cellIs" dxfId="1205" priority="1198" operator="lessThan">
      <formula>0</formula>
    </cfRule>
  </conditionalFormatting>
  <conditionalFormatting sqref="J353:N354 K351:N352">
    <cfRule type="cellIs" dxfId="1204" priority="1187" operator="lessThan">
      <formula>0</formula>
    </cfRule>
  </conditionalFormatting>
  <conditionalFormatting sqref="R516:R519">
    <cfRule type="cellIs" dxfId="1203" priority="1206" operator="lessThan">
      <formula>0</formula>
    </cfRule>
  </conditionalFormatting>
  <conditionalFormatting sqref="R524:R527">
    <cfRule type="cellIs" dxfId="1202" priority="1205" operator="lessThan">
      <formula>0</formula>
    </cfRule>
  </conditionalFormatting>
  <conditionalFormatting sqref="R539:R543">
    <cfRule type="cellIs" dxfId="1201" priority="1204" operator="lessThan">
      <formula>0</formula>
    </cfRule>
  </conditionalFormatting>
  <conditionalFormatting sqref="R532:R535">
    <cfRule type="cellIs" dxfId="1200" priority="1203" operator="lessThan">
      <formula>0</formula>
    </cfRule>
  </conditionalFormatting>
  <conditionalFormatting sqref="S544">
    <cfRule type="cellIs" dxfId="1199" priority="1197" operator="lessThan">
      <formula>0</formula>
    </cfRule>
  </conditionalFormatting>
  <conditionalFormatting sqref="S354">
    <cfRule type="cellIs" dxfId="1198" priority="1180" operator="lessThan">
      <formula>0</formula>
    </cfRule>
  </conditionalFormatting>
  <conditionalFormatting sqref="S540:S543 B539">
    <cfRule type="cellIs" dxfId="1197" priority="1200" operator="lessThan">
      <formula>0</formula>
    </cfRule>
  </conditionalFormatting>
  <conditionalFormatting sqref="R555:R558">
    <cfRule type="cellIs" dxfId="1196" priority="1192" operator="lessThan">
      <formula>0</formula>
    </cfRule>
  </conditionalFormatting>
  <conditionalFormatting sqref="S555:S558 S560">
    <cfRule type="cellIs" dxfId="1195" priority="1195" operator="lessThan">
      <formula>0</formula>
    </cfRule>
  </conditionalFormatting>
  <conditionalFormatting sqref="S559">
    <cfRule type="cellIs" dxfId="1194" priority="1194" operator="lessThan">
      <formula>0</formula>
    </cfRule>
  </conditionalFormatting>
  <conditionalFormatting sqref="S468:S472">
    <cfRule type="cellIs" dxfId="1193" priority="1191" operator="lessThan">
      <formula>0</formula>
    </cfRule>
  </conditionalFormatting>
  <conditionalFormatting sqref="S559">
    <cfRule type="cellIs" dxfId="1192" priority="1193" operator="lessThan">
      <formula>0</formula>
    </cfRule>
  </conditionalFormatting>
  <conditionalFormatting sqref="J351">
    <cfRule type="cellIs" dxfId="1191" priority="1186" operator="lessThan">
      <formula>0</formula>
    </cfRule>
  </conditionalFormatting>
  <conditionalFormatting sqref="R540:R543">
    <cfRule type="cellIs" dxfId="1190" priority="1196" operator="lessThan">
      <formula>0</formula>
    </cfRule>
  </conditionalFormatting>
  <conditionalFormatting sqref="R349:S350 S351:S353">
    <cfRule type="cellIs" dxfId="1189" priority="1190" operator="lessThan">
      <formula>0</formula>
    </cfRule>
  </conditionalFormatting>
  <conditionalFormatting sqref="S396">
    <cfRule type="cellIs" dxfId="1188" priority="1117" operator="lessThan">
      <formula>0</formula>
    </cfRule>
  </conditionalFormatting>
  <conditionalFormatting sqref="B349">
    <cfRule type="cellIs" dxfId="1187" priority="1185" operator="lessThan">
      <formula>0</formula>
    </cfRule>
  </conditionalFormatting>
  <conditionalFormatting sqref="R393:R395">
    <cfRule type="cellIs" dxfId="1186" priority="1121" operator="lessThan">
      <formula>0</formula>
    </cfRule>
  </conditionalFormatting>
  <conditionalFormatting sqref="S397">
    <cfRule type="cellIs" dxfId="1185" priority="1119" operator="lessThan">
      <formula>0</formula>
    </cfRule>
  </conditionalFormatting>
  <conditionalFormatting sqref="R349:R350">
    <cfRule type="cellIs" dxfId="1184" priority="1189" operator="lessThan">
      <formula>0</formula>
    </cfRule>
  </conditionalFormatting>
  <conditionalFormatting sqref="R351:R354">
    <cfRule type="cellIs" dxfId="1183" priority="1188" operator="lessThan">
      <formula>0</formula>
    </cfRule>
  </conditionalFormatting>
  <conditionalFormatting sqref="C397:M397">
    <cfRule type="cellIs" dxfId="1182" priority="1116" operator="lessThan">
      <formula>0</formula>
    </cfRule>
  </conditionalFormatting>
  <conditionalFormatting sqref="S355">
    <cfRule type="cellIs" dxfId="1181" priority="1183" operator="lessThan">
      <formula>0</formula>
    </cfRule>
  </conditionalFormatting>
  <conditionalFormatting sqref="R398:S398 S399:S401">
    <cfRule type="cellIs" dxfId="1180" priority="1115" operator="lessThan">
      <formula>0</formula>
    </cfRule>
  </conditionalFormatting>
  <conditionalFormatting sqref="R399:R401">
    <cfRule type="cellIs" dxfId="1179" priority="1113" operator="lessThan">
      <formula>0</formula>
    </cfRule>
  </conditionalFormatting>
  <conditionalFormatting sqref="H385">
    <cfRule type="cellIs" dxfId="1178" priority="1078" operator="lessThan">
      <formula>0</formula>
    </cfRule>
  </conditionalFormatting>
  <conditionalFormatting sqref="S402">
    <cfRule type="cellIs" dxfId="1177" priority="1111" operator="lessThan">
      <formula>0</formula>
    </cfRule>
  </conditionalFormatting>
  <conditionalFormatting sqref="B350">
    <cfRule type="cellIs" dxfId="1176" priority="1184" operator="lessThan">
      <formula>0</formula>
    </cfRule>
  </conditionalFormatting>
  <conditionalFormatting sqref="J352">
    <cfRule type="cellIs" dxfId="1175" priority="1181" operator="lessThan">
      <formula>0</formula>
    </cfRule>
  </conditionalFormatting>
  <conditionalFormatting sqref="R355">
    <cfRule type="cellIs" dxfId="1174" priority="1182" operator="lessThan">
      <formula>0</formula>
    </cfRule>
  </conditionalFormatting>
  <conditionalFormatting sqref="R440">
    <cfRule type="cellIs" dxfId="1173" priority="1065" operator="lessThan">
      <formula>0</formula>
    </cfRule>
  </conditionalFormatting>
  <conditionalFormatting sqref="S354">
    <cfRule type="cellIs" dxfId="1172" priority="1179" operator="lessThan">
      <formula>0</formula>
    </cfRule>
  </conditionalFormatting>
  <conditionalFormatting sqref="R356:S356 S357:S359">
    <cfRule type="cellIs" dxfId="1171" priority="1178" operator="lessThan">
      <formula>0</formula>
    </cfRule>
  </conditionalFormatting>
  <conditionalFormatting sqref="R356">
    <cfRule type="cellIs" dxfId="1170" priority="1177" operator="lessThan">
      <formula>0</formula>
    </cfRule>
  </conditionalFormatting>
  <conditionalFormatting sqref="R357:R360">
    <cfRule type="cellIs" dxfId="1169" priority="1176" operator="lessThan">
      <formula>0</formula>
    </cfRule>
  </conditionalFormatting>
  <conditionalFormatting sqref="B356">
    <cfRule type="cellIs" dxfId="1168" priority="1175" operator="lessThan">
      <formula>0</formula>
    </cfRule>
  </conditionalFormatting>
  <conditionalFormatting sqref="S361">
    <cfRule type="cellIs" dxfId="1167" priority="1174" operator="lessThan">
      <formula>0</formula>
    </cfRule>
  </conditionalFormatting>
  <conditionalFormatting sqref="S360">
    <cfRule type="cellIs" dxfId="1166" priority="1173" operator="lessThan">
      <formula>0</formula>
    </cfRule>
  </conditionalFormatting>
  <conditionalFormatting sqref="S360">
    <cfRule type="cellIs" dxfId="1165" priority="1172" operator="lessThan">
      <formula>0</formula>
    </cfRule>
  </conditionalFormatting>
  <conditionalFormatting sqref="R362:S362 S363:S365">
    <cfRule type="cellIs" dxfId="1164" priority="1171" operator="lessThan">
      <formula>0</formula>
    </cfRule>
  </conditionalFormatting>
  <conditionalFormatting sqref="R362">
    <cfRule type="cellIs" dxfId="1163" priority="1170" operator="lessThan">
      <formula>0</formula>
    </cfRule>
  </conditionalFormatting>
  <conditionalFormatting sqref="J363">
    <cfRule type="cellIs" dxfId="1162" priority="1168" operator="lessThan">
      <formula>0</formula>
    </cfRule>
  </conditionalFormatting>
  <conditionalFormatting sqref="K363:N364 J365:M366">
    <cfRule type="cellIs" dxfId="1161" priority="1169" operator="lessThan">
      <formula>0</formula>
    </cfRule>
  </conditionalFormatting>
  <conditionalFormatting sqref="R368">
    <cfRule type="cellIs" dxfId="1160" priority="1161" operator="lessThan">
      <formula>0</formula>
    </cfRule>
  </conditionalFormatting>
  <conditionalFormatting sqref="S367">
    <cfRule type="cellIs" dxfId="1159" priority="1166" operator="lessThan">
      <formula>0</formula>
    </cfRule>
  </conditionalFormatting>
  <conditionalFormatting sqref="B362">
    <cfRule type="cellIs" dxfId="1158" priority="1167" operator="lessThan">
      <formula>0</formula>
    </cfRule>
  </conditionalFormatting>
  <conditionalFormatting sqref="R405:R407">
    <cfRule type="cellIs" dxfId="1157" priority="1099" operator="lessThan">
      <formula>0</formula>
    </cfRule>
  </conditionalFormatting>
  <conditionalFormatting sqref="J364">
    <cfRule type="cellIs" dxfId="1156" priority="1165" operator="lessThan">
      <formula>0</formula>
    </cfRule>
  </conditionalFormatting>
  <conditionalFormatting sqref="S366">
    <cfRule type="cellIs" dxfId="1155" priority="1163" operator="lessThan">
      <formula>0</formula>
    </cfRule>
  </conditionalFormatting>
  <conditionalFormatting sqref="R368:S368 S369:S371">
    <cfRule type="cellIs" dxfId="1154" priority="1162" operator="lessThan">
      <formula>0</formula>
    </cfRule>
  </conditionalFormatting>
  <conditionalFormatting sqref="S372">
    <cfRule type="cellIs" dxfId="1153" priority="1153" operator="lessThan">
      <formula>0</formula>
    </cfRule>
  </conditionalFormatting>
  <conditionalFormatting sqref="I370 K369:N370 C371:M372">
    <cfRule type="cellIs" dxfId="1152" priority="1160" operator="lessThan">
      <formula>0</formula>
    </cfRule>
  </conditionalFormatting>
  <conditionalFormatting sqref="I369">
    <cfRule type="cellIs" dxfId="1151" priority="1158" operator="lessThan">
      <formula>0</formula>
    </cfRule>
  </conditionalFormatting>
  <conditionalFormatting sqref="C369:J369">
    <cfRule type="cellIs" dxfId="1150" priority="1159" operator="lessThan">
      <formula>0</formula>
    </cfRule>
  </conditionalFormatting>
  <conditionalFormatting sqref="B368">
    <cfRule type="cellIs" dxfId="1149" priority="1157" operator="lessThan">
      <formula>0</formula>
    </cfRule>
  </conditionalFormatting>
  <conditionalFormatting sqref="S373">
    <cfRule type="cellIs" dxfId="1148" priority="1156" operator="lessThan">
      <formula>0</formula>
    </cfRule>
  </conditionalFormatting>
  <conditionalFormatting sqref="R411:R413">
    <cfRule type="cellIs" dxfId="1147" priority="1092" operator="lessThan">
      <formula>0</formula>
    </cfRule>
  </conditionalFormatting>
  <conditionalFormatting sqref="C370:J370">
    <cfRule type="cellIs" dxfId="1146" priority="1155" operator="lessThan">
      <formula>0</formula>
    </cfRule>
  </conditionalFormatting>
  <conditionalFormatting sqref="S372">
    <cfRule type="cellIs" dxfId="1145" priority="1154" operator="lessThan">
      <formula>0</formula>
    </cfRule>
  </conditionalFormatting>
  <conditionalFormatting sqref="R374:S374 S375:S377">
    <cfRule type="cellIs" dxfId="1144" priority="1152" operator="lessThan">
      <formula>0</formula>
    </cfRule>
  </conditionalFormatting>
  <conditionalFormatting sqref="R374">
    <cfRule type="cellIs" dxfId="1143" priority="1151" operator="lessThan">
      <formula>0</formula>
    </cfRule>
  </conditionalFormatting>
  <conditionalFormatting sqref="R375:R377">
    <cfRule type="cellIs" dxfId="1142" priority="1150" operator="lessThan">
      <formula>0</formula>
    </cfRule>
  </conditionalFormatting>
  <conditionalFormatting sqref="I376 K375:N376 C377:M378">
    <cfRule type="cellIs" dxfId="1141" priority="1149" operator="lessThan">
      <formula>0</formula>
    </cfRule>
  </conditionalFormatting>
  <conditionalFormatting sqref="I375">
    <cfRule type="cellIs" dxfId="1140" priority="1147" operator="lessThan">
      <formula>0</formula>
    </cfRule>
  </conditionalFormatting>
  <conditionalFormatting sqref="C375:J375">
    <cfRule type="cellIs" dxfId="1139" priority="1148" operator="lessThan">
      <formula>0</formula>
    </cfRule>
  </conditionalFormatting>
  <conditionalFormatting sqref="B374">
    <cfRule type="cellIs" dxfId="1138" priority="1146" operator="lessThan">
      <formula>0</formula>
    </cfRule>
  </conditionalFormatting>
  <conditionalFormatting sqref="S379">
    <cfRule type="cellIs" dxfId="1137" priority="1145" operator="lessThan">
      <formula>0</formula>
    </cfRule>
  </conditionalFormatting>
  <conditionalFormatting sqref="C376:J376">
    <cfRule type="cellIs" dxfId="1136" priority="1144" operator="lessThan">
      <formula>0</formula>
    </cfRule>
  </conditionalFormatting>
  <conditionalFormatting sqref="S378">
    <cfRule type="cellIs" dxfId="1135" priority="1143" operator="lessThan">
      <formula>0</formula>
    </cfRule>
  </conditionalFormatting>
  <conditionalFormatting sqref="S378">
    <cfRule type="cellIs" dxfId="1134" priority="1142" operator="lessThan">
      <formula>0</formula>
    </cfRule>
  </conditionalFormatting>
  <conditionalFormatting sqref="R380:S380 S381:S383">
    <cfRule type="cellIs" dxfId="1133" priority="1141" operator="lessThan">
      <formula>0</formula>
    </cfRule>
  </conditionalFormatting>
  <conditionalFormatting sqref="R380">
    <cfRule type="cellIs" dxfId="1132" priority="1140" operator="lessThan">
      <formula>0</formula>
    </cfRule>
  </conditionalFormatting>
  <conditionalFormatting sqref="R381:R383">
    <cfRule type="cellIs" dxfId="1131" priority="1139" operator="lessThan">
      <formula>0</formula>
    </cfRule>
  </conditionalFormatting>
  <conditionalFormatting sqref="I382 K381:N382 C383:N383 C384:M384">
    <cfRule type="cellIs" dxfId="1130" priority="1138" operator="lessThan">
      <formula>0</formula>
    </cfRule>
  </conditionalFormatting>
  <conditionalFormatting sqref="I381">
    <cfRule type="cellIs" dxfId="1129" priority="1136" operator="lessThan">
      <formula>0</formula>
    </cfRule>
  </conditionalFormatting>
  <conditionalFormatting sqref="C381:J381">
    <cfRule type="cellIs" dxfId="1128" priority="1137" operator="lessThan">
      <formula>0</formula>
    </cfRule>
  </conditionalFormatting>
  <conditionalFormatting sqref="B380">
    <cfRule type="cellIs" dxfId="1127" priority="1135" operator="lessThan">
      <formula>0</formula>
    </cfRule>
  </conditionalFormatting>
  <conditionalFormatting sqref="S385">
    <cfRule type="cellIs" dxfId="1126" priority="1134" operator="lessThan">
      <formula>0</formula>
    </cfRule>
  </conditionalFormatting>
  <conditionalFormatting sqref="C382:J382">
    <cfRule type="cellIs" dxfId="1125" priority="1133" operator="lessThan">
      <formula>0</formula>
    </cfRule>
  </conditionalFormatting>
  <conditionalFormatting sqref="S384">
    <cfRule type="cellIs" dxfId="1124" priority="1132" operator="lessThan">
      <formula>0</formula>
    </cfRule>
  </conditionalFormatting>
  <conditionalFormatting sqref="S384">
    <cfRule type="cellIs" dxfId="1123" priority="1131" operator="lessThan">
      <formula>0</formula>
    </cfRule>
  </conditionalFormatting>
  <conditionalFormatting sqref="R386:S386 S387:S389">
    <cfRule type="cellIs" dxfId="1122" priority="1130" operator="lessThan">
      <formula>0</formula>
    </cfRule>
  </conditionalFormatting>
  <conditionalFormatting sqref="R386">
    <cfRule type="cellIs" dxfId="1121" priority="1129" operator="lessThan">
      <formula>0</formula>
    </cfRule>
  </conditionalFormatting>
  <conditionalFormatting sqref="R387:R389">
    <cfRule type="cellIs" dxfId="1120" priority="1128" operator="lessThan">
      <formula>0</formula>
    </cfRule>
  </conditionalFormatting>
  <conditionalFormatting sqref="B386">
    <cfRule type="cellIs" dxfId="1119" priority="1127" operator="lessThan">
      <formula>0</formula>
    </cfRule>
  </conditionalFormatting>
  <conditionalFormatting sqref="S391">
    <cfRule type="cellIs" dxfId="1118" priority="1126" operator="lessThan">
      <formula>0</formula>
    </cfRule>
  </conditionalFormatting>
  <conditionalFormatting sqref="S390">
    <cfRule type="cellIs" dxfId="1117" priority="1125" operator="lessThan">
      <formula>0</formula>
    </cfRule>
  </conditionalFormatting>
  <conditionalFormatting sqref="S390">
    <cfRule type="cellIs" dxfId="1116" priority="1124" operator="lessThan">
      <formula>0</formula>
    </cfRule>
  </conditionalFormatting>
  <conditionalFormatting sqref="R392:S392 S393:S395">
    <cfRule type="cellIs" dxfId="1115" priority="1123" operator="lessThan">
      <formula>0</formula>
    </cfRule>
  </conditionalFormatting>
  <conditionalFormatting sqref="R392">
    <cfRule type="cellIs" dxfId="1114" priority="1122" operator="lessThan">
      <formula>0</formula>
    </cfRule>
  </conditionalFormatting>
  <conditionalFormatting sqref="H397">
    <cfRule type="cellIs" dxfId="1113" priority="1081" operator="lessThan">
      <formula>0</formula>
    </cfRule>
  </conditionalFormatting>
  <conditionalFormatting sqref="B392">
    <cfRule type="cellIs" dxfId="1112" priority="1120" operator="lessThan">
      <formula>0</formula>
    </cfRule>
  </conditionalFormatting>
  <conditionalFormatting sqref="H378">
    <cfRule type="cellIs" dxfId="1111" priority="1077" operator="lessThan">
      <formula>0</formula>
    </cfRule>
  </conditionalFormatting>
  <conditionalFormatting sqref="S396">
    <cfRule type="cellIs" dxfId="1110" priority="1118" operator="lessThan">
      <formula>0</formula>
    </cfRule>
  </conditionalFormatting>
  <conditionalFormatting sqref="H361">
    <cfRule type="cellIs" dxfId="1109" priority="1075" operator="lessThan">
      <formula>0</formula>
    </cfRule>
  </conditionalFormatting>
  <conditionalFormatting sqref="R398">
    <cfRule type="cellIs" dxfId="1108" priority="1114" operator="lessThan">
      <formula>0</formula>
    </cfRule>
  </conditionalFormatting>
  <conditionalFormatting sqref="S438">
    <cfRule type="cellIs" dxfId="1107" priority="1068" operator="lessThan">
      <formula>0</formula>
    </cfRule>
  </conditionalFormatting>
  <conditionalFormatting sqref="H372">
    <cfRule type="cellIs" dxfId="1106" priority="1074" operator="lessThan">
      <formula>0</formula>
    </cfRule>
  </conditionalFormatting>
  <conditionalFormatting sqref="S402">
    <cfRule type="cellIs" dxfId="1105" priority="1112" operator="lessThan">
      <formula>0</formula>
    </cfRule>
  </conditionalFormatting>
  <conditionalFormatting sqref="R440:S440 S441:S443">
    <cfRule type="cellIs" dxfId="1104" priority="1066" operator="lessThan">
      <formula>0</formula>
    </cfRule>
  </conditionalFormatting>
  <conditionalFormatting sqref="C391:M391">
    <cfRule type="cellIs" dxfId="1103" priority="1110" operator="lessThan">
      <formula>0</formula>
    </cfRule>
  </conditionalFormatting>
  <conditionalFormatting sqref="C385:M385">
    <cfRule type="cellIs" dxfId="1102" priority="1109" operator="lessThan">
      <formula>0</formula>
    </cfRule>
  </conditionalFormatting>
  <conditionalFormatting sqref="C379:M379">
    <cfRule type="cellIs" dxfId="1101" priority="1108" operator="lessThan">
      <formula>0</formula>
    </cfRule>
  </conditionalFormatting>
  <conditionalFormatting sqref="C373:M373">
    <cfRule type="cellIs" dxfId="1100" priority="1107" operator="lessThan">
      <formula>0</formula>
    </cfRule>
  </conditionalFormatting>
  <conditionalFormatting sqref="J367:M367">
    <cfRule type="cellIs" dxfId="1099" priority="1106" operator="lessThan">
      <formula>0</formula>
    </cfRule>
  </conditionalFormatting>
  <conditionalFormatting sqref="C361:M361">
    <cfRule type="cellIs" dxfId="1098" priority="1105" operator="lessThan">
      <formula>0</formula>
    </cfRule>
  </conditionalFormatting>
  <conditionalFormatting sqref="J355:N355">
    <cfRule type="cellIs" dxfId="1097" priority="1104" operator="lessThan">
      <formula>0</formula>
    </cfRule>
  </conditionalFormatting>
  <conditionalFormatting sqref="B398">
    <cfRule type="cellIs" dxfId="1096" priority="1103" operator="lessThan">
      <formula>0</formula>
    </cfRule>
  </conditionalFormatting>
  <conditionalFormatting sqref="B403">
    <cfRule type="cellIs" dxfId="1095" priority="1102" operator="lessThan">
      <formula>0</formula>
    </cfRule>
  </conditionalFormatting>
  <conditionalFormatting sqref="S408">
    <cfRule type="cellIs" dxfId="1094" priority="1096" operator="lessThan">
      <formula>0</formula>
    </cfRule>
  </conditionalFormatting>
  <conditionalFormatting sqref="S409">
    <cfRule type="cellIs" dxfId="1093" priority="1098" operator="lessThan">
      <formula>0</formula>
    </cfRule>
  </conditionalFormatting>
  <conditionalFormatting sqref="R404:S404 S405:S407">
    <cfRule type="cellIs" dxfId="1092" priority="1101" operator="lessThan">
      <formula>0</formula>
    </cfRule>
  </conditionalFormatting>
  <conditionalFormatting sqref="R404">
    <cfRule type="cellIs" dxfId="1091" priority="1100" operator="lessThan">
      <formula>0</formula>
    </cfRule>
  </conditionalFormatting>
  <conditionalFormatting sqref="S408">
    <cfRule type="cellIs" dxfId="1090" priority="1097" operator="lessThan">
      <formula>0</formula>
    </cfRule>
  </conditionalFormatting>
  <conditionalFormatting sqref="B404">
    <cfRule type="cellIs" dxfId="1089" priority="1095" operator="lessThan">
      <formula>0</formula>
    </cfRule>
  </conditionalFormatting>
  <conditionalFormatting sqref="S414">
    <cfRule type="cellIs" dxfId="1088" priority="1089" operator="lessThan">
      <formula>0</formula>
    </cfRule>
  </conditionalFormatting>
  <conditionalFormatting sqref="S415">
    <cfRule type="cellIs" dxfId="1087" priority="1091" operator="lessThan">
      <formula>0</formula>
    </cfRule>
  </conditionalFormatting>
  <conditionalFormatting sqref="R410:S410 S411:S413">
    <cfRule type="cellIs" dxfId="1086" priority="1094" operator="lessThan">
      <formula>0</formula>
    </cfRule>
  </conditionalFormatting>
  <conditionalFormatting sqref="R410">
    <cfRule type="cellIs" dxfId="1085" priority="1093" operator="lessThan">
      <formula>0</formula>
    </cfRule>
  </conditionalFormatting>
  <conditionalFormatting sqref="S414">
    <cfRule type="cellIs" dxfId="1084" priority="1090" operator="lessThan">
      <formula>0</formula>
    </cfRule>
  </conditionalFormatting>
  <conditionalFormatting sqref="B410">
    <cfRule type="cellIs" dxfId="1083" priority="1088" operator="lessThan">
      <formula>0</formula>
    </cfRule>
  </conditionalFormatting>
  <conditionalFormatting sqref="S432">
    <cfRule type="cellIs" dxfId="1082" priority="1082" operator="lessThan">
      <formula>0</formula>
    </cfRule>
  </conditionalFormatting>
  <conditionalFormatting sqref="R429:R431">
    <cfRule type="cellIs" dxfId="1081" priority="1085" operator="lessThan">
      <formula>0</formula>
    </cfRule>
  </conditionalFormatting>
  <conditionalFormatting sqref="S433">
    <cfRule type="cellIs" dxfId="1080" priority="1084" operator="lessThan">
      <formula>0</formula>
    </cfRule>
  </conditionalFormatting>
  <conditionalFormatting sqref="R428:S428 S429:S431">
    <cfRule type="cellIs" dxfId="1079" priority="1087" operator="lessThan">
      <formula>0</formula>
    </cfRule>
  </conditionalFormatting>
  <conditionalFormatting sqref="R428">
    <cfRule type="cellIs" dxfId="1078" priority="1086" operator="lessThan">
      <formula>0</formula>
    </cfRule>
  </conditionalFormatting>
  <conditionalFormatting sqref="S432">
    <cfRule type="cellIs" dxfId="1077" priority="1083" operator="lessThan">
      <formula>0</formula>
    </cfRule>
  </conditionalFormatting>
  <conditionalFormatting sqref="H391">
    <cfRule type="cellIs" dxfId="1076" priority="1080" operator="lessThan">
      <formula>0</formula>
    </cfRule>
  </conditionalFormatting>
  <conditionalFormatting sqref="R435:R437">
    <cfRule type="cellIs" dxfId="1075" priority="1070" operator="lessThan">
      <formula>0</formula>
    </cfRule>
  </conditionalFormatting>
  <conditionalFormatting sqref="S444">
    <cfRule type="cellIs" dxfId="1074" priority="1062" operator="lessThan">
      <formula>0</formula>
    </cfRule>
  </conditionalFormatting>
  <conditionalFormatting sqref="H384">
    <cfRule type="cellIs" dxfId="1073" priority="1079" operator="lessThan">
      <formula>0</formula>
    </cfRule>
  </conditionalFormatting>
  <conditionalFormatting sqref="H379">
    <cfRule type="cellIs" dxfId="1072" priority="1076" operator="lessThan">
      <formula>0</formula>
    </cfRule>
  </conditionalFormatting>
  <conditionalFormatting sqref="S438">
    <cfRule type="cellIs" dxfId="1071" priority="1069" operator="lessThan">
      <formula>0</formula>
    </cfRule>
  </conditionalFormatting>
  <conditionalFormatting sqref="H373">
    <cfRule type="cellIs" dxfId="1070" priority="1073" operator="lessThan">
      <formula>0</formula>
    </cfRule>
  </conditionalFormatting>
  <conditionalFormatting sqref="R441:R443">
    <cfRule type="cellIs" dxfId="1069" priority="1064" operator="lessThan">
      <formula>0</formula>
    </cfRule>
  </conditionalFormatting>
  <conditionalFormatting sqref="R434:S434 S435:S437">
    <cfRule type="cellIs" dxfId="1068" priority="1072" operator="lessThan">
      <formula>0</formula>
    </cfRule>
  </conditionalFormatting>
  <conditionalFormatting sqref="R434">
    <cfRule type="cellIs" dxfId="1067" priority="1071" operator="lessThan">
      <formula>0</formula>
    </cfRule>
  </conditionalFormatting>
  <conditionalFormatting sqref="B434">
    <cfRule type="cellIs" dxfId="1066" priority="1067" operator="lessThan">
      <formula>0</formula>
    </cfRule>
  </conditionalFormatting>
  <conditionalFormatting sqref="S445:S446">
    <cfRule type="cellIs" dxfId="1065" priority="1058" operator="lessThan">
      <formula>0</formula>
    </cfRule>
  </conditionalFormatting>
  <conditionalFormatting sqref="S444">
    <cfRule type="cellIs" dxfId="1064" priority="1061" operator="lessThan">
      <formula>0</formula>
    </cfRule>
  </conditionalFormatting>
  <conditionalFormatting sqref="B446">
    <cfRule type="cellIs" dxfId="1063" priority="1057" operator="lessThan">
      <formula>0</formula>
    </cfRule>
  </conditionalFormatting>
  <conditionalFormatting sqref="B440">
    <cfRule type="cellIs" dxfId="1062" priority="1060" operator="lessThan">
      <formula>0</formula>
    </cfRule>
  </conditionalFormatting>
  <conditionalFormatting sqref="R446">
    <cfRule type="cellIs" dxfId="1061" priority="1063" operator="lessThan">
      <formula>0</formula>
    </cfRule>
  </conditionalFormatting>
  <conditionalFormatting sqref="B447">
    <cfRule type="cellIs" dxfId="1060" priority="1056" operator="lessThan">
      <formula>0</formula>
    </cfRule>
  </conditionalFormatting>
  <conditionalFormatting sqref="S439">
    <cfRule type="cellIs" dxfId="1059" priority="1059" operator="lessThan">
      <formula>0</formula>
    </cfRule>
  </conditionalFormatting>
  <conditionalFormatting sqref="S448:S450">
    <cfRule type="cellIs" dxfId="1058" priority="1055" operator="lessThan">
      <formula>0</formula>
    </cfRule>
  </conditionalFormatting>
  <conditionalFormatting sqref="R448:R450">
    <cfRule type="cellIs" dxfId="1057" priority="1054" operator="lessThan">
      <formula>0</formula>
    </cfRule>
  </conditionalFormatting>
  <conditionalFormatting sqref="S603">
    <cfRule type="cellIs" dxfId="1056" priority="1029" operator="lessThan">
      <formula>0</formula>
    </cfRule>
  </conditionalFormatting>
  <conditionalFormatting sqref="B625">
    <cfRule type="cellIs" dxfId="1055" priority="993" operator="lessThan">
      <formula>0</formula>
    </cfRule>
  </conditionalFormatting>
  <conditionalFormatting sqref="R454:R456">
    <cfRule type="cellIs" dxfId="1054" priority="1050" operator="lessThan">
      <formula>0</formula>
    </cfRule>
  </conditionalFormatting>
  <conditionalFormatting sqref="S457">
    <cfRule type="cellIs" dxfId="1053" priority="1049" operator="lessThan">
      <formula>0</formula>
    </cfRule>
  </conditionalFormatting>
  <conditionalFormatting sqref="S597">
    <cfRule type="cellIs" dxfId="1052" priority="1038" operator="lessThan">
      <formula>0</formula>
    </cfRule>
  </conditionalFormatting>
  <conditionalFormatting sqref="S451">
    <cfRule type="cellIs" dxfId="1051" priority="1053" operator="lessThan">
      <formula>0</formula>
    </cfRule>
  </conditionalFormatting>
  <conditionalFormatting sqref="S451">
    <cfRule type="cellIs" dxfId="1050" priority="1052" operator="lessThan">
      <formula>0</formula>
    </cfRule>
  </conditionalFormatting>
  <conditionalFormatting sqref="S457">
    <cfRule type="cellIs" dxfId="1049" priority="1048" operator="lessThan">
      <formula>0</formula>
    </cfRule>
  </conditionalFormatting>
  <conditionalFormatting sqref="J593:N595 J596:M596">
    <cfRule type="cellIs" dxfId="1048" priority="1042" operator="lessThan">
      <formula>0</formula>
    </cfRule>
  </conditionalFormatting>
  <conditionalFormatting sqref="B453">
    <cfRule type="cellIs" dxfId="1047" priority="1046" operator="lessThan">
      <formula>0</formula>
    </cfRule>
  </conditionalFormatting>
  <conditionalFormatting sqref="R599:R602">
    <cfRule type="cellIs" dxfId="1046" priority="1035" operator="lessThan">
      <formula>0</formula>
    </cfRule>
  </conditionalFormatting>
  <conditionalFormatting sqref="S454:S456">
    <cfRule type="cellIs" dxfId="1045" priority="1051" operator="lessThan">
      <formula>0</formula>
    </cfRule>
  </conditionalFormatting>
  <conditionalFormatting sqref="S593:S595">
    <cfRule type="cellIs" dxfId="1044" priority="1045" operator="lessThan">
      <formula>0</formula>
    </cfRule>
  </conditionalFormatting>
  <conditionalFormatting sqref="S596">
    <cfRule type="cellIs" dxfId="1043" priority="1040" operator="lessThan">
      <formula>0</formula>
    </cfRule>
  </conditionalFormatting>
  <conditionalFormatting sqref="S452">
    <cfRule type="cellIs" dxfId="1042" priority="1047" operator="lessThan">
      <formula>0</formula>
    </cfRule>
  </conditionalFormatting>
  <conditionalFormatting sqref="B592">
    <cfRule type="cellIs" dxfId="1041" priority="1037" operator="lessThan">
      <formula>0</formula>
    </cfRule>
  </conditionalFormatting>
  <conditionalFormatting sqref="R593:R595">
    <cfRule type="cellIs" dxfId="1040" priority="1044" operator="lessThan">
      <formula>0</formula>
    </cfRule>
  </conditionalFormatting>
  <conditionalFormatting sqref="J594">
    <cfRule type="cellIs" dxfId="1039" priority="1041" operator="lessThan">
      <formula>0</formula>
    </cfRule>
  </conditionalFormatting>
  <conditionalFormatting sqref="S602">
    <cfRule type="cellIs" dxfId="1038" priority="1030" operator="lessThan">
      <formula>0</formula>
    </cfRule>
  </conditionalFormatting>
  <conditionalFormatting sqref="J595:N595 K593:N594 J596:M596">
    <cfRule type="cellIs" dxfId="1037" priority="1043" operator="lessThan">
      <formula>0</formula>
    </cfRule>
  </conditionalFormatting>
  <conditionalFormatting sqref="S596">
    <cfRule type="cellIs" dxfId="1036" priority="1039" operator="lessThan">
      <formula>0</formula>
    </cfRule>
  </conditionalFormatting>
  <conditionalFormatting sqref="J599:N599 J601:N602 J600:M600">
    <cfRule type="cellIs" dxfId="1035" priority="1033" operator="lessThan">
      <formula>0</formula>
    </cfRule>
  </conditionalFormatting>
  <conditionalFormatting sqref="R616:R619">
    <cfRule type="cellIs" dxfId="1034" priority="1027" operator="lessThan">
      <formula>0</formula>
    </cfRule>
  </conditionalFormatting>
  <conditionalFormatting sqref="S602">
    <cfRule type="cellIs" dxfId="1033" priority="1031" operator="lessThan">
      <formula>0</formula>
    </cfRule>
  </conditionalFormatting>
  <conditionalFormatting sqref="J600">
    <cfRule type="cellIs" dxfId="1032" priority="1032" operator="lessThan">
      <formula>0</formula>
    </cfRule>
  </conditionalFormatting>
  <conditionalFormatting sqref="J601:N602 K599:N599 K600:M600">
    <cfRule type="cellIs" dxfId="1031" priority="1034" operator="lessThan">
      <formula>0</formula>
    </cfRule>
  </conditionalFormatting>
  <conditionalFormatting sqref="S599:S601">
    <cfRule type="cellIs" dxfId="1030" priority="1036" operator="lessThan">
      <formula>0</formula>
    </cfRule>
  </conditionalFormatting>
  <conditionalFormatting sqref="S629">
    <cfRule type="cellIs" dxfId="1029" priority="997" operator="lessThan">
      <formula>0</formula>
    </cfRule>
  </conditionalFormatting>
  <conditionalFormatting sqref="I626">
    <cfRule type="cellIs" dxfId="1028" priority="1000" operator="lessThan">
      <formula>0</formula>
    </cfRule>
  </conditionalFormatting>
  <conditionalFormatting sqref="C616:N619">
    <cfRule type="cellIs" dxfId="1027" priority="1025" operator="lessThan">
      <formula>0</formula>
    </cfRule>
  </conditionalFormatting>
  <conditionalFormatting sqref="S619">
    <cfRule type="cellIs" dxfId="1026" priority="1021" operator="lessThan">
      <formula>0</formula>
    </cfRule>
  </conditionalFormatting>
  <conditionalFormatting sqref="I616">
    <cfRule type="cellIs" dxfId="1025" priority="1024" operator="lessThan">
      <formula>0</formula>
    </cfRule>
  </conditionalFormatting>
  <conditionalFormatting sqref="H621:H624">
    <cfRule type="cellIs" dxfId="1024" priority="1007" operator="lessThan">
      <formula>0</formula>
    </cfRule>
  </conditionalFormatting>
  <conditionalFormatting sqref="S619">
    <cfRule type="cellIs" dxfId="1023" priority="1022" operator="lessThan">
      <formula>0</formula>
    </cfRule>
  </conditionalFormatting>
  <conditionalFormatting sqref="H616">
    <cfRule type="cellIs" dxfId="1022" priority="1018" operator="lessThan">
      <formula>0</formula>
    </cfRule>
  </conditionalFormatting>
  <conditionalFormatting sqref="H616:H619">
    <cfRule type="cellIs" dxfId="1021" priority="1019" operator="lessThan">
      <formula>0</formula>
    </cfRule>
  </conditionalFormatting>
  <conditionalFormatting sqref="C617:J617">
    <cfRule type="cellIs" dxfId="1020" priority="1023" operator="lessThan">
      <formula>0</formula>
    </cfRule>
  </conditionalFormatting>
  <conditionalFormatting sqref="H617:H619">
    <cfRule type="cellIs" dxfId="1019" priority="1020" operator="lessThan">
      <formula>0</formula>
    </cfRule>
  </conditionalFormatting>
  <conditionalFormatting sqref="I617 K616:N617 C618:N619">
    <cfRule type="cellIs" dxfId="1018" priority="1026" operator="lessThan">
      <formula>0</formula>
    </cfRule>
  </conditionalFormatting>
  <conditionalFormatting sqref="S616:S618">
    <cfRule type="cellIs" dxfId="1017" priority="1028" operator="lessThan">
      <formula>0</formula>
    </cfRule>
  </conditionalFormatting>
  <conditionalFormatting sqref="B615">
    <cfRule type="cellIs" dxfId="1016" priority="1017" operator="lessThan">
      <formula>0</formula>
    </cfRule>
  </conditionalFormatting>
  <conditionalFormatting sqref="S624">
    <cfRule type="cellIs" dxfId="1015" priority="1009" operator="lessThan">
      <formula>0</formula>
    </cfRule>
  </conditionalFormatting>
  <conditionalFormatting sqref="I621">
    <cfRule type="cellIs" dxfId="1014" priority="1012" operator="lessThan">
      <formula>0</formula>
    </cfRule>
  </conditionalFormatting>
  <conditionalFormatting sqref="C621:N624">
    <cfRule type="cellIs" dxfId="1013" priority="1013" operator="lessThan">
      <formula>0</formula>
    </cfRule>
  </conditionalFormatting>
  <conditionalFormatting sqref="S624">
    <cfRule type="cellIs" dxfId="1012" priority="1010" operator="lessThan">
      <formula>0</formula>
    </cfRule>
  </conditionalFormatting>
  <conditionalFormatting sqref="H621">
    <cfRule type="cellIs" dxfId="1011" priority="1006" operator="lessThan">
      <formula>0</formula>
    </cfRule>
  </conditionalFormatting>
  <conditionalFormatting sqref="R621:R624">
    <cfRule type="cellIs" dxfId="1010" priority="1015" operator="lessThan">
      <formula>0</formula>
    </cfRule>
  </conditionalFormatting>
  <conditionalFormatting sqref="C622:J622">
    <cfRule type="cellIs" dxfId="1009" priority="1011" operator="lessThan">
      <formula>0</formula>
    </cfRule>
  </conditionalFormatting>
  <conditionalFormatting sqref="H622:H624">
    <cfRule type="cellIs" dxfId="1008" priority="1008" operator="lessThan">
      <formula>0</formula>
    </cfRule>
  </conditionalFormatting>
  <conditionalFormatting sqref="I622 K621:N622 C623:N624">
    <cfRule type="cellIs" dxfId="1007" priority="1014" operator="lessThan">
      <formula>0</formula>
    </cfRule>
  </conditionalFormatting>
  <conditionalFormatting sqref="S621:S623">
    <cfRule type="cellIs" dxfId="1006" priority="1016" operator="lessThan">
      <formula>0</formula>
    </cfRule>
  </conditionalFormatting>
  <conditionalFormatting sqref="B620">
    <cfRule type="cellIs" dxfId="1005" priority="1005" operator="lessThan">
      <formula>0</formula>
    </cfRule>
  </conditionalFormatting>
  <conditionalFormatting sqref="C626:N629">
    <cfRule type="cellIs" dxfId="1004" priority="1001" operator="lessThan">
      <formula>0</formula>
    </cfRule>
  </conditionalFormatting>
  <conditionalFormatting sqref="S629">
    <cfRule type="cellIs" dxfId="1003" priority="998" operator="lessThan">
      <formula>0</formula>
    </cfRule>
  </conditionalFormatting>
  <conditionalFormatting sqref="H626">
    <cfRule type="cellIs" dxfId="1002" priority="994" operator="lessThan">
      <formula>0</formula>
    </cfRule>
  </conditionalFormatting>
  <conditionalFormatting sqref="H626:H629">
    <cfRule type="cellIs" dxfId="1001" priority="995" operator="lessThan">
      <formula>0</formula>
    </cfRule>
  </conditionalFormatting>
  <conditionalFormatting sqref="R626:R629">
    <cfRule type="cellIs" dxfId="1000" priority="1003" operator="lessThan">
      <formula>0</formula>
    </cfRule>
  </conditionalFormatting>
  <conditionalFormatting sqref="C627:J627">
    <cfRule type="cellIs" dxfId="999" priority="999" operator="lessThan">
      <formula>0</formula>
    </cfRule>
  </conditionalFormatting>
  <conditionalFormatting sqref="H627:H629">
    <cfRule type="cellIs" dxfId="998" priority="996" operator="lessThan">
      <formula>0</formula>
    </cfRule>
  </conditionalFormatting>
  <conditionalFormatting sqref="I627 K626:N627 C628:N629">
    <cfRule type="cellIs" dxfId="997" priority="1002" operator="lessThan">
      <formula>0</formula>
    </cfRule>
  </conditionalFormatting>
  <conditionalFormatting sqref="S626:S628">
    <cfRule type="cellIs" dxfId="996" priority="1004" operator="lessThan">
      <formula>0</formula>
    </cfRule>
  </conditionalFormatting>
  <conditionalFormatting sqref="C351:I351">
    <cfRule type="cellIs" dxfId="995" priority="990" operator="lessThan">
      <formula>0</formula>
    </cfRule>
  </conditionalFormatting>
  <conditionalFormatting sqref="C353:I354">
    <cfRule type="cellIs" dxfId="994" priority="991" operator="lessThan">
      <formula>0</formula>
    </cfRule>
  </conditionalFormatting>
  <conditionalFormatting sqref="R506:S506">
    <cfRule type="cellIs" dxfId="993" priority="974" operator="lessThan">
      <formula>0</formula>
    </cfRule>
  </conditionalFormatting>
  <conditionalFormatting sqref="R499:R502">
    <cfRule type="cellIs" dxfId="992" priority="975" operator="lessThan">
      <formula>0</formula>
    </cfRule>
  </conditionalFormatting>
  <conditionalFormatting sqref="S611:S613">
    <cfRule type="cellIs" dxfId="991" priority="937" operator="lessThan">
      <formula>0</formula>
    </cfRule>
  </conditionalFormatting>
  <conditionalFormatting sqref="B498">
    <cfRule type="cellIs" dxfId="990" priority="992" operator="lessThan">
      <formula>0</formula>
    </cfRule>
  </conditionalFormatting>
  <conditionalFormatting sqref="N427">
    <cfRule type="cellIs" dxfId="989" priority="716" operator="lessThan">
      <formula>0</formula>
    </cfRule>
  </conditionalFormatting>
  <conditionalFormatting sqref="C352:I352">
    <cfRule type="cellIs" dxfId="988" priority="989" operator="lessThan">
      <formula>0</formula>
    </cfRule>
  </conditionalFormatting>
  <conditionalFormatting sqref="C355:I355">
    <cfRule type="cellIs" dxfId="987" priority="988" operator="lessThan">
      <formula>0</formula>
    </cfRule>
  </conditionalFormatting>
  <conditionalFormatting sqref="C365:I366">
    <cfRule type="cellIs" dxfId="986" priority="987" operator="lessThan">
      <formula>0</formula>
    </cfRule>
  </conditionalFormatting>
  <conditionalFormatting sqref="C363:I363">
    <cfRule type="cellIs" dxfId="985" priority="986" operator="lessThan">
      <formula>0</formula>
    </cfRule>
  </conditionalFormatting>
  <conditionalFormatting sqref="C364:I364">
    <cfRule type="cellIs" dxfId="984" priority="985" operator="lessThan">
      <formula>0</formula>
    </cfRule>
  </conditionalFormatting>
  <conditionalFormatting sqref="C367:I367">
    <cfRule type="cellIs" dxfId="983" priority="984" operator="lessThan">
      <formula>0</formula>
    </cfRule>
  </conditionalFormatting>
  <conditionalFormatting sqref="C593:I596">
    <cfRule type="cellIs" dxfId="982" priority="982" operator="lessThan">
      <formula>0</formula>
    </cfRule>
  </conditionalFormatting>
  <conditionalFormatting sqref="C594:I594">
    <cfRule type="cellIs" dxfId="981" priority="981" operator="lessThan">
      <formula>0</formula>
    </cfRule>
  </conditionalFormatting>
  <conditionalFormatting sqref="C595:I596">
    <cfRule type="cellIs" dxfId="980" priority="983" operator="lessThan">
      <formula>0</formula>
    </cfRule>
  </conditionalFormatting>
  <conditionalFormatting sqref="S551">
    <cfRule type="cellIs" dxfId="979" priority="963" operator="lessThan">
      <formula>0</formula>
    </cfRule>
  </conditionalFormatting>
  <conditionalFormatting sqref="S551">
    <cfRule type="cellIs" dxfId="978" priority="964" operator="lessThan">
      <formula>0</formula>
    </cfRule>
  </conditionalFormatting>
  <conditionalFormatting sqref="C599:I602">
    <cfRule type="cellIs" dxfId="977" priority="979" operator="lessThan">
      <formula>0</formula>
    </cfRule>
  </conditionalFormatting>
  <conditionalFormatting sqref="C600:I600">
    <cfRule type="cellIs" dxfId="976" priority="978" operator="lessThan">
      <formula>0</formula>
    </cfRule>
  </conditionalFormatting>
  <conditionalFormatting sqref="C601:I602">
    <cfRule type="cellIs" dxfId="975" priority="980" operator="lessThan">
      <formula>0</formula>
    </cfRule>
  </conditionalFormatting>
  <conditionalFormatting sqref="C461:C464">
    <cfRule type="cellIs" dxfId="974" priority="977" operator="lessThan">
      <formula>0</formula>
    </cfRule>
  </conditionalFormatting>
  <conditionalFormatting sqref="R468:R471">
    <cfRule type="cellIs" dxfId="973" priority="976" operator="lessThan">
      <formula>0</formula>
    </cfRule>
  </conditionalFormatting>
  <conditionalFormatting sqref="S507:S510">
    <cfRule type="cellIs" dxfId="972" priority="973" operator="lessThan">
      <formula>0</formula>
    </cfRule>
  </conditionalFormatting>
  <conditionalFormatting sqref="S511:S512">
    <cfRule type="cellIs" dxfId="971" priority="972" operator="lessThan">
      <formula>0</formula>
    </cfRule>
  </conditionalFormatting>
  <conditionalFormatting sqref="S512">
    <cfRule type="cellIs" dxfId="970" priority="971" operator="lessThan">
      <formula>0</formula>
    </cfRule>
  </conditionalFormatting>
  <conditionalFormatting sqref="S511">
    <cfRule type="cellIs" dxfId="969" priority="970" operator="lessThan">
      <formula>0</formula>
    </cfRule>
  </conditionalFormatting>
  <conditionalFormatting sqref="R507:R510">
    <cfRule type="cellIs" dxfId="968" priority="969" operator="lessThan">
      <formula>0</formula>
    </cfRule>
  </conditionalFormatting>
  <conditionalFormatting sqref="B506">
    <cfRule type="cellIs" dxfId="967" priority="968" operator="lessThan">
      <formula>0</formula>
    </cfRule>
  </conditionalFormatting>
  <conditionalFormatting sqref="C611:N614">
    <cfRule type="cellIs" dxfId="966" priority="934" operator="lessThan">
      <formula>0</formula>
    </cfRule>
  </conditionalFormatting>
  <conditionalFormatting sqref="S614">
    <cfRule type="cellIs" dxfId="965" priority="931" operator="lessThan">
      <formula>0</formula>
    </cfRule>
  </conditionalFormatting>
  <conditionalFormatting sqref="R547:R550">
    <cfRule type="cellIs" dxfId="964" priority="962" operator="lessThan">
      <formula>0</formula>
    </cfRule>
  </conditionalFormatting>
  <conditionalFormatting sqref="H611:H614">
    <cfRule type="cellIs" dxfId="963" priority="928" operator="lessThan">
      <formula>0</formula>
    </cfRule>
  </conditionalFormatting>
  <conditionalFormatting sqref="S504">
    <cfRule type="cellIs" dxfId="962" priority="967" operator="lessThan">
      <formula>0</formula>
    </cfRule>
  </conditionalFormatting>
  <conditionalFormatting sqref="S547:S550 S552 S554:S560">
    <cfRule type="cellIs" dxfId="961" priority="966" operator="lessThan">
      <formula>0</formula>
    </cfRule>
  </conditionalFormatting>
  <conditionalFormatting sqref="R546">
    <cfRule type="cellIs" dxfId="960" priority="965" operator="lessThan">
      <formula>0</formula>
    </cfRule>
  </conditionalFormatting>
  <conditionalFormatting sqref="R554:R558">
    <cfRule type="cellIs" dxfId="959" priority="961" operator="lessThan">
      <formula>0</formula>
    </cfRule>
  </conditionalFormatting>
  <conditionalFormatting sqref="S570:S573 S575">
    <cfRule type="cellIs" dxfId="958" priority="959" operator="lessThan">
      <formula>0</formula>
    </cfRule>
  </conditionalFormatting>
  <conditionalFormatting sqref="B546">
    <cfRule type="cellIs" dxfId="957" priority="960" operator="lessThan">
      <formula>0</formula>
    </cfRule>
  </conditionalFormatting>
  <conditionalFormatting sqref="R569">
    <cfRule type="cellIs" dxfId="956" priority="958" operator="lessThan">
      <formula>0</formula>
    </cfRule>
  </conditionalFormatting>
  <conditionalFormatting sqref="S574">
    <cfRule type="cellIs" dxfId="955" priority="957" operator="lessThan">
      <formula>0</formula>
    </cfRule>
  </conditionalFormatting>
  <conditionalFormatting sqref="S574">
    <cfRule type="cellIs" dxfId="954" priority="956" operator="lessThan">
      <formula>0</formula>
    </cfRule>
  </conditionalFormatting>
  <conditionalFormatting sqref="R570:R573">
    <cfRule type="cellIs" dxfId="953" priority="955" operator="lessThan">
      <formula>0</formula>
    </cfRule>
  </conditionalFormatting>
  <conditionalFormatting sqref="S582 S577:S580">
    <cfRule type="cellIs" dxfId="952" priority="953" operator="lessThan">
      <formula>0</formula>
    </cfRule>
  </conditionalFormatting>
  <conditionalFormatting sqref="S581">
    <cfRule type="cellIs" dxfId="951" priority="951" operator="lessThan">
      <formula>0</formula>
    </cfRule>
  </conditionalFormatting>
  <conditionalFormatting sqref="B569">
    <cfRule type="cellIs" dxfId="950" priority="954" operator="lessThan">
      <formula>0</formula>
    </cfRule>
  </conditionalFormatting>
  <conditionalFormatting sqref="R576">
    <cfRule type="cellIs" dxfId="949" priority="952" operator="lessThan">
      <formula>0</formula>
    </cfRule>
  </conditionalFormatting>
  <conditionalFormatting sqref="R577:R580">
    <cfRule type="cellIs" dxfId="948" priority="949" operator="lessThan">
      <formula>0</formula>
    </cfRule>
  </conditionalFormatting>
  <conditionalFormatting sqref="S581">
    <cfRule type="cellIs" dxfId="947" priority="950" operator="lessThan">
      <formula>0</formula>
    </cfRule>
  </conditionalFormatting>
  <conditionalFormatting sqref="R605:R607 R609">
    <cfRule type="cellIs" dxfId="946" priority="947" operator="lessThan">
      <formula>0</formula>
    </cfRule>
  </conditionalFormatting>
  <conditionalFormatting sqref="S605:S607">
    <cfRule type="cellIs" dxfId="945" priority="948" operator="lessThan">
      <formula>0</formula>
    </cfRule>
  </conditionalFormatting>
  <conditionalFormatting sqref="C607:I607">
    <cfRule type="cellIs" dxfId="944" priority="940" operator="lessThan">
      <formula>0</formula>
    </cfRule>
  </conditionalFormatting>
  <conditionalFormatting sqref="C605:I607">
    <cfRule type="cellIs" dxfId="943" priority="939" operator="lessThan">
      <formula>0</formula>
    </cfRule>
  </conditionalFormatting>
  <conditionalFormatting sqref="B604">
    <cfRule type="cellIs" dxfId="942" priority="941" operator="lessThan">
      <formula>0</formula>
    </cfRule>
  </conditionalFormatting>
  <conditionalFormatting sqref="J605:N607">
    <cfRule type="cellIs" dxfId="941" priority="945" operator="lessThan">
      <formula>0</formula>
    </cfRule>
  </conditionalFormatting>
  <conditionalFormatting sqref="R611:R614">
    <cfRule type="cellIs" dxfId="940" priority="936" operator="lessThan">
      <formula>0</formula>
    </cfRule>
  </conditionalFormatting>
  <conditionalFormatting sqref="S608:S609">
    <cfRule type="cellIs" dxfId="939" priority="942" operator="lessThan">
      <formula>0</formula>
    </cfRule>
  </conditionalFormatting>
  <conditionalFormatting sqref="C433:M433">
    <cfRule type="cellIs" dxfId="938" priority="714" operator="lessThan">
      <formula>0</formula>
    </cfRule>
  </conditionalFormatting>
  <conditionalFormatting sqref="S608:S609">
    <cfRule type="cellIs" dxfId="937" priority="943" operator="lessThan">
      <formula>0</formula>
    </cfRule>
  </conditionalFormatting>
  <conditionalFormatting sqref="J606">
    <cfRule type="cellIs" dxfId="936" priority="944" operator="lessThan">
      <formula>0</formula>
    </cfRule>
  </conditionalFormatting>
  <conditionalFormatting sqref="J607:N607 K605:N606">
    <cfRule type="cellIs" dxfId="935" priority="946" operator="lessThan">
      <formula>0</formula>
    </cfRule>
  </conditionalFormatting>
  <conditionalFormatting sqref="I612 K611:N612 C613:N614">
    <cfRule type="cellIs" dxfId="934" priority="935" operator="lessThan">
      <formula>0</formula>
    </cfRule>
  </conditionalFormatting>
  <conditionalFormatting sqref="N427">
    <cfRule type="cellIs" dxfId="933" priority="717" operator="lessThan">
      <formula>0</formula>
    </cfRule>
  </conditionalFormatting>
  <conditionalFormatting sqref="B429:N429">
    <cfRule type="cellIs" dxfId="932" priority="709" operator="lessThan">
      <formula>0</formula>
    </cfRule>
  </conditionalFormatting>
  <conditionalFormatting sqref="C606:I606">
    <cfRule type="cellIs" dxfId="931" priority="938" operator="lessThan">
      <formula>0</formula>
    </cfRule>
  </conditionalFormatting>
  <conditionalFormatting sqref="B429:N429">
    <cfRule type="cellIs" dxfId="930" priority="710" operator="lessThan">
      <formula>0</formula>
    </cfRule>
  </conditionalFormatting>
  <conditionalFormatting sqref="H433">
    <cfRule type="cellIs" dxfId="929" priority="713" operator="lessThan">
      <formula>0</formula>
    </cfRule>
  </conditionalFormatting>
  <conditionalFormatting sqref="B433">
    <cfRule type="cellIs" dxfId="928" priority="712" operator="lessThan">
      <formula>0</formula>
    </cfRule>
  </conditionalFormatting>
  <conditionalFormatting sqref="B433">
    <cfRule type="cellIs" dxfId="927" priority="711" operator="lessThan">
      <formula>0</formula>
    </cfRule>
  </conditionalFormatting>
  <conditionalFormatting sqref="B429:N429">
    <cfRule type="cellIs" dxfId="926" priority="707" operator="lessThan">
      <formula>0</formula>
    </cfRule>
  </conditionalFormatting>
  <conditionalFormatting sqref="B429:N429">
    <cfRule type="cellIs" dxfId="925" priority="708" operator="lessThan">
      <formula>0</formula>
    </cfRule>
  </conditionalFormatting>
  <conditionalFormatting sqref="B435:N435">
    <cfRule type="cellIs" dxfId="924" priority="694" operator="lessThan">
      <formula>0</formula>
    </cfRule>
  </conditionalFormatting>
  <conditionalFormatting sqref="H611">
    <cfRule type="cellIs" dxfId="923" priority="927" operator="lessThan">
      <formula>0</formula>
    </cfRule>
  </conditionalFormatting>
  <conditionalFormatting sqref="C433:M433">
    <cfRule type="cellIs" dxfId="922" priority="715" operator="lessThan">
      <formula>0</formula>
    </cfRule>
  </conditionalFormatting>
  <conditionalFormatting sqref="H612:H614">
    <cfRule type="cellIs" dxfId="921" priority="929" operator="lessThan">
      <formula>0</formula>
    </cfRule>
  </conditionalFormatting>
  <conditionalFormatting sqref="S614">
    <cfRule type="cellIs" dxfId="920" priority="930" operator="lessThan">
      <formula>0</formula>
    </cfRule>
  </conditionalFormatting>
  <conditionalFormatting sqref="I611">
    <cfRule type="cellIs" dxfId="919" priority="933" operator="lessThan">
      <formula>0</formula>
    </cfRule>
  </conditionalFormatting>
  <conditionalFormatting sqref="N439">
    <cfRule type="cellIs" dxfId="918" priority="687" operator="lessThan">
      <formula>0</formula>
    </cfRule>
  </conditionalFormatting>
  <conditionalFormatting sqref="C612:J612">
    <cfRule type="cellIs" dxfId="917" priority="932" operator="lessThan">
      <formula>0</formula>
    </cfRule>
  </conditionalFormatting>
  <conditionalFormatting sqref="B610">
    <cfRule type="cellIs" dxfId="916" priority="926" operator="lessThan">
      <formula>0</formula>
    </cfRule>
  </conditionalFormatting>
  <conditionalFormatting sqref="B435:N435">
    <cfRule type="cellIs" dxfId="915" priority="693" operator="lessThan">
      <formula>0</formula>
    </cfRule>
  </conditionalFormatting>
  <conditionalFormatting sqref="C445:M445">
    <cfRule type="cellIs" dxfId="914" priority="684" operator="lessThan">
      <formula>0</formula>
    </cfRule>
  </conditionalFormatting>
  <conditionalFormatting sqref="C445:M445">
    <cfRule type="cellIs" dxfId="913" priority="685" operator="lessThan">
      <formula>0</formula>
    </cfRule>
  </conditionalFormatting>
  <conditionalFormatting sqref="B435:N435">
    <cfRule type="cellIs" dxfId="912" priority="692" operator="lessThan">
      <formula>0</formula>
    </cfRule>
  </conditionalFormatting>
  <conditionalFormatting sqref="N438">
    <cfRule type="cellIs" dxfId="911" priority="688" operator="lessThan">
      <formula>0</formula>
    </cfRule>
  </conditionalFormatting>
  <conditionalFormatting sqref="B435:N435">
    <cfRule type="cellIs" dxfId="910" priority="691" operator="lessThan">
      <formula>0</formula>
    </cfRule>
  </conditionalFormatting>
  <conditionalFormatting sqref="B435:N435">
    <cfRule type="cellIs" dxfId="909" priority="689" operator="lessThan">
      <formula>0</formula>
    </cfRule>
  </conditionalFormatting>
  <conditionalFormatting sqref="B598">
    <cfRule type="cellIs" dxfId="908" priority="925" operator="lessThan">
      <formula>0</formula>
    </cfRule>
  </conditionalFormatting>
  <conditionalFormatting sqref="N439">
    <cfRule type="cellIs" dxfId="907" priority="686" operator="lessThan">
      <formula>0</formula>
    </cfRule>
  </conditionalFormatting>
  <conditionalFormatting sqref="B435:N435">
    <cfRule type="cellIs" dxfId="906" priority="690" operator="lessThan">
      <formula>0</formula>
    </cfRule>
  </conditionalFormatting>
  <conditionalFormatting sqref="B598">
    <cfRule type="cellIs" dxfId="905" priority="924" operator="lessThan">
      <formula>0</formula>
    </cfRule>
  </conditionalFormatting>
  <conditionalFormatting sqref="B641">
    <cfRule type="cellIs" dxfId="904" priority="912" operator="lessThan">
      <formula>0</formula>
    </cfRule>
  </conditionalFormatting>
  <conditionalFormatting sqref="B591">
    <cfRule type="cellIs" dxfId="903" priority="922" operator="lessThan">
      <formula>0</formula>
    </cfRule>
  </conditionalFormatting>
  <conditionalFormatting sqref="B591">
    <cfRule type="cellIs" dxfId="902" priority="923" operator="lessThan">
      <formula>0</formula>
    </cfRule>
  </conditionalFormatting>
  <conditionalFormatting sqref="B609">
    <cfRule type="cellIs" dxfId="901" priority="920" operator="lessThan">
      <formula>0</formula>
    </cfRule>
  </conditionalFormatting>
  <conditionalFormatting sqref="B609">
    <cfRule type="cellIs" dxfId="900" priority="921" operator="lessThan">
      <formula>0</formula>
    </cfRule>
  </conditionalFormatting>
  <conditionalFormatting sqref="B630 R630:S631 R635:S635 S632:S634 S636:S637 C650:N650 C655:N657 N658 C663:N663 I664:N670 C665:H668 I659:N661 C642:N645 C670:H670 J652:N653 S648:S652 B672:N675 B708:N711 B641 R653:S653 S654:S658 R659:S671 R641:S647 O661:P661">
    <cfRule type="cellIs" dxfId="899" priority="919" operator="lessThan">
      <formula>0</formula>
    </cfRule>
  </conditionalFormatting>
  <conditionalFormatting sqref="B646">
    <cfRule type="cellIs" dxfId="898" priority="916" operator="lessThan">
      <formula>0</formula>
    </cfRule>
  </conditionalFormatting>
  <conditionalFormatting sqref="B631">
    <cfRule type="cellIs" dxfId="897" priority="918" operator="lessThan">
      <formula>0</formula>
    </cfRule>
  </conditionalFormatting>
  <conditionalFormatting sqref="B635">
    <cfRule type="cellIs" dxfId="896" priority="917" operator="lessThan">
      <formula>0</formula>
    </cfRule>
  </conditionalFormatting>
  <conditionalFormatting sqref="B662">
    <cfRule type="cellIs" dxfId="895" priority="915" operator="lessThan">
      <formula>0</formula>
    </cfRule>
  </conditionalFormatting>
  <conditionalFormatting sqref="B671">
    <cfRule type="cellIs" dxfId="894" priority="914" operator="lessThan">
      <formula>0</formula>
    </cfRule>
  </conditionalFormatting>
  <conditionalFormatting sqref="I674:N674 R672:S675">
    <cfRule type="cellIs" dxfId="893" priority="913" operator="lessThan">
      <formula>0</formula>
    </cfRule>
  </conditionalFormatting>
  <conditionalFormatting sqref="R641">
    <cfRule type="cellIs" dxfId="892" priority="910" operator="lessThan">
      <formula>0</formula>
    </cfRule>
  </conditionalFormatting>
  <conditionalFormatting sqref="R641">
    <cfRule type="cellIs" dxfId="891" priority="911" operator="lessThan">
      <formula>0</formula>
    </cfRule>
  </conditionalFormatting>
  <conditionalFormatting sqref="R422:S422 S423:S425">
    <cfRule type="cellIs" dxfId="890" priority="897" operator="lessThan">
      <formula>0</formula>
    </cfRule>
  </conditionalFormatting>
  <conditionalFormatting sqref="B416">
    <cfRule type="cellIs" dxfId="889" priority="898" operator="lessThan">
      <formula>0</formula>
    </cfRule>
  </conditionalFormatting>
  <conditionalFormatting sqref="R423:R425">
    <cfRule type="cellIs" dxfId="888" priority="895" operator="lessThan">
      <formula>0</formula>
    </cfRule>
  </conditionalFormatting>
  <conditionalFormatting sqref="R422">
    <cfRule type="cellIs" dxfId="887" priority="896" operator="lessThan">
      <formula>0</formula>
    </cfRule>
  </conditionalFormatting>
  <conditionalFormatting sqref="S426">
    <cfRule type="cellIs" dxfId="886" priority="893" operator="lessThan">
      <formula>0</formula>
    </cfRule>
  </conditionalFormatting>
  <conditionalFormatting sqref="S427">
    <cfRule type="cellIs" dxfId="885" priority="894" operator="lessThan">
      <formula>0</formula>
    </cfRule>
  </conditionalFormatting>
  <conditionalFormatting sqref="B422">
    <cfRule type="cellIs" dxfId="884" priority="891" operator="lessThan">
      <formula>0</formula>
    </cfRule>
  </conditionalFormatting>
  <conditionalFormatting sqref="S426">
    <cfRule type="cellIs" dxfId="883" priority="892" operator="lessThan">
      <formula>0</formula>
    </cfRule>
  </conditionalFormatting>
  <conditionalFormatting sqref="B454:N454">
    <cfRule type="cellIs" dxfId="882" priority="647" operator="lessThan">
      <formula>0</formula>
    </cfRule>
  </conditionalFormatting>
  <conditionalFormatting sqref="B454:N454">
    <cfRule type="cellIs" dxfId="881" priority="648" operator="lessThan">
      <formula>0</formula>
    </cfRule>
  </conditionalFormatting>
  <conditionalFormatting sqref="C652:I652">
    <cfRule type="cellIs" dxfId="880" priority="909" operator="lessThan">
      <formula>0</formula>
    </cfRule>
  </conditionalFormatting>
  <conditionalFormatting sqref="C653:I653">
    <cfRule type="cellIs" dxfId="879" priority="908" operator="lessThan">
      <formula>0</formula>
    </cfRule>
  </conditionalFormatting>
  <conditionalFormatting sqref="C658:M658">
    <cfRule type="cellIs" dxfId="878" priority="907" operator="lessThan">
      <formula>0</formula>
    </cfRule>
  </conditionalFormatting>
  <conditionalFormatting sqref="C647:N647">
    <cfRule type="cellIs" dxfId="877" priority="906" operator="lessThan">
      <formula>0</formula>
    </cfRule>
  </conditionalFormatting>
  <conditionalFormatting sqref="R650">
    <cfRule type="cellIs" dxfId="876" priority="905" operator="lessThan">
      <formula>0</formula>
    </cfRule>
  </conditionalFormatting>
  <conditionalFormatting sqref="R417:R419">
    <cfRule type="cellIs" dxfId="875" priority="902" operator="lessThan">
      <formula>0</formula>
    </cfRule>
  </conditionalFormatting>
  <conditionalFormatting sqref="S420">
    <cfRule type="cellIs" dxfId="874" priority="899" operator="lessThan">
      <formula>0</formula>
    </cfRule>
  </conditionalFormatting>
  <conditionalFormatting sqref="S421">
    <cfRule type="cellIs" dxfId="873" priority="901" operator="lessThan">
      <formula>0</formula>
    </cfRule>
  </conditionalFormatting>
  <conditionalFormatting sqref="R416:S416 S417:S419">
    <cfRule type="cellIs" dxfId="872" priority="904" operator="lessThan">
      <formula>0</formula>
    </cfRule>
  </conditionalFormatting>
  <conditionalFormatting sqref="R416">
    <cfRule type="cellIs" dxfId="871" priority="903" operator="lessThan">
      <formula>0</formula>
    </cfRule>
  </conditionalFormatting>
  <conditionalFormatting sqref="S420">
    <cfRule type="cellIs" dxfId="870" priority="900" operator="lessThan">
      <formula>0</formula>
    </cfRule>
  </conditionalFormatting>
  <conditionalFormatting sqref="B454:N454">
    <cfRule type="cellIs" dxfId="869" priority="646" operator="lessThan">
      <formula>0</formula>
    </cfRule>
  </conditionalFormatting>
  <conditionalFormatting sqref="B454:N454">
    <cfRule type="cellIs" dxfId="868" priority="645" operator="lessThan">
      <formula>0</formula>
    </cfRule>
  </conditionalFormatting>
  <conditionalFormatting sqref="B454:N454">
    <cfRule type="cellIs" dxfId="867" priority="644" operator="lessThan">
      <formula>0</formula>
    </cfRule>
  </conditionalFormatting>
  <conditionalFormatting sqref="B454:N454">
    <cfRule type="cellIs" dxfId="866" priority="642" operator="lessThan">
      <formula>0</formula>
    </cfRule>
  </conditionalFormatting>
  <conditionalFormatting sqref="B454:N454">
    <cfRule type="cellIs" dxfId="865" priority="643" operator="lessThan">
      <formula>0</formula>
    </cfRule>
  </conditionalFormatting>
  <conditionalFormatting sqref="N457">
    <cfRule type="cellIs" dxfId="864" priority="640" operator="lessThan">
      <formula>0</formula>
    </cfRule>
  </conditionalFormatting>
  <conditionalFormatting sqref="B454:N454">
    <cfRule type="cellIs" dxfId="863" priority="641" operator="lessThan">
      <formula>0</formula>
    </cfRule>
  </conditionalFormatting>
  <conditionalFormatting sqref="N458">
    <cfRule type="cellIs" dxfId="862" priority="639" operator="lessThan">
      <formula>0</formula>
    </cfRule>
  </conditionalFormatting>
  <conditionalFormatting sqref="R530">
    <cfRule type="cellIs" dxfId="861" priority="361" operator="lessThan">
      <formula>0</formula>
    </cfRule>
  </conditionalFormatting>
  <conditionalFormatting sqref="N458">
    <cfRule type="cellIs" dxfId="860" priority="638" operator="lessThan">
      <formula>0</formula>
    </cfRule>
  </conditionalFormatting>
  <conditionalFormatting sqref="D461:N464">
    <cfRule type="cellIs" dxfId="859" priority="635" operator="lessThan">
      <formula>0</formula>
    </cfRule>
  </conditionalFormatting>
  <conditionalFormatting sqref="R538">
    <cfRule type="cellIs" dxfId="858" priority="358" operator="lessThan">
      <formula>0</formula>
    </cfRule>
  </conditionalFormatting>
  <conditionalFormatting sqref="B461:B464">
    <cfRule type="cellIs" dxfId="857" priority="632" operator="lessThan">
      <formula>0</formula>
    </cfRule>
  </conditionalFormatting>
  <conditionalFormatting sqref="R553">
    <cfRule type="cellIs" dxfId="856" priority="355" operator="lessThan">
      <formula>0</formula>
    </cfRule>
  </conditionalFormatting>
  <conditionalFormatting sqref="B512">
    <cfRule type="cellIs" dxfId="855" priority="629" operator="lessThan">
      <formula>0</formula>
    </cfRule>
  </conditionalFormatting>
  <conditionalFormatting sqref="C512">
    <cfRule type="cellIs" dxfId="854" priority="626" operator="lessThan">
      <formula>0</formula>
    </cfRule>
  </conditionalFormatting>
  <conditionalFormatting sqref="R561">
    <cfRule type="cellIs" dxfId="853" priority="352" operator="lessThan">
      <formula>0</formula>
    </cfRule>
  </conditionalFormatting>
  <conditionalFormatting sqref="R590">
    <cfRule type="cellIs" dxfId="852" priority="349" operator="lessThan">
      <formula>0</formula>
    </cfRule>
  </conditionalFormatting>
  <conditionalFormatting sqref="N365">
    <cfRule type="cellIs" dxfId="851" priority="890" operator="lessThan">
      <formula>0</formula>
    </cfRule>
  </conditionalFormatting>
  <conditionalFormatting sqref="N371">
    <cfRule type="cellIs" dxfId="850" priority="889" operator="lessThan">
      <formula>0</formula>
    </cfRule>
  </conditionalFormatting>
  <conditionalFormatting sqref="N377">
    <cfRule type="cellIs" dxfId="849" priority="888" operator="lessThan">
      <formula>0</formula>
    </cfRule>
  </conditionalFormatting>
  <conditionalFormatting sqref="B376">
    <cfRule type="cellIs" dxfId="848" priority="875" operator="lessThan">
      <formula>0</formula>
    </cfRule>
  </conditionalFormatting>
  <conditionalFormatting sqref="B588">
    <cfRule type="cellIs" dxfId="847" priority="882" operator="lessThan">
      <formula>0</formula>
    </cfRule>
  </conditionalFormatting>
  <conditionalFormatting sqref="B371:B372">
    <cfRule type="cellIs" dxfId="846" priority="880" operator="lessThan">
      <formula>0</formula>
    </cfRule>
  </conditionalFormatting>
  <conditionalFormatting sqref="B377:B378">
    <cfRule type="cellIs" dxfId="845" priority="877" operator="lessThan">
      <formula>0</formula>
    </cfRule>
  </conditionalFormatting>
  <conditionalFormatting sqref="C351:M354">
    <cfRule type="cellIs" dxfId="844" priority="887" operator="lessThan">
      <formula>0</formula>
    </cfRule>
  </conditionalFormatting>
  <conditionalFormatting sqref="B428">
    <cfRule type="cellIs" dxfId="843" priority="886" operator="lessThan">
      <formula>0</formula>
    </cfRule>
  </conditionalFormatting>
  <conditionalFormatting sqref="B428">
    <cfRule type="cellIs" dxfId="842" priority="885" operator="lessThan">
      <formula>0</formula>
    </cfRule>
  </conditionalFormatting>
  <conditionalFormatting sqref="B391 B397 B381:B385 B375:B379 B369:B373 B363:B367 B361 B351:B355">
    <cfRule type="cellIs" dxfId="841" priority="884" operator="lessThan">
      <formula>0</formula>
    </cfRule>
  </conditionalFormatting>
  <conditionalFormatting sqref="B585:B587">
    <cfRule type="cellIs" dxfId="840" priority="883" operator="lessThan">
      <formula>0</formula>
    </cfRule>
  </conditionalFormatting>
  <conditionalFormatting sqref="B584">
    <cfRule type="cellIs" dxfId="839" priority="881" operator="lessThan">
      <formula>0</formula>
    </cfRule>
  </conditionalFormatting>
  <conditionalFormatting sqref="B397">
    <cfRule type="cellIs" dxfId="838" priority="871" operator="lessThan">
      <formula>0</formula>
    </cfRule>
  </conditionalFormatting>
  <conditionalFormatting sqref="B369">
    <cfRule type="cellIs" dxfId="837" priority="879" operator="lessThan">
      <formula>0</formula>
    </cfRule>
  </conditionalFormatting>
  <conditionalFormatting sqref="B370">
    <cfRule type="cellIs" dxfId="836" priority="878" operator="lessThan">
      <formula>0</formula>
    </cfRule>
  </conditionalFormatting>
  <conditionalFormatting sqref="B375">
    <cfRule type="cellIs" dxfId="835" priority="876" operator="lessThan">
      <formula>0</formula>
    </cfRule>
  </conditionalFormatting>
  <conditionalFormatting sqref="B383:B384">
    <cfRule type="cellIs" dxfId="834" priority="874" operator="lessThan">
      <formula>0</formula>
    </cfRule>
  </conditionalFormatting>
  <conditionalFormatting sqref="B381">
    <cfRule type="cellIs" dxfId="833" priority="873" operator="lessThan">
      <formula>0</formula>
    </cfRule>
  </conditionalFormatting>
  <conditionalFormatting sqref="B382">
    <cfRule type="cellIs" dxfId="832" priority="872" operator="lessThan">
      <formula>0</formula>
    </cfRule>
  </conditionalFormatting>
  <conditionalFormatting sqref="B391">
    <cfRule type="cellIs" dxfId="831" priority="870" operator="lessThan">
      <formula>0</formula>
    </cfRule>
  </conditionalFormatting>
  <conditionalFormatting sqref="B385">
    <cfRule type="cellIs" dxfId="830" priority="869" operator="lessThan">
      <formula>0</formula>
    </cfRule>
  </conditionalFormatting>
  <conditionalFormatting sqref="B379">
    <cfRule type="cellIs" dxfId="829" priority="868" operator="lessThan">
      <formula>0</formula>
    </cfRule>
  </conditionalFormatting>
  <conditionalFormatting sqref="B373">
    <cfRule type="cellIs" dxfId="828" priority="867" operator="lessThan">
      <formula>0</formula>
    </cfRule>
  </conditionalFormatting>
  <conditionalFormatting sqref="B361">
    <cfRule type="cellIs" dxfId="827" priority="866" operator="lessThan">
      <formula>0</formula>
    </cfRule>
  </conditionalFormatting>
  <conditionalFormatting sqref="B621:B624">
    <cfRule type="cellIs" dxfId="826" priority="861" operator="lessThan">
      <formula>0</formula>
    </cfRule>
  </conditionalFormatting>
  <conditionalFormatting sqref="B616:B619">
    <cfRule type="cellIs" dxfId="825" priority="864" operator="lessThan">
      <formula>0</formula>
    </cfRule>
  </conditionalFormatting>
  <conditionalFormatting sqref="B617">
    <cfRule type="cellIs" dxfId="824" priority="863" operator="lessThan">
      <formula>0</formula>
    </cfRule>
  </conditionalFormatting>
  <conditionalFormatting sqref="B618:B619">
    <cfRule type="cellIs" dxfId="823" priority="865" operator="lessThan">
      <formula>0</formula>
    </cfRule>
  </conditionalFormatting>
  <conditionalFormatting sqref="B628:B629">
    <cfRule type="cellIs" dxfId="822" priority="859" operator="lessThan">
      <formula>0</formula>
    </cfRule>
  </conditionalFormatting>
  <conditionalFormatting sqref="B622">
    <cfRule type="cellIs" dxfId="821" priority="860" operator="lessThan">
      <formula>0</formula>
    </cfRule>
  </conditionalFormatting>
  <conditionalFormatting sqref="B623:B624">
    <cfRule type="cellIs" dxfId="820" priority="862" operator="lessThan">
      <formula>0</formula>
    </cfRule>
  </conditionalFormatting>
  <conditionalFormatting sqref="B626:B629">
    <cfRule type="cellIs" dxfId="819" priority="858" operator="lessThan">
      <formula>0</formula>
    </cfRule>
  </conditionalFormatting>
  <conditionalFormatting sqref="B627">
    <cfRule type="cellIs" dxfId="818" priority="857" operator="lessThan">
      <formula>0</formula>
    </cfRule>
  </conditionalFormatting>
  <conditionalFormatting sqref="B365:B366">
    <cfRule type="cellIs" dxfId="817" priority="852" operator="lessThan">
      <formula>0</formula>
    </cfRule>
  </conditionalFormatting>
  <conditionalFormatting sqref="B355">
    <cfRule type="cellIs" dxfId="816" priority="853" operator="lessThan">
      <formula>0</formula>
    </cfRule>
  </conditionalFormatting>
  <conditionalFormatting sqref="B393:N393">
    <cfRule type="cellIs" dxfId="815" priority="808" operator="lessThan">
      <formula>0</formula>
    </cfRule>
  </conditionalFormatting>
  <conditionalFormatting sqref="B387:N387">
    <cfRule type="cellIs" dxfId="814" priority="819" operator="lessThan">
      <formula>0</formula>
    </cfRule>
  </conditionalFormatting>
  <conditionalFormatting sqref="B387:N387">
    <cfRule type="cellIs" dxfId="813" priority="818" operator="lessThan">
      <formula>0</formula>
    </cfRule>
  </conditionalFormatting>
  <conditionalFormatting sqref="B353:B354">
    <cfRule type="cellIs" dxfId="812" priority="856" operator="lessThan">
      <formula>0</formula>
    </cfRule>
  </conditionalFormatting>
  <conditionalFormatting sqref="B351">
    <cfRule type="cellIs" dxfId="811" priority="855" operator="lessThan">
      <formula>0</formula>
    </cfRule>
  </conditionalFormatting>
  <conditionalFormatting sqref="B352">
    <cfRule type="cellIs" dxfId="810" priority="854" operator="lessThan">
      <formula>0</formula>
    </cfRule>
  </conditionalFormatting>
  <conditionalFormatting sqref="B363">
    <cfRule type="cellIs" dxfId="809" priority="851" operator="lessThan">
      <formula>0</formula>
    </cfRule>
  </conditionalFormatting>
  <conditionalFormatting sqref="B364">
    <cfRule type="cellIs" dxfId="808" priority="850" operator="lessThan">
      <formula>0</formula>
    </cfRule>
  </conditionalFormatting>
  <conditionalFormatting sqref="B367">
    <cfRule type="cellIs" dxfId="807" priority="849" operator="lessThan">
      <formula>0</formula>
    </cfRule>
  </conditionalFormatting>
  <conditionalFormatting sqref="B593:B596">
    <cfRule type="cellIs" dxfId="806" priority="847" operator="lessThan">
      <formula>0</formula>
    </cfRule>
  </conditionalFormatting>
  <conditionalFormatting sqref="B594">
    <cfRule type="cellIs" dxfId="805" priority="846" operator="lessThan">
      <formula>0</formula>
    </cfRule>
  </conditionalFormatting>
  <conditionalFormatting sqref="B595:B596">
    <cfRule type="cellIs" dxfId="804" priority="848" operator="lessThan">
      <formula>0</formula>
    </cfRule>
  </conditionalFormatting>
  <conditionalFormatting sqref="B603">
    <cfRule type="cellIs" dxfId="803" priority="841" operator="lessThan">
      <formula>0</formula>
    </cfRule>
  </conditionalFormatting>
  <conditionalFormatting sqref="B603">
    <cfRule type="cellIs" dxfId="802" priority="842" operator="lessThan">
      <formula>0</formula>
    </cfRule>
  </conditionalFormatting>
  <conditionalFormatting sqref="B599:B602">
    <cfRule type="cellIs" dxfId="801" priority="844" operator="lessThan">
      <formula>0</formula>
    </cfRule>
  </conditionalFormatting>
  <conditionalFormatting sqref="B600">
    <cfRule type="cellIs" dxfId="800" priority="843" operator="lessThan">
      <formula>0</formula>
    </cfRule>
  </conditionalFormatting>
  <conditionalFormatting sqref="B601:B602">
    <cfRule type="cellIs" dxfId="799" priority="845" operator="lessThan">
      <formula>0</formula>
    </cfRule>
  </conditionalFormatting>
  <conditionalFormatting sqref="N390">
    <cfRule type="cellIs" dxfId="798" priority="813" operator="lessThan">
      <formula>0</formula>
    </cfRule>
  </conditionalFormatting>
  <conditionalFormatting sqref="B393:N393">
    <cfRule type="cellIs" dxfId="797" priority="811" operator="lessThan">
      <formula>0</formula>
    </cfRule>
  </conditionalFormatting>
  <conditionalFormatting sqref="B571:B573">
    <cfRule type="cellIs" dxfId="796" priority="840" operator="lessThan">
      <formula>0</formula>
    </cfRule>
  </conditionalFormatting>
  <conditionalFormatting sqref="B574">
    <cfRule type="cellIs" dxfId="795" priority="839" operator="lessThan">
      <formula>0</formula>
    </cfRule>
  </conditionalFormatting>
  <conditionalFormatting sqref="B570">
    <cfRule type="cellIs" dxfId="794" priority="838" operator="lessThan">
      <formula>0</formula>
    </cfRule>
  </conditionalFormatting>
  <conditionalFormatting sqref="B607:B608">
    <cfRule type="cellIs" dxfId="793" priority="837" operator="lessThan">
      <formula>0</formula>
    </cfRule>
  </conditionalFormatting>
  <conditionalFormatting sqref="B605:B608">
    <cfRule type="cellIs" dxfId="792" priority="836" operator="lessThan">
      <formula>0</formula>
    </cfRule>
  </conditionalFormatting>
  <conditionalFormatting sqref="B589">
    <cfRule type="cellIs" dxfId="791" priority="563" operator="lessThan">
      <formula>0</formula>
    </cfRule>
  </conditionalFormatting>
  <conditionalFormatting sqref="B613:B614">
    <cfRule type="cellIs" dxfId="790" priority="834" operator="lessThan">
      <formula>0</formula>
    </cfRule>
  </conditionalFormatting>
  <conditionalFormatting sqref="B606">
    <cfRule type="cellIs" dxfId="789" priority="835" operator="lessThan">
      <formula>0</formula>
    </cfRule>
  </conditionalFormatting>
  <conditionalFormatting sqref="B611:B614">
    <cfRule type="cellIs" dxfId="788" priority="833" operator="lessThan">
      <formula>0</formula>
    </cfRule>
  </conditionalFormatting>
  <conditionalFormatting sqref="Q616:Q619">
    <cfRule type="cellIs" dxfId="787" priority="315" operator="lessThan">
      <formula>0</formula>
    </cfRule>
  </conditionalFormatting>
  <conditionalFormatting sqref="O599:Q599 O601:Q602">
    <cfRule type="cellIs" dxfId="786" priority="317" operator="lessThan">
      <formula>0</formula>
    </cfRule>
  </conditionalFormatting>
  <conditionalFormatting sqref="B612">
    <cfRule type="cellIs" dxfId="785" priority="832" operator="lessThan">
      <formula>0</formula>
    </cfRule>
  </conditionalFormatting>
  <conditionalFormatting sqref="D589">
    <cfRule type="cellIs" dxfId="784" priority="557" operator="lessThan">
      <formula>0</formula>
    </cfRule>
  </conditionalFormatting>
  <conditionalFormatting sqref="Q605:Q607">
    <cfRule type="cellIs" dxfId="783" priority="309" operator="lessThan">
      <formula>0</formula>
    </cfRule>
  </conditionalFormatting>
  <conditionalFormatting sqref="Q626:Q629">
    <cfRule type="cellIs" dxfId="782" priority="311" operator="lessThan">
      <formula>0</formula>
    </cfRule>
  </conditionalFormatting>
  <conditionalFormatting sqref="B650 B655:B657 B663 B665:B668 B642:B645 B670">
    <cfRule type="cellIs" dxfId="781" priority="831" operator="lessThan">
      <formula>0</formula>
    </cfRule>
  </conditionalFormatting>
  <conditionalFormatting sqref="N378">
    <cfRule type="cellIs" dxfId="780" priority="823" operator="lessThan">
      <formula>0</formula>
    </cfRule>
  </conditionalFormatting>
  <conditionalFormatting sqref="N372">
    <cfRule type="cellIs" dxfId="779" priority="824" operator="lessThan">
      <formula>0</formula>
    </cfRule>
  </conditionalFormatting>
  <conditionalFormatting sqref="B387:N387">
    <cfRule type="cellIs" dxfId="778" priority="821" operator="lessThan">
      <formula>0</formula>
    </cfRule>
  </conditionalFormatting>
  <conditionalFormatting sqref="N384">
    <cfRule type="cellIs" dxfId="777" priority="822" operator="lessThan">
      <formula>0</formula>
    </cfRule>
  </conditionalFormatting>
  <conditionalFormatting sqref="B387:N387">
    <cfRule type="cellIs" dxfId="776" priority="820" operator="lessThan">
      <formula>0</formula>
    </cfRule>
  </conditionalFormatting>
  <conditionalFormatting sqref="B387:N387">
    <cfRule type="cellIs" dxfId="775" priority="817" operator="lessThan">
      <formula>0</formula>
    </cfRule>
  </conditionalFormatting>
  <conditionalFormatting sqref="B652">
    <cfRule type="cellIs" dxfId="774" priority="830" operator="lessThan">
      <formula>0</formula>
    </cfRule>
  </conditionalFormatting>
  <conditionalFormatting sqref="B653">
    <cfRule type="cellIs" dxfId="773" priority="829" operator="lessThan">
      <formula>0</formula>
    </cfRule>
  </conditionalFormatting>
  <conditionalFormatting sqref="B658">
    <cfRule type="cellIs" dxfId="772" priority="828" operator="lessThan">
      <formula>0</formula>
    </cfRule>
  </conditionalFormatting>
  <conditionalFormatting sqref="B647">
    <cfRule type="cellIs" dxfId="771" priority="827" operator="lessThan">
      <formula>0</formula>
    </cfRule>
  </conditionalFormatting>
  <conditionalFormatting sqref="O365:Q365">
    <cfRule type="cellIs" dxfId="770" priority="303" operator="lessThan">
      <formula>0</formula>
    </cfRule>
  </conditionalFormatting>
  <conditionalFormatting sqref="O371:Q371">
    <cfRule type="cellIs" dxfId="769" priority="302" operator="lessThan">
      <formula>0</formula>
    </cfRule>
  </conditionalFormatting>
  <conditionalFormatting sqref="G589">
    <cfRule type="cellIs" dxfId="768" priority="548" operator="lessThan">
      <formula>0</formula>
    </cfRule>
  </conditionalFormatting>
  <conditionalFormatting sqref="H589">
    <cfRule type="cellIs" dxfId="767" priority="545" operator="lessThan">
      <formula>0</formula>
    </cfRule>
  </conditionalFormatting>
  <conditionalFormatting sqref="B351:B354">
    <cfRule type="cellIs" dxfId="766" priority="826" operator="lessThan">
      <formula>0</formula>
    </cfRule>
  </conditionalFormatting>
  <conditionalFormatting sqref="N366">
    <cfRule type="cellIs" dxfId="765" priority="825" operator="lessThan">
      <formula>0</formula>
    </cfRule>
  </conditionalFormatting>
  <conditionalFormatting sqref="B387:N387">
    <cfRule type="cellIs" dxfId="764" priority="816" operator="lessThan">
      <formula>0</formula>
    </cfRule>
  </conditionalFormatting>
  <conditionalFormatting sqref="B387:N387">
    <cfRule type="cellIs" dxfId="763" priority="815" operator="lessThan">
      <formula>0</formula>
    </cfRule>
  </conditionalFormatting>
  <conditionalFormatting sqref="B387:N387">
    <cfRule type="cellIs" dxfId="762" priority="814" operator="lessThan">
      <formula>0</formula>
    </cfRule>
  </conditionalFormatting>
  <conditionalFormatting sqref="B393:N393">
    <cfRule type="cellIs" dxfId="761" priority="809" operator="lessThan">
      <formula>0</formula>
    </cfRule>
  </conditionalFormatting>
  <conditionalFormatting sqref="B393:N393">
    <cfRule type="cellIs" dxfId="760" priority="812" operator="lessThan">
      <formula>0</formula>
    </cfRule>
  </conditionalFormatting>
  <conditionalFormatting sqref="B393:N393">
    <cfRule type="cellIs" dxfId="759" priority="807" operator="lessThan">
      <formula>0</formula>
    </cfRule>
  </conditionalFormatting>
  <conditionalFormatting sqref="B393:N393">
    <cfRule type="cellIs" dxfId="758" priority="810" operator="lessThan">
      <formula>0</formula>
    </cfRule>
  </conditionalFormatting>
  <conditionalFormatting sqref="B393:N393">
    <cfRule type="cellIs" dxfId="757" priority="805" operator="lessThan">
      <formula>0</formula>
    </cfRule>
  </conditionalFormatting>
  <conditionalFormatting sqref="B393:N393">
    <cfRule type="cellIs" dxfId="756" priority="806" operator="lessThan">
      <formula>0</formula>
    </cfRule>
  </conditionalFormatting>
  <conditionalFormatting sqref="B399:N399">
    <cfRule type="cellIs" dxfId="755" priority="803" operator="lessThan">
      <formula>0</formula>
    </cfRule>
  </conditionalFormatting>
  <conditionalFormatting sqref="N396">
    <cfRule type="cellIs" dxfId="754" priority="804" operator="lessThan">
      <formula>0</formula>
    </cfRule>
  </conditionalFormatting>
  <conditionalFormatting sqref="B399:N399">
    <cfRule type="cellIs" dxfId="753" priority="802" operator="lessThan">
      <formula>0</formula>
    </cfRule>
  </conditionalFormatting>
  <conditionalFormatting sqref="B399:N399">
    <cfRule type="cellIs" dxfId="752" priority="801" operator="lessThan">
      <formula>0</formula>
    </cfRule>
  </conditionalFormatting>
  <conditionalFormatting sqref="B399:N399">
    <cfRule type="cellIs" dxfId="751" priority="800" operator="lessThan">
      <formula>0</formula>
    </cfRule>
  </conditionalFormatting>
  <conditionalFormatting sqref="B399:N399">
    <cfRule type="cellIs" dxfId="750" priority="799" operator="lessThan">
      <formula>0</formula>
    </cfRule>
  </conditionalFormatting>
  <conditionalFormatting sqref="B399:N399">
    <cfRule type="cellIs" dxfId="749" priority="798" operator="lessThan">
      <formula>0</formula>
    </cfRule>
  </conditionalFormatting>
  <conditionalFormatting sqref="B399:N399">
    <cfRule type="cellIs" dxfId="748" priority="797" operator="lessThan">
      <formula>0</formula>
    </cfRule>
  </conditionalFormatting>
  <conditionalFormatting sqref="B399:N399">
    <cfRule type="cellIs" dxfId="747" priority="796" operator="lessThan">
      <formula>0</formula>
    </cfRule>
  </conditionalFormatting>
  <conditionalFormatting sqref="N402">
    <cfRule type="cellIs" dxfId="746" priority="795" operator="lessThan">
      <formula>0</formula>
    </cfRule>
  </conditionalFormatting>
  <conditionalFormatting sqref="N355">
    <cfRule type="cellIs" dxfId="745" priority="794" operator="lessThan">
      <formula>0</formula>
    </cfRule>
  </conditionalFormatting>
  <conditionalFormatting sqref="N361">
    <cfRule type="cellIs" dxfId="744" priority="793" operator="lessThan">
      <formula>0</formula>
    </cfRule>
  </conditionalFormatting>
  <conditionalFormatting sqref="N361">
    <cfRule type="cellIs" dxfId="743" priority="792" operator="lessThan">
      <formula>0</formula>
    </cfRule>
  </conditionalFormatting>
  <conditionalFormatting sqref="N367">
    <cfRule type="cellIs" dxfId="742" priority="791" operator="lessThan">
      <formula>0</formula>
    </cfRule>
  </conditionalFormatting>
  <conditionalFormatting sqref="N367">
    <cfRule type="cellIs" dxfId="741" priority="790" operator="lessThan">
      <formula>0</formula>
    </cfRule>
  </conditionalFormatting>
  <conditionalFormatting sqref="N373">
    <cfRule type="cellIs" dxfId="740" priority="789" operator="lessThan">
      <formula>0</formula>
    </cfRule>
  </conditionalFormatting>
  <conditionalFormatting sqref="N373">
    <cfRule type="cellIs" dxfId="739" priority="788" operator="lessThan">
      <formula>0</formula>
    </cfRule>
  </conditionalFormatting>
  <conditionalFormatting sqref="N379">
    <cfRule type="cellIs" dxfId="738" priority="787" operator="lessThan">
      <formula>0</formula>
    </cfRule>
  </conditionalFormatting>
  <conditionalFormatting sqref="N379">
    <cfRule type="cellIs" dxfId="737" priority="786" operator="lessThan">
      <formula>0</formula>
    </cfRule>
  </conditionalFormatting>
  <conditionalFormatting sqref="N385">
    <cfRule type="cellIs" dxfId="736" priority="785" operator="lessThan">
      <formula>0</formula>
    </cfRule>
  </conditionalFormatting>
  <conditionalFormatting sqref="N385">
    <cfRule type="cellIs" dxfId="735" priority="784" operator="lessThan">
      <formula>0</formula>
    </cfRule>
  </conditionalFormatting>
  <conditionalFormatting sqref="N391">
    <cfRule type="cellIs" dxfId="734" priority="783" operator="lessThan">
      <formula>0</formula>
    </cfRule>
  </conditionalFormatting>
  <conditionalFormatting sqref="N391">
    <cfRule type="cellIs" dxfId="733" priority="782" operator="lessThan">
      <formula>0</formula>
    </cfRule>
  </conditionalFormatting>
  <conditionalFormatting sqref="N397">
    <cfRule type="cellIs" dxfId="732" priority="781" operator="lessThan">
      <formula>0</formula>
    </cfRule>
  </conditionalFormatting>
  <conditionalFormatting sqref="N397">
    <cfRule type="cellIs" dxfId="731" priority="780" operator="lessThan">
      <formula>0</formula>
    </cfRule>
  </conditionalFormatting>
  <conditionalFormatting sqref="C409:M409">
    <cfRule type="cellIs" dxfId="730" priority="779" operator="lessThan">
      <formula>0</formula>
    </cfRule>
  </conditionalFormatting>
  <conditionalFormatting sqref="C409:M409">
    <cfRule type="cellIs" dxfId="729" priority="778" operator="lessThan">
      <formula>0</formula>
    </cfRule>
  </conditionalFormatting>
  <conditionalFormatting sqref="H409">
    <cfRule type="cellIs" dxfId="728" priority="777" operator="lessThan">
      <formula>0</formula>
    </cfRule>
  </conditionalFormatting>
  <conditionalFormatting sqref="B409">
    <cfRule type="cellIs" dxfId="727" priority="776" operator="lessThan">
      <formula>0</formula>
    </cfRule>
  </conditionalFormatting>
  <conditionalFormatting sqref="B409">
    <cfRule type="cellIs" dxfId="726" priority="775" operator="lessThan">
      <formula>0</formula>
    </cfRule>
  </conditionalFormatting>
  <conditionalFormatting sqref="B405:N405">
    <cfRule type="cellIs" dxfId="725" priority="774" operator="lessThan">
      <formula>0</formula>
    </cfRule>
  </conditionalFormatting>
  <conditionalFormatting sqref="B405:N405">
    <cfRule type="cellIs" dxfId="724" priority="773" operator="lessThan">
      <formula>0</formula>
    </cfRule>
  </conditionalFormatting>
  <conditionalFormatting sqref="B405:N405">
    <cfRule type="cellIs" dxfId="723" priority="772" operator="lessThan">
      <formula>0</formula>
    </cfRule>
  </conditionalFormatting>
  <conditionalFormatting sqref="B405:N405">
    <cfRule type="cellIs" dxfId="722" priority="771" operator="lessThan">
      <formula>0</formula>
    </cfRule>
  </conditionalFormatting>
  <conditionalFormatting sqref="B405:N405">
    <cfRule type="cellIs" dxfId="721" priority="770" operator="lessThan">
      <formula>0</formula>
    </cfRule>
  </conditionalFormatting>
  <conditionalFormatting sqref="B405:N405">
    <cfRule type="cellIs" dxfId="720" priority="769" operator="lessThan">
      <formula>0</formula>
    </cfRule>
  </conditionalFormatting>
  <conditionalFormatting sqref="B405:N405">
    <cfRule type="cellIs" dxfId="719" priority="768" operator="lessThan">
      <formula>0</formula>
    </cfRule>
  </conditionalFormatting>
  <conditionalFormatting sqref="B405:N405">
    <cfRule type="cellIs" dxfId="718" priority="767" operator="lessThan">
      <formula>0</formula>
    </cfRule>
  </conditionalFormatting>
  <conditionalFormatting sqref="N408">
    <cfRule type="cellIs" dxfId="717" priority="766" operator="lessThan">
      <formula>0</formula>
    </cfRule>
  </conditionalFormatting>
  <conditionalFormatting sqref="N409">
    <cfRule type="cellIs" dxfId="716" priority="765" operator="lessThan">
      <formula>0</formula>
    </cfRule>
  </conditionalFormatting>
  <conditionalFormatting sqref="N409">
    <cfRule type="cellIs" dxfId="715" priority="764" operator="lessThan">
      <formula>0</formula>
    </cfRule>
  </conditionalFormatting>
  <conditionalFormatting sqref="C415:M415">
    <cfRule type="cellIs" dxfId="714" priority="763" operator="lessThan">
      <formula>0</formula>
    </cfRule>
  </conditionalFormatting>
  <conditionalFormatting sqref="C415:M415">
    <cfRule type="cellIs" dxfId="713" priority="762" operator="lessThan">
      <formula>0</formula>
    </cfRule>
  </conditionalFormatting>
  <conditionalFormatting sqref="H415">
    <cfRule type="cellIs" dxfId="712" priority="761" operator="lessThan">
      <formula>0</formula>
    </cfRule>
  </conditionalFormatting>
  <conditionalFormatting sqref="B415">
    <cfRule type="cellIs" dxfId="711" priority="760" operator="lessThan">
      <formula>0</formula>
    </cfRule>
  </conditionalFormatting>
  <conditionalFormatting sqref="B415">
    <cfRule type="cellIs" dxfId="710" priority="759" operator="lessThan">
      <formula>0</formula>
    </cfRule>
  </conditionalFormatting>
  <conditionalFormatting sqref="B411:N411">
    <cfRule type="cellIs" dxfId="709" priority="758" operator="lessThan">
      <formula>0</formula>
    </cfRule>
  </conditionalFormatting>
  <conditionalFormatting sqref="B411:N411">
    <cfRule type="cellIs" dxfId="708" priority="757" operator="lessThan">
      <formula>0</formula>
    </cfRule>
  </conditionalFormatting>
  <conditionalFormatting sqref="B411:N411">
    <cfRule type="cellIs" dxfId="707" priority="756" operator="lessThan">
      <formula>0</formula>
    </cfRule>
  </conditionalFormatting>
  <conditionalFormatting sqref="B411:N411">
    <cfRule type="cellIs" dxfId="706" priority="755" operator="lessThan">
      <formula>0</formula>
    </cfRule>
  </conditionalFormatting>
  <conditionalFormatting sqref="B411:N411">
    <cfRule type="cellIs" dxfId="705" priority="754" operator="lessThan">
      <formula>0</formula>
    </cfRule>
  </conditionalFormatting>
  <conditionalFormatting sqref="B411:N411">
    <cfRule type="cellIs" dxfId="704" priority="753" operator="lessThan">
      <formula>0</formula>
    </cfRule>
  </conditionalFormatting>
  <conditionalFormatting sqref="B411:N411">
    <cfRule type="cellIs" dxfId="703" priority="752" operator="lessThan">
      <formula>0</formula>
    </cfRule>
  </conditionalFormatting>
  <conditionalFormatting sqref="B411:N411">
    <cfRule type="cellIs" dxfId="702" priority="751" operator="lessThan">
      <formula>0</formula>
    </cfRule>
  </conditionalFormatting>
  <conditionalFormatting sqref="N414">
    <cfRule type="cellIs" dxfId="701" priority="750" operator="lessThan">
      <formula>0</formula>
    </cfRule>
  </conditionalFormatting>
  <conditionalFormatting sqref="N415">
    <cfRule type="cellIs" dxfId="700" priority="749" operator="lessThan">
      <formula>0</formula>
    </cfRule>
  </conditionalFormatting>
  <conditionalFormatting sqref="N415">
    <cfRule type="cellIs" dxfId="699" priority="748" operator="lessThan">
      <formula>0</formula>
    </cfRule>
  </conditionalFormatting>
  <conditionalFormatting sqref="C421:M421">
    <cfRule type="cellIs" dxfId="698" priority="747" operator="lessThan">
      <formula>0</formula>
    </cfRule>
  </conditionalFormatting>
  <conditionalFormatting sqref="C421:M421">
    <cfRule type="cellIs" dxfId="697" priority="746" operator="lessThan">
      <formula>0</formula>
    </cfRule>
  </conditionalFormatting>
  <conditionalFormatting sqref="H421">
    <cfRule type="cellIs" dxfId="696" priority="745" operator="lessThan">
      <formula>0</formula>
    </cfRule>
  </conditionalFormatting>
  <conditionalFormatting sqref="B421">
    <cfRule type="cellIs" dxfId="695" priority="744" operator="lessThan">
      <formula>0</formula>
    </cfRule>
  </conditionalFormatting>
  <conditionalFormatting sqref="B421">
    <cfRule type="cellIs" dxfId="694" priority="743" operator="lessThan">
      <formula>0</formula>
    </cfRule>
  </conditionalFormatting>
  <conditionalFormatting sqref="B417:N417">
    <cfRule type="cellIs" dxfId="693" priority="742" operator="lessThan">
      <formula>0</formula>
    </cfRule>
  </conditionalFormatting>
  <conditionalFormatting sqref="B417:N417">
    <cfRule type="cellIs" dxfId="692" priority="741" operator="lessThan">
      <formula>0</formula>
    </cfRule>
  </conditionalFormatting>
  <conditionalFormatting sqref="B417:N417">
    <cfRule type="cellIs" dxfId="691" priority="740" operator="lessThan">
      <formula>0</formula>
    </cfRule>
  </conditionalFormatting>
  <conditionalFormatting sqref="B417:N417">
    <cfRule type="cellIs" dxfId="690" priority="739" operator="lessThan">
      <formula>0</formula>
    </cfRule>
  </conditionalFormatting>
  <conditionalFormatting sqref="B417:N417">
    <cfRule type="cellIs" dxfId="689" priority="738" operator="lessThan">
      <formula>0</formula>
    </cfRule>
  </conditionalFormatting>
  <conditionalFormatting sqref="B417:N417">
    <cfRule type="cellIs" dxfId="688" priority="737" operator="lessThan">
      <formula>0</formula>
    </cfRule>
  </conditionalFormatting>
  <conditionalFormatting sqref="B417:N417">
    <cfRule type="cellIs" dxfId="687" priority="736" operator="lessThan">
      <formula>0</formula>
    </cfRule>
  </conditionalFormatting>
  <conditionalFormatting sqref="B417:N417">
    <cfRule type="cellIs" dxfId="686" priority="735" operator="lessThan">
      <formula>0</formula>
    </cfRule>
  </conditionalFormatting>
  <conditionalFormatting sqref="N420">
    <cfRule type="cellIs" dxfId="685" priority="734" operator="lessThan">
      <formula>0</formula>
    </cfRule>
  </conditionalFormatting>
  <conditionalFormatting sqref="N421">
    <cfRule type="cellIs" dxfId="684" priority="733" operator="lessThan">
      <formula>0</formula>
    </cfRule>
  </conditionalFormatting>
  <conditionalFormatting sqref="N421">
    <cfRule type="cellIs" dxfId="683" priority="732" operator="lessThan">
      <formula>0</formula>
    </cfRule>
  </conditionalFormatting>
  <conditionalFormatting sqref="C427:M427">
    <cfRule type="cellIs" dxfId="682" priority="731" operator="lessThan">
      <formula>0</formula>
    </cfRule>
  </conditionalFormatting>
  <conditionalFormatting sqref="C427:M427">
    <cfRule type="cellIs" dxfId="681" priority="730" operator="lessThan">
      <formula>0</formula>
    </cfRule>
  </conditionalFormatting>
  <conditionalFormatting sqref="H427">
    <cfRule type="cellIs" dxfId="680" priority="729" operator="lessThan">
      <formula>0</formula>
    </cfRule>
  </conditionalFormatting>
  <conditionalFormatting sqref="B427">
    <cfRule type="cellIs" dxfId="679" priority="728" operator="lessThan">
      <formula>0</formula>
    </cfRule>
  </conditionalFormatting>
  <conditionalFormatting sqref="B427">
    <cfRule type="cellIs" dxfId="678" priority="727" operator="lessThan">
      <formula>0</formula>
    </cfRule>
  </conditionalFormatting>
  <conditionalFormatting sqref="B423:N423">
    <cfRule type="cellIs" dxfId="677" priority="726" operator="lessThan">
      <formula>0</formula>
    </cfRule>
  </conditionalFormatting>
  <conditionalFormatting sqref="B423:N423">
    <cfRule type="cellIs" dxfId="676" priority="725" operator="lessThan">
      <formula>0</formula>
    </cfRule>
  </conditionalFormatting>
  <conditionalFormatting sqref="B423:N423">
    <cfRule type="cellIs" dxfId="675" priority="724" operator="lessThan">
      <formula>0</formula>
    </cfRule>
  </conditionalFormatting>
  <conditionalFormatting sqref="B423:N423">
    <cfRule type="cellIs" dxfId="674" priority="723" operator="lessThan">
      <formula>0</formula>
    </cfRule>
  </conditionalFormatting>
  <conditionalFormatting sqref="B423:N423">
    <cfRule type="cellIs" dxfId="673" priority="722" operator="lessThan">
      <formula>0</formula>
    </cfRule>
  </conditionalFormatting>
  <conditionalFormatting sqref="B423:N423">
    <cfRule type="cellIs" dxfId="672" priority="721" operator="lessThan">
      <formula>0</formula>
    </cfRule>
  </conditionalFormatting>
  <conditionalFormatting sqref="B423:N423">
    <cfRule type="cellIs" dxfId="671" priority="720" operator="lessThan">
      <formula>0</formula>
    </cfRule>
  </conditionalFormatting>
  <conditionalFormatting sqref="B423:N423">
    <cfRule type="cellIs" dxfId="670" priority="719" operator="lessThan">
      <formula>0</formula>
    </cfRule>
  </conditionalFormatting>
  <conditionalFormatting sqref="N426">
    <cfRule type="cellIs" dxfId="669" priority="718" operator="lessThan">
      <formula>0</formula>
    </cfRule>
  </conditionalFormatting>
  <conditionalFormatting sqref="C537:N537">
    <cfRule type="cellIs" dxfId="668" priority="438" operator="lessThan">
      <formula>0</formula>
    </cfRule>
  </conditionalFormatting>
  <conditionalFormatting sqref="C568:N568">
    <cfRule type="cellIs" dxfId="667" priority="435" operator="lessThan">
      <formula>0</formula>
    </cfRule>
  </conditionalFormatting>
  <conditionalFormatting sqref="I552:N552">
    <cfRule type="cellIs" dxfId="666" priority="432" operator="lessThan">
      <formula>0</formula>
    </cfRule>
  </conditionalFormatting>
  <conditionalFormatting sqref="I560:N560">
    <cfRule type="cellIs" dxfId="665" priority="429" operator="lessThan">
      <formula>0</formula>
    </cfRule>
  </conditionalFormatting>
  <conditionalFormatting sqref="B429:N429">
    <cfRule type="cellIs" dxfId="664" priority="706" operator="lessThan">
      <formula>0</formula>
    </cfRule>
  </conditionalFormatting>
  <conditionalFormatting sqref="B429:N429">
    <cfRule type="cellIs" dxfId="663" priority="705" operator="lessThan">
      <formula>0</formula>
    </cfRule>
  </conditionalFormatting>
  <conditionalFormatting sqref="B429:N429">
    <cfRule type="cellIs" dxfId="662" priority="704" operator="lessThan">
      <formula>0</formula>
    </cfRule>
  </conditionalFormatting>
  <conditionalFormatting sqref="B429:N429">
    <cfRule type="cellIs" dxfId="661" priority="703" operator="lessThan">
      <formula>0</formula>
    </cfRule>
  </conditionalFormatting>
  <conditionalFormatting sqref="N432">
    <cfRule type="cellIs" dxfId="660" priority="702" operator="lessThan">
      <formula>0</formula>
    </cfRule>
  </conditionalFormatting>
  <conditionalFormatting sqref="C439:M439">
    <cfRule type="cellIs" dxfId="659" priority="701" operator="lessThan">
      <formula>0</formula>
    </cfRule>
  </conditionalFormatting>
  <conditionalFormatting sqref="C439:M439">
    <cfRule type="cellIs" dxfId="658" priority="700" operator="lessThan">
      <formula>0</formula>
    </cfRule>
  </conditionalFormatting>
  <conditionalFormatting sqref="H439">
    <cfRule type="cellIs" dxfId="657" priority="699" operator="lessThan">
      <formula>0</formula>
    </cfRule>
  </conditionalFormatting>
  <conditionalFormatting sqref="B439">
    <cfRule type="cellIs" dxfId="656" priority="698" operator="lessThan">
      <formula>0</formula>
    </cfRule>
  </conditionalFormatting>
  <conditionalFormatting sqref="B439">
    <cfRule type="cellIs" dxfId="655" priority="697" operator="lessThan">
      <formula>0</formula>
    </cfRule>
  </conditionalFormatting>
  <conditionalFormatting sqref="B435:N435">
    <cfRule type="cellIs" dxfId="654" priority="696" operator="lessThan">
      <formula>0</formula>
    </cfRule>
  </conditionalFormatting>
  <conditionalFormatting sqref="B435:N435">
    <cfRule type="cellIs" dxfId="653" priority="695" operator="lessThan">
      <formula>0</formula>
    </cfRule>
  </conditionalFormatting>
  <conditionalFormatting sqref="C641:N645">
    <cfRule type="cellIs" dxfId="652" priority="414" operator="lessThan">
      <formula>0</formula>
    </cfRule>
  </conditionalFormatting>
  <conditionalFormatting sqref="C597:N597">
    <cfRule type="cellIs" dxfId="651" priority="413" operator="lessThan">
      <formula>0</formula>
    </cfRule>
  </conditionalFormatting>
  <conditionalFormatting sqref="C603:N603">
    <cfRule type="cellIs" dxfId="650" priority="410" operator="lessThan">
      <formula>0</formula>
    </cfRule>
  </conditionalFormatting>
  <conditionalFormatting sqref="C603:N603">
    <cfRule type="cellIs" dxfId="649" priority="409" operator="lessThan">
      <formula>0</formula>
    </cfRule>
  </conditionalFormatting>
  <conditionalFormatting sqref="C603:N603">
    <cfRule type="cellIs" dxfId="648" priority="408" operator="lessThan">
      <formula>0</formula>
    </cfRule>
  </conditionalFormatting>
  <conditionalFormatting sqref="H445">
    <cfRule type="cellIs" dxfId="647" priority="683" operator="lessThan">
      <formula>0</formula>
    </cfRule>
  </conditionalFormatting>
  <conditionalFormatting sqref="B445">
    <cfRule type="cellIs" dxfId="646" priority="682" operator="lessThan">
      <formula>0</formula>
    </cfRule>
  </conditionalFormatting>
  <conditionalFormatting sqref="B445">
    <cfRule type="cellIs" dxfId="645" priority="681" operator="lessThan">
      <formula>0</formula>
    </cfRule>
  </conditionalFormatting>
  <conditionalFormatting sqref="B441:N441">
    <cfRule type="cellIs" dxfId="644" priority="680" operator="lessThan">
      <formula>0</formula>
    </cfRule>
  </conditionalFormatting>
  <conditionalFormatting sqref="B441:N441">
    <cfRule type="cellIs" dxfId="643" priority="679" operator="lessThan">
      <formula>0</formula>
    </cfRule>
  </conditionalFormatting>
  <conditionalFormatting sqref="B441:N441">
    <cfRule type="cellIs" dxfId="642" priority="678" operator="lessThan">
      <formula>0</formula>
    </cfRule>
  </conditionalFormatting>
  <conditionalFormatting sqref="B441:N441">
    <cfRule type="cellIs" dxfId="641" priority="677" operator="lessThan">
      <formula>0</formula>
    </cfRule>
  </conditionalFormatting>
  <conditionalFormatting sqref="B441:N441">
    <cfRule type="cellIs" dxfId="640" priority="676" operator="lessThan">
      <formula>0</formula>
    </cfRule>
  </conditionalFormatting>
  <conditionalFormatting sqref="B441:N441">
    <cfRule type="cellIs" dxfId="639" priority="675" operator="lessThan">
      <formula>0</formula>
    </cfRule>
  </conditionalFormatting>
  <conditionalFormatting sqref="B441:N441">
    <cfRule type="cellIs" dxfId="638" priority="674" operator="lessThan">
      <formula>0</formula>
    </cfRule>
  </conditionalFormatting>
  <conditionalFormatting sqref="B441:N441">
    <cfRule type="cellIs" dxfId="637" priority="673" operator="lessThan">
      <formula>0</formula>
    </cfRule>
  </conditionalFormatting>
  <conditionalFormatting sqref="N444">
    <cfRule type="cellIs" dxfId="636" priority="672" operator="lessThan">
      <formula>0</formula>
    </cfRule>
  </conditionalFormatting>
  <conditionalFormatting sqref="N445">
    <cfRule type="cellIs" dxfId="635" priority="671" operator="lessThan">
      <formula>0</formula>
    </cfRule>
  </conditionalFormatting>
  <conditionalFormatting sqref="N445">
    <cfRule type="cellIs" dxfId="634" priority="670" operator="lessThan">
      <formula>0</formula>
    </cfRule>
  </conditionalFormatting>
  <conditionalFormatting sqref="C452:M452">
    <cfRule type="cellIs" dxfId="633" priority="669" operator="lessThan">
      <formula>0</formula>
    </cfRule>
  </conditionalFormatting>
  <conditionalFormatting sqref="C452:M452">
    <cfRule type="cellIs" dxfId="632" priority="668" operator="lessThan">
      <formula>0</formula>
    </cfRule>
  </conditionalFormatting>
  <conditionalFormatting sqref="H452">
    <cfRule type="cellIs" dxfId="631" priority="667" operator="lessThan">
      <formula>0</formula>
    </cfRule>
  </conditionalFormatting>
  <conditionalFormatting sqref="B452">
    <cfRule type="cellIs" dxfId="630" priority="666" operator="lessThan">
      <formula>0</formula>
    </cfRule>
  </conditionalFormatting>
  <conditionalFormatting sqref="B452">
    <cfRule type="cellIs" dxfId="629" priority="665" operator="lessThan">
      <formula>0</formula>
    </cfRule>
  </conditionalFormatting>
  <conditionalFormatting sqref="B448:N448">
    <cfRule type="cellIs" dxfId="628" priority="664" operator="lessThan">
      <formula>0</formula>
    </cfRule>
  </conditionalFormatting>
  <conditionalFormatting sqref="B448:N448">
    <cfRule type="cellIs" dxfId="627" priority="663" operator="lessThan">
      <formula>0</formula>
    </cfRule>
  </conditionalFormatting>
  <conditionalFormatting sqref="B448:N448">
    <cfRule type="cellIs" dxfId="626" priority="662" operator="lessThan">
      <formula>0</formula>
    </cfRule>
  </conditionalFormatting>
  <conditionalFormatting sqref="B448:N448">
    <cfRule type="cellIs" dxfId="625" priority="661" operator="lessThan">
      <formula>0</formula>
    </cfRule>
  </conditionalFormatting>
  <conditionalFormatting sqref="B448:N448">
    <cfRule type="cellIs" dxfId="624" priority="660" operator="lessThan">
      <formula>0</formula>
    </cfRule>
  </conditionalFormatting>
  <conditionalFormatting sqref="B448:N448">
    <cfRule type="cellIs" dxfId="623" priority="659" operator="lessThan">
      <formula>0</formula>
    </cfRule>
  </conditionalFormatting>
  <conditionalFormatting sqref="B448:N448">
    <cfRule type="cellIs" dxfId="622" priority="658" operator="lessThan">
      <formula>0</formula>
    </cfRule>
  </conditionalFormatting>
  <conditionalFormatting sqref="B448:N448">
    <cfRule type="cellIs" dxfId="621" priority="657" operator="lessThan">
      <formula>0</formula>
    </cfRule>
  </conditionalFormatting>
  <conditionalFormatting sqref="N451">
    <cfRule type="cellIs" dxfId="620" priority="656" operator="lessThan">
      <formula>0</formula>
    </cfRule>
  </conditionalFormatting>
  <conditionalFormatting sqref="N452">
    <cfRule type="cellIs" dxfId="619" priority="655" operator="lessThan">
      <formula>0</formula>
    </cfRule>
  </conditionalFormatting>
  <conditionalFormatting sqref="N452">
    <cfRule type="cellIs" dxfId="618" priority="654" operator="lessThan">
      <formula>0</formula>
    </cfRule>
  </conditionalFormatting>
  <conditionalFormatting sqref="C458:M458">
    <cfRule type="cellIs" dxfId="617" priority="653" operator="lessThan">
      <formula>0</formula>
    </cfRule>
  </conditionalFormatting>
  <conditionalFormatting sqref="C458:M458">
    <cfRule type="cellIs" dxfId="616" priority="652" operator="lessThan">
      <formula>0</formula>
    </cfRule>
  </conditionalFormatting>
  <conditionalFormatting sqref="H458">
    <cfRule type="cellIs" dxfId="615" priority="651" operator="lessThan">
      <formula>0</formula>
    </cfRule>
  </conditionalFormatting>
  <conditionalFormatting sqref="B458">
    <cfRule type="cellIs" dxfId="614" priority="650" operator="lessThan">
      <formula>0</formula>
    </cfRule>
  </conditionalFormatting>
  <conditionalFormatting sqref="B458">
    <cfRule type="cellIs" dxfId="613" priority="649" operator="lessThan">
      <formula>0</formula>
    </cfRule>
  </conditionalFormatting>
  <conditionalFormatting sqref="S505">
    <cfRule type="cellIs" dxfId="612" priority="371" operator="lessThan">
      <formula>0</formula>
    </cfRule>
  </conditionalFormatting>
  <conditionalFormatting sqref="R505">
    <cfRule type="cellIs" dxfId="611" priority="370" operator="lessThan">
      <formula>0</formula>
    </cfRule>
  </conditionalFormatting>
  <conditionalFormatting sqref="S513">
    <cfRule type="cellIs" dxfId="610" priority="368" operator="lessThan">
      <formula>0</formula>
    </cfRule>
  </conditionalFormatting>
  <conditionalFormatting sqref="R513">
    <cfRule type="cellIs" dxfId="609" priority="367" operator="lessThan">
      <formula>0</formula>
    </cfRule>
  </conditionalFormatting>
  <conditionalFormatting sqref="S522">
    <cfRule type="cellIs" dxfId="608" priority="365" operator="lessThan">
      <formula>0</formula>
    </cfRule>
  </conditionalFormatting>
  <conditionalFormatting sqref="R522">
    <cfRule type="cellIs" dxfId="607" priority="364" operator="lessThan">
      <formula>0</formula>
    </cfRule>
  </conditionalFormatting>
  <conditionalFormatting sqref="S530">
    <cfRule type="cellIs" dxfId="606" priority="362" operator="lessThan">
      <formula>0</formula>
    </cfRule>
  </conditionalFormatting>
  <conditionalFormatting sqref="C461:C464">
    <cfRule type="expression" dxfId="605" priority="636">
      <formula>C461/B461&gt;1</formula>
    </cfRule>
    <cfRule type="expression" dxfId="604" priority="637">
      <formula>C461/B461&lt;1</formula>
    </cfRule>
  </conditionalFormatting>
  <conditionalFormatting sqref="S538">
    <cfRule type="cellIs" dxfId="603" priority="359" operator="lessThan">
      <formula>0</formula>
    </cfRule>
  </conditionalFormatting>
  <conditionalFormatting sqref="D461:N464">
    <cfRule type="expression" dxfId="602" priority="633">
      <formula>D461/C461&gt;1</formula>
    </cfRule>
    <cfRule type="expression" dxfId="601" priority="634">
      <formula>D461/C461&lt;1</formula>
    </cfRule>
  </conditionalFormatting>
  <conditionalFormatting sqref="S553">
    <cfRule type="cellIs" dxfId="600" priority="356" operator="lessThan">
      <formula>0</formula>
    </cfRule>
  </conditionalFormatting>
  <conditionalFormatting sqref="B461:B464 B552:N552 B560:N560 B575:N575 B589:N589">
    <cfRule type="expression" dxfId="599" priority="630">
      <formula>B461/#REF!&gt;1</formula>
    </cfRule>
    <cfRule type="expression" dxfId="598" priority="631">
      <formula>B461/#REF!&lt;1</formula>
    </cfRule>
  </conditionalFormatting>
  <conditionalFormatting sqref="S561">
    <cfRule type="cellIs" dxfId="597" priority="353" operator="lessThan">
      <formula>0</formula>
    </cfRule>
  </conditionalFormatting>
  <conditionalFormatting sqref="B512">
    <cfRule type="expression" dxfId="596" priority="627">
      <formula>B512/#REF!&gt;1</formula>
    </cfRule>
    <cfRule type="expression" dxfId="595" priority="628">
      <formula>B512/#REF!&lt;1</formula>
    </cfRule>
  </conditionalFormatting>
  <conditionalFormatting sqref="S590">
    <cfRule type="cellIs" dxfId="594" priority="350" operator="lessThan">
      <formula>0</formula>
    </cfRule>
  </conditionalFormatting>
  <conditionalFormatting sqref="C512">
    <cfRule type="expression" dxfId="593" priority="624">
      <formula>C512/B512&gt;1</formula>
    </cfRule>
    <cfRule type="expression" dxfId="592" priority="625">
      <formula>C512/B512&lt;1</formula>
    </cfRule>
  </conditionalFormatting>
  <conditionalFormatting sqref="D512">
    <cfRule type="cellIs" dxfId="591" priority="623" operator="lessThan">
      <formula>0</formula>
    </cfRule>
  </conditionalFormatting>
  <conditionalFormatting sqref="D512">
    <cfRule type="expression" dxfId="590" priority="621">
      <formula>D512/C512&gt;1</formula>
    </cfRule>
    <cfRule type="expression" dxfId="589" priority="622">
      <formula>D512/C512&lt;1</formula>
    </cfRule>
  </conditionalFormatting>
  <conditionalFormatting sqref="E512">
    <cfRule type="cellIs" dxfId="588" priority="620" operator="lessThan">
      <formula>0</formula>
    </cfRule>
  </conditionalFormatting>
  <conditionalFormatting sqref="E512">
    <cfRule type="expression" dxfId="587" priority="618">
      <formula>E512/D512&gt;1</formula>
    </cfRule>
    <cfRule type="expression" dxfId="586" priority="619">
      <formula>E512/D512&lt;1</formula>
    </cfRule>
  </conditionalFormatting>
  <conditionalFormatting sqref="F512">
    <cfRule type="cellIs" dxfId="585" priority="617" operator="lessThan">
      <formula>0</formula>
    </cfRule>
  </conditionalFormatting>
  <conditionalFormatting sqref="F512">
    <cfRule type="expression" dxfId="584" priority="615">
      <formula>F512/E512&gt;1</formula>
    </cfRule>
    <cfRule type="expression" dxfId="583" priority="616">
      <formula>F512/E512&lt;1</formula>
    </cfRule>
  </conditionalFormatting>
  <conditionalFormatting sqref="G512">
    <cfRule type="cellIs" dxfId="582" priority="614" operator="lessThan">
      <formula>0</formula>
    </cfRule>
  </conditionalFormatting>
  <conditionalFormatting sqref="G512">
    <cfRule type="expression" dxfId="581" priority="612">
      <formula>G512/F512&gt;1</formula>
    </cfRule>
    <cfRule type="expression" dxfId="580" priority="613">
      <formula>G512/F512&lt;1</formula>
    </cfRule>
  </conditionalFormatting>
  <conditionalFormatting sqref="H512">
    <cfRule type="cellIs" dxfId="579" priority="611" operator="lessThan">
      <formula>0</formula>
    </cfRule>
  </conditionalFormatting>
  <conditionalFormatting sqref="H512">
    <cfRule type="expression" dxfId="578" priority="609">
      <formula>H512/G512&gt;1</formula>
    </cfRule>
    <cfRule type="expression" dxfId="577" priority="610">
      <formula>H512/G512&lt;1</formula>
    </cfRule>
  </conditionalFormatting>
  <conditionalFormatting sqref="I512:N512">
    <cfRule type="cellIs" dxfId="576" priority="608" operator="lessThan">
      <formula>0</formula>
    </cfRule>
  </conditionalFormatting>
  <conditionalFormatting sqref="I512:N512">
    <cfRule type="expression" dxfId="575" priority="606">
      <formula>I512/H512&gt;1</formula>
    </cfRule>
    <cfRule type="expression" dxfId="574" priority="607">
      <formula>I512/H512&lt;1</formula>
    </cfRule>
  </conditionalFormatting>
  <conditionalFormatting sqref="B552">
    <cfRule type="cellIs" dxfId="573" priority="605" operator="lessThan">
      <formula>0</formula>
    </cfRule>
  </conditionalFormatting>
  <conditionalFormatting sqref="B552">
    <cfRule type="expression" dxfId="572" priority="603">
      <formula>B552/#REF!&gt;1</formula>
    </cfRule>
    <cfRule type="expression" dxfId="571" priority="604">
      <formula>B552/#REF!&lt;1</formula>
    </cfRule>
  </conditionalFormatting>
  <conditionalFormatting sqref="C552">
    <cfRule type="cellIs" dxfId="570" priority="602" operator="lessThan">
      <formula>0</formula>
    </cfRule>
  </conditionalFormatting>
  <conditionalFormatting sqref="C552">
    <cfRule type="expression" dxfId="569" priority="600">
      <formula>C552/B552&gt;1</formula>
    </cfRule>
    <cfRule type="expression" dxfId="568" priority="601">
      <formula>C552/B552&lt;1</formula>
    </cfRule>
  </conditionalFormatting>
  <conditionalFormatting sqref="D552">
    <cfRule type="cellIs" dxfId="567" priority="599" operator="lessThan">
      <formula>0</formula>
    </cfRule>
  </conditionalFormatting>
  <conditionalFormatting sqref="D552">
    <cfRule type="expression" dxfId="566" priority="597">
      <formula>D552/C552&gt;1</formula>
    </cfRule>
    <cfRule type="expression" dxfId="565" priority="598">
      <formula>D552/C552&lt;1</formula>
    </cfRule>
  </conditionalFormatting>
  <conditionalFormatting sqref="E552">
    <cfRule type="cellIs" dxfId="564" priority="596" operator="lessThan">
      <formula>0</formula>
    </cfRule>
  </conditionalFormatting>
  <conditionalFormatting sqref="E552">
    <cfRule type="expression" dxfId="563" priority="594">
      <formula>E552/D552&gt;1</formula>
    </cfRule>
    <cfRule type="expression" dxfId="562" priority="595">
      <formula>E552/D552&lt;1</formula>
    </cfRule>
  </conditionalFormatting>
  <conditionalFormatting sqref="F552">
    <cfRule type="cellIs" dxfId="561" priority="593" operator="lessThan">
      <formula>0</formula>
    </cfRule>
  </conditionalFormatting>
  <conditionalFormatting sqref="F552">
    <cfRule type="expression" dxfId="560" priority="591">
      <formula>F552/E552&gt;1</formula>
    </cfRule>
    <cfRule type="expression" dxfId="559" priority="592">
      <formula>F552/E552&lt;1</formula>
    </cfRule>
  </conditionalFormatting>
  <conditionalFormatting sqref="G552">
    <cfRule type="cellIs" dxfId="558" priority="590" operator="lessThan">
      <formula>0</formula>
    </cfRule>
  </conditionalFormatting>
  <conditionalFormatting sqref="G552">
    <cfRule type="expression" dxfId="557" priority="588">
      <formula>G552/F552&gt;1</formula>
    </cfRule>
    <cfRule type="expression" dxfId="556" priority="589">
      <formula>G552/F552&lt;1</formula>
    </cfRule>
  </conditionalFormatting>
  <conditionalFormatting sqref="H552">
    <cfRule type="cellIs" dxfId="555" priority="587" operator="lessThan">
      <formula>0</formula>
    </cfRule>
  </conditionalFormatting>
  <conditionalFormatting sqref="H552">
    <cfRule type="expression" dxfId="554" priority="585">
      <formula>H552/G552&gt;1</formula>
    </cfRule>
    <cfRule type="expression" dxfId="553" priority="586">
      <formula>H552/G552&lt;1</formula>
    </cfRule>
  </conditionalFormatting>
  <conditionalFormatting sqref="B560">
    <cfRule type="cellIs" dxfId="552" priority="584" operator="lessThan">
      <formula>0</formula>
    </cfRule>
  </conditionalFormatting>
  <conditionalFormatting sqref="B560">
    <cfRule type="expression" dxfId="551" priority="582">
      <formula>B560/#REF!&gt;1</formula>
    </cfRule>
    <cfRule type="expression" dxfId="550" priority="583">
      <formula>B560/#REF!&lt;1</formula>
    </cfRule>
  </conditionalFormatting>
  <conditionalFormatting sqref="C560">
    <cfRule type="cellIs" dxfId="549" priority="581" operator="lessThan">
      <formula>0</formula>
    </cfRule>
  </conditionalFormatting>
  <conditionalFormatting sqref="C560">
    <cfRule type="expression" dxfId="548" priority="579">
      <formula>C560/B560&gt;1</formula>
    </cfRule>
    <cfRule type="expression" dxfId="547" priority="580">
      <formula>C560/B560&lt;1</formula>
    </cfRule>
  </conditionalFormatting>
  <conditionalFormatting sqref="D560">
    <cfRule type="cellIs" dxfId="546" priority="578" operator="lessThan">
      <formula>0</formula>
    </cfRule>
  </conditionalFormatting>
  <conditionalFormatting sqref="D560">
    <cfRule type="expression" dxfId="545" priority="576">
      <formula>D560/C560&gt;1</formula>
    </cfRule>
    <cfRule type="expression" dxfId="544" priority="577">
      <formula>D560/C560&lt;1</formula>
    </cfRule>
  </conditionalFormatting>
  <conditionalFormatting sqref="E560">
    <cfRule type="cellIs" dxfId="543" priority="575" operator="lessThan">
      <formula>0</formula>
    </cfRule>
  </conditionalFormatting>
  <conditionalFormatting sqref="E560">
    <cfRule type="expression" dxfId="542" priority="573">
      <formula>E560/D560&gt;1</formula>
    </cfRule>
    <cfRule type="expression" dxfId="541" priority="574">
      <formula>E560/D560&lt;1</formula>
    </cfRule>
  </conditionalFormatting>
  <conditionalFormatting sqref="F560">
    <cfRule type="cellIs" dxfId="540" priority="572" operator="lessThan">
      <formula>0</formula>
    </cfRule>
  </conditionalFormatting>
  <conditionalFormatting sqref="F560">
    <cfRule type="expression" dxfId="539" priority="570">
      <formula>F560/E560&gt;1</formula>
    </cfRule>
    <cfRule type="expression" dxfId="538" priority="571">
      <formula>F560/E560&lt;1</formula>
    </cfRule>
  </conditionalFormatting>
  <conditionalFormatting sqref="G560">
    <cfRule type="cellIs" dxfId="537" priority="569" operator="lessThan">
      <formula>0</formula>
    </cfRule>
  </conditionalFormatting>
  <conditionalFormatting sqref="G560">
    <cfRule type="expression" dxfId="536" priority="567">
      <formula>G560/F560&gt;1</formula>
    </cfRule>
    <cfRule type="expression" dxfId="535" priority="568">
      <formula>G560/F560&lt;1</formula>
    </cfRule>
  </conditionalFormatting>
  <conditionalFormatting sqref="H560">
    <cfRule type="cellIs" dxfId="534" priority="566" operator="lessThan">
      <formula>0</formula>
    </cfRule>
  </conditionalFormatting>
  <conditionalFormatting sqref="H560">
    <cfRule type="expression" dxfId="533" priority="564">
      <formula>H560/G560&gt;1</formula>
    </cfRule>
    <cfRule type="expression" dxfId="532" priority="565">
      <formula>H560/G560&lt;1</formula>
    </cfRule>
  </conditionalFormatting>
  <conditionalFormatting sqref="Q616:Q619">
    <cfRule type="cellIs" dxfId="531" priority="316" operator="lessThan">
      <formula>0</formula>
    </cfRule>
  </conditionalFormatting>
  <conditionalFormatting sqref="B589">
    <cfRule type="expression" dxfId="530" priority="561">
      <formula>B589/#REF!&gt;1</formula>
    </cfRule>
    <cfRule type="expression" dxfId="529" priority="562">
      <formula>B589/#REF!&lt;1</formula>
    </cfRule>
  </conditionalFormatting>
  <conditionalFormatting sqref="C589">
    <cfRule type="cellIs" dxfId="528" priority="560" operator="lessThan">
      <formula>0</formula>
    </cfRule>
  </conditionalFormatting>
  <conditionalFormatting sqref="C589">
    <cfRule type="expression" dxfId="527" priority="558">
      <formula>C589/B589&gt;1</formula>
    </cfRule>
    <cfRule type="expression" dxfId="526" priority="559">
      <formula>C589/B589&lt;1</formula>
    </cfRule>
  </conditionalFormatting>
  <conditionalFormatting sqref="Q605:Q607">
    <cfRule type="cellIs" dxfId="525" priority="310" operator="lessThan">
      <formula>0</formula>
    </cfRule>
  </conditionalFormatting>
  <conditionalFormatting sqref="D589">
    <cfRule type="expression" dxfId="524" priority="555">
      <formula>D589/C589&gt;1</formula>
    </cfRule>
    <cfRule type="expression" dxfId="523" priority="556">
      <formula>D589/C589&lt;1</formula>
    </cfRule>
  </conditionalFormatting>
  <conditionalFormatting sqref="E589">
    <cfRule type="cellIs" dxfId="522" priority="554" operator="lessThan">
      <formula>0</formula>
    </cfRule>
  </conditionalFormatting>
  <conditionalFormatting sqref="E589">
    <cfRule type="expression" dxfId="521" priority="552">
      <formula>E589/D589&gt;1</formula>
    </cfRule>
    <cfRule type="expression" dxfId="520" priority="553">
      <formula>E589/D589&lt;1</formula>
    </cfRule>
  </conditionalFormatting>
  <conditionalFormatting sqref="F589">
    <cfRule type="cellIs" dxfId="519" priority="551" operator="lessThan">
      <formula>0</formula>
    </cfRule>
  </conditionalFormatting>
  <conditionalFormatting sqref="F589">
    <cfRule type="expression" dxfId="518" priority="549">
      <formula>F589/E589&gt;1</formula>
    </cfRule>
    <cfRule type="expression" dxfId="517" priority="550">
      <formula>F589/E589&lt;1</formula>
    </cfRule>
  </conditionalFormatting>
  <conditionalFormatting sqref="O377:Q377">
    <cfRule type="cellIs" dxfId="516" priority="301" operator="lessThan">
      <formula>0</formula>
    </cfRule>
  </conditionalFormatting>
  <conditionalFormatting sqref="G589">
    <cfRule type="expression" dxfId="515" priority="546">
      <formula>G589/F589&gt;1</formula>
    </cfRule>
    <cfRule type="expression" dxfId="514" priority="547">
      <formula>G589/F589&lt;1</formula>
    </cfRule>
  </conditionalFormatting>
  <conditionalFormatting sqref="O366:Q366">
    <cfRule type="cellIs" dxfId="513" priority="300" operator="lessThan">
      <formula>0</formula>
    </cfRule>
  </conditionalFormatting>
  <conditionalFormatting sqref="H589">
    <cfRule type="expression" dxfId="512" priority="543">
      <formula>H589/G589&gt;1</formula>
    </cfRule>
    <cfRule type="expression" dxfId="511" priority="544">
      <formula>H589/G589&lt;1</formula>
    </cfRule>
  </conditionalFormatting>
  <conditionalFormatting sqref="N596">
    <cfRule type="cellIs" dxfId="510" priority="542" operator="lessThan">
      <formula>0</formula>
    </cfRule>
  </conditionalFormatting>
  <conditionalFormatting sqref="O387:Q387">
    <cfRule type="cellIs" dxfId="509" priority="295" operator="lessThan">
      <formula>0</formula>
    </cfRule>
  </conditionalFormatting>
  <conditionalFormatting sqref="O387:Q387">
    <cfRule type="cellIs" dxfId="508" priority="296" operator="lessThan">
      <formula>0</formula>
    </cfRule>
  </conditionalFormatting>
  <conditionalFormatting sqref="O387:Q387">
    <cfRule type="cellIs" dxfId="507" priority="293" operator="lessThan">
      <formula>0</formula>
    </cfRule>
  </conditionalFormatting>
  <conditionalFormatting sqref="O387:Q387">
    <cfRule type="cellIs" dxfId="506" priority="294" operator="lessThan">
      <formula>0</formula>
    </cfRule>
  </conditionalFormatting>
  <conditionalFormatting sqref="N600">
    <cfRule type="cellIs" dxfId="505" priority="541" operator="lessThan">
      <formula>0</formula>
    </cfRule>
  </conditionalFormatting>
  <conditionalFormatting sqref="N600">
    <cfRule type="cellIs" dxfId="504" priority="540" operator="lessThan">
      <formula>0</formula>
    </cfRule>
  </conditionalFormatting>
  <conditionalFormatting sqref="R363">
    <cfRule type="cellIs" dxfId="503" priority="539" operator="lessThan">
      <formula>0</formula>
    </cfRule>
  </conditionalFormatting>
  <conditionalFormatting sqref="R364:R365">
    <cfRule type="cellIs" dxfId="502" priority="538" operator="lessThan">
      <formula>0</formula>
    </cfRule>
  </conditionalFormatting>
  <conditionalFormatting sqref="R461:R464">
    <cfRule type="cellIs" dxfId="501" priority="537" operator="lessThan">
      <formula>0</formula>
    </cfRule>
  </conditionalFormatting>
  <conditionalFormatting sqref="R361">
    <cfRule type="cellIs" dxfId="500" priority="536" operator="lessThan">
      <formula>0</formula>
    </cfRule>
  </conditionalFormatting>
  <conditionalFormatting sqref="R366:R367">
    <cfRule type="cellIs" dxfId="499" priority="535" operator="lessThan">
      <formula>0</formula>
    </cfRule>
  </conditionalFormatting>
  <conditionalFormatting sqref="R369:R373">
    <cfRule type="cellIs" dxfId="498" priority="534" operator="lessThan">
      <formula>0</formula>
    </cfRule>
  </conditionalFormatting>
  <conditionalFormatting sqref="R378:R379">
    <cfRule type="cellIs" dxfId="497" priority="533" operator="lessThan">
      <formula>0</formula>
    </cfRule>
  </conditionalFormatting>
  <conditionalFormatting sqref="R384:R385">
    <cfRule type="cellIs" dxfId="496" priority="532" operator="lessThan">
      <formula>0</formula>
    </cfRule>
  </conditionalFormatting>
  <conditionalFormatting sqref="R390:R391">
    <cfRule type="cellIs" dxfId="495" priority="531" operator="lessThan">
      <formula>0</formula>
    </cfRule>
  </conditionalFormatting>
  <conditionalFormatting sqref="R396:R397">
    <cfRule type="cellIs" dxfId="494" priority="530" operator="lessThan">
      <formula>0</formula>
    </cfRule>
  </conditionalFormatting>
  <conditionalFormatting sqref="R402">
    <cfRule type="cellIs" dxfId="493" priority="529" operator="lessThan">
      <formula>0</formula>
    </cfRule>
  </conditionalFormatting>
  <conditionalFormatting sqref="R408:R409">
    <cfRule type="cellIs" dxfId="492" priority="528" operator="lessThan">
      <formula>0</formula>
    </cfRule>
  </conditionalFormatting>
  <conditionalFormatting sqref="R414:R415">
    <cfRule type="cellIs" dxfId="491" priority="527" operator="lessThan">
      <formula>0</formula>
    </cfRule>
  </conditionalFormatting>
  <conditionalFormatting sqref="R420:R421">
    <cfRule type="cellIs" dxfId="490" priority="526" operator="lessThan">
      <formula>0</formula>
    </cfRule>
  </conditionalFormatting>
  <conditionalFormatting sqref="R426:R427">
    <cfRule type="cellIs" dxfId="489" priority="525" operator="lessThan">
      <formula>0</formula>
    </cfRule>
  </conditionalFormatting>
  <conditionalFormatting sqref="R432:R433">
    <cfRule type="cellIs" dxfId="488" priority="524" operator="lessThan">
      <formula>0</formula>
    </cfRule>
  </conditionalFormatting>
  <conditionalFormatting sqref="R438:R439">
    <cfRule type="cellIs" dxfId="487" priority="523" operator="lessThan">
      <formula>0</formula>
    </cfRule>
  </conditionalFormatting>
  <conditionalFormatting sqref="R444:R445">
    <cfRule type="cellIs" dxfId="486" priority="522" operator="lessThan">
      <formula>0</formula>
    </cfRule>
  </conditionalFormatting>
  <conditionalFormatting sqref="R451:R452">
    <cfRule type="cellIs" dxfId="485" priority="521" operator="lessThan">
      <formula>0</formula>
    </cfRule>
  </conditionalFormatting>
  <conditionalFormatting sqref="R457:R458">
    <cfRule type="cellIs" dxfId="484" priority="520" operator="lessThan">
      <formula>0</formula>
    </cfRule>
  </conditionalFormatting>
  <conditionalFormatting sqref="R465">
    <cfRule type="cellIs" dxfId="483" priority="519" operator="lessThan">
      <formula>0</formula>
    </cfRule>
  </conditionalFormatting>
  <conditionalFormatting sqref="R472">
    <cfRule type="cellIs" dxfId="482" priority="518" operator="lessThan">
      <formula>0</formula>
    </cfRule>
  </conditionalFormatting>
  <conditionalFormatting sqref="R503:R504">
    <cfRule type="cellIs" dxfId="481" priority="517" operator="lessThan">
      <formula>0</formula>
    </cfRule>
  </conditionalFormatting>
  <conditionalFormatting sqref="R511:R512">
    <cfRule type="cellIs" dxfId="480" priority="516" operator="lessThan">
      <formula>0</formula>
    </cfRule>
  </conditionalFormatting>
  <conditionalFormatting sqref="R520:R521">
    <cfRule type="cellIs" dxfId="479" priority="515" operator="lessThan">
      <formula>0</formula>
    </cfRule>
  </conditionalFormatting>
  <conditionalFormatting sqref="R528:R529">
    <cfRule type="cellIs" dxfId="478" priority="514" operator="lessThan">
      <formula>0</formula>
    </cfRule>
  </conditionalFormatting>
  <conditionalFormatting sqref="R544:R545">
    <cfRule type="cellIs" dxfId="477" priority="513" operator="lessThan">
      <formula>0</formula>
    </cfRule>
  </conditionalFormatting>
  <conditionalFormatting sqref="R536:R537">
    <cfRule type="cellIs" dxfId="476" priority="512" operator="lessThan">
      <formula>0</formula>
    </cfRule>
  </conditionalFormatting>
  <conditionalFormatting sqref="R551:R552">
    <cfRule type="cellIs" dxfId="475" priority="511" operator="lessThan">
      <formula>0</formula>
    </cfRule>
  </conditionalFormatting>
  <conditionalFormatting sqref="R559:R560">
    <cfRule type="cellIs" dxfId="474" priority="510" operator="lessThan">
      <formula>0</formula>
    </cfRule>
  </conditionalFormatting>
  <conditionalFormatting sqref="R567:R568">
    <cfRule type="cellIs" dxfId="473" priority="509" operator="lessThan">
      <formula>0</formula>
    </cfRule>
  </conditionalFormatting>
  <conditionalFormatting sqref="R574:R575">
    <cfRule type="cellIs" dxfId="472" priority="508" operator="lessThan">
      <formula>0</formula>
    </cfRule>
  </conditionalFormatting>
  <conditionalFormatting sqref="R581:R582">
    <cfRule type="cellIs" dxfId="471" priority="507" operator="lessThan">
      <formula>0</formula>
    </cfRule>
  </conditionalFormatting>
  <conditionalFormatting sqref="R588:R589">
    <cfRule type="cellIs" dxfId="470" priority="506" operator="lessThan">
      <formula>0</formula>
    </cfRule>
  </conditionalFormatting>
  <conditionalFormatting sqref="R596:R597">
    <cfRule type="cellIs" dxfId="469" priority="505" operator="lessThan">
      <formula>0</formula>
    </cfRule>
  </conditionalFormatting>
  <conditionalFormatting sqref="R603">
    <cfRule type="cellIs" dxfId="468" priority="504" operator="lessThan">
      <formula>0</formula>
    </cfRule>
  </conditionalFormatting>
  <conditionalFormatting sqref="R608">
    <cfRule type="cellIs" dxfId="467" priority="503" operator="lessThan">
      <formula>0</formula>
    </cfRule>
  </conditionalFormatting>
  <conditionalFormatting sqref="O405:Q405">
    <cfRule type="cellIs" dxfId="466" priority="253" operator="lessThan">
      <formula>0</formula>
    </cfRule>
  </conditionalFormatting>
  <conditionalFormatting sqref="R632:R634">
    <cfRule type="cellIs" dxfId="465" priority="502" operator="lessThan">
      <formula>0</formula>
    </cfRule>
  </conditionalFormatting>
  <conditionalFormatting sqref="I710:N710 R708:S711">
    <cfRule type="cellIs" dxfId="464" priority="496" operator="lessThan">
      <formula>0</formula>
    </cfRule>
  </conditionalFormatting>
  <conditionalFormatting sqref="R636:R637 R641:R645">
    <cfRule type="cellIs" dxfId="463" priority="501" operator="lessThan">
      <formula>0</formula>
    </cfRule>
  </conditionalFormatting>
  <conditionalFormatting sqref="R648">
    <cfRule type="cellIs" dxfId="462" priority="500" operator="lessThan">
      <formula>0</formula>
    </cfRule>
  </conditionalFormatting>
  <conditionalFormatting sqref="R649">
    <cfRule type="cellIs" dxfId="461" priority="499" operator="lessThan">
      <formula>0</formula>
    </cfRule>
  </conditionalFormatting>
  <conditionalFormatting sqref="R651">
    <cfRule type="cellIs" dxfId="460" priority="498" operator="lessThan">
      <formula>0</formula>
    </cfRule>
  </conditionalFormatting>
  <conditionalFormatting sqref="R652">
    <cfRule type="cellIs" dxfId="459" priority="497" operator="lessThan">
      <formula>0</formula>
    </cfRule>
  </conditionalFormatting>
  <conditionalFormatting sqref="D654:N654 D651:N651 D648:N649 D632:N634">
    <cfRule type="expression" dxfId="458" priority="469">
      <formula>D632/C632&gt;1</formula>
    </cfRule>
    <cfRule type="expression" dxfId="457" priority="470">
      <formula>D632/C632&lt;1</formula>
    </cfRule>
  </conditionalFormatting>
  <conditionalFormatting sqref="C507:C510">
    <cfRule type="cellIs" dxfId="456" priority="495" operator="lessThan">
      <formula>0</formula>
    </cfRule>
  </conditionalFormatting>
  <conditionalFormatting sqref="C507:C510">
    <cfRule type="expression" dxfId="455" priority="493">
      <formula>C507/B507&gt;1</formula>
    </cfRule>
    <cfRule type="expression" dxfId="454" priority="494">
      <formula>C507/B507&lt;1</formula>
    </cfRule>
  </conditionalFormatting>
  <conditionalFormatting sqref="D507:N510">
    <cfRule type="cellIs" dxfId="453" priority="492" operator="lessThan">
      <formula>0</formula>
    </cfRule>
  </conditionalFormatting>
  <conditionalFormatting sqref="D507:N510">
    <cfRule type="expression" dxfId="452" priority="490">
      <formula>D507/C507&gt;1</formula>
    </cfRule>
    <cfRule type="expression" dxfId="451" priority="491">
      <formula>D507/C507&lt;1</formula>
    </cfRule>
  </conditionalFormatting>
  <conditionalFormatting sqref="B507:B510">
    <cfRule type="cellIs" dxfId="450" priority="489" operator="lessThan">
      <formula>0</formula>
    </cfRule>
  </conditionalFormatting>
  <conditionalFormatting sqref="B507:B510">
    <cfRule type="expression" dxfId="449" priority="487">
      <formula>B507/#REF!&gt;1</formula>
    </cfRule>
    <cfRule type="expression" dxfId="448" priority="488">
      <formula>B507/#REF!&lt;1</formula>
    </cfRule>
  </conditionalFormatting>
  <conditionalFormatting sqref="J588:N588 J574:N574 J559:N559 J551:N551">
    <cfRule type="cellIs" dxfId="447" priority="486" operator="lessThan">
      <formula>0</formula>
    </cfRule>
  </conditionalFormatting>
  <conditionalFormatting sqref="C588:I588 C584:C587 C574:I574 C570:C573 C559:I559 C555:C558 C551:I551 C547:C550">
    <cfRule type="cellIs" dxfId="446" priority="485" operator="lessThan">
      <formula>0</formula>
    </cfRule>
  </conditionalFormatting>
  <conditionalFormatting sqref="C588:M588 C574:M574 C559:M559 C551:M551">
    <cfRule type="cellIs" dxfId="445" priority="484" operator="lessThan">
      <formula>0</formula>
    </cfRule>
  </conditionalFormatting>
  <conditionalFormatting sqref="C584:C587 C570:C573 C555:C558 C547:C550">
    <cfRule type="expression" dxfId="444" priority="482">
      <formula>C547/B547&gt;1</formula>
    </cfRule>
    <cfRule type="expression" dxfId="443" priority="483">
      <formula>C547/B547&lt;1</formula>
    </cfRule>
  </conditionalFormatting>
  <conditionalFormatting sqref="D584:N587 D570:N573 D555:N558 D547:N550">
    <cfRule type="cellIs" dxfId="442" priority="481" operator="lessThan">
      <formula>0</formula>
    </cfRule>
  </conditionalFormatting>
  <conditionalFormatting sqref="D584:N587 D570:N573 D555:N558 D547:N550">
    <cfRule type="expression" dxfId="441" priority="479">
      <formula>D547/C547&gt;1</formula>
    </cfRule>
    <cfRule type="expression" dxfId="440" priority="480">
      <formula>D547/C547&lt;1</formula>
    </cfRule>
  </conditionalFormatting>
  <conditionalFormatting sqref="C588:N588 C574:N574 C559:N559 C551:N551">
    <cfRule type="cellIs" dxfId="439" priority="478" operator="lessThan">
      <formula>0</formula>
    </cfRule>
  </conditionalFormatting>
  <conditionalFormatting sqref="C588:N588 C574:N574 C559:N559 C551:N551">
    <cfRule type="expression" dxfId="438" priority="476">
      <formula>C551/B551&gt;1</formula>
    </cfRule>
    <cfRule type="expression" dxfId="437" priority="477">
      <formula>C551/B551&lt;1</formula>
    </cfRule>
  </conditionalFormatting>
  <conditionalFormatting sqref="B654 B651 B648:B649 B632:B634 B641:B645">
    <cfRule type="cellIs" dxfId="436" priority="475" operator="lessThan">
      <formula>0</formula>
    </cfRule>
  </conditionalFormatting>
  <conditionalFormatting sqref="C654 C651 C648:C649 C632:C634">
    <cfRule type="cellIs" dxfId="435" priority="474" operator="lessThan">
      <formula>0</formula>
    </cfRule>
  </conditionalFormatting>
  <conditionalFormatting sqref="C654 C651 C648:C649 C632:C634">
    <cfRule type="expression" dxfId="434" priority="472">
      <formula>C632/B632&gt;1</formula>
    </cfRule>
    <cfRule type="expression" dxfId="433" priority="473">
      <formula>C632/B632&lt;1</formula>
    </cfRule>
  </conditionalFormatting>
  <conditionalFormatting sqref="D654:N654 D651:N651 D648:N649 D632:N634">
    <cfRule type="cellIs" dxfId="432" priority="471" operator="lessThan">
      <formula>0</formula>
    </cfRule>
  </conditionalFormatting>
  <conditionalFormatting sqref="B504:N504 B537 B568 B597">
    <cfRule type="expression" dxfId="431" priority="1231">
      <formula>B504/#REF!&gt;1</formula>
    </cfRule>
    <cfRule type="expression" dxfId="430" priority="1232">
      <formula>B504/#REF!&lt;1</formula>
    </cfRule>
  </conditionalFormatting>
  <conditionalFormatting sqref="C465">
    <cfRule type="cellIs" dxfId="429" priority="468" operator="lessThan">
      <formula>0</formula>
    </cfRule>
  </conditionalFormatting>
  <conditionalFormatting sqref="C465">
    <cfRule type="expression" dxfId="428" priority="466">
      <formula>C465/B465&gt;1</formula>
    </cfRule>
    <cfRule type="expression" dxfId="427" priority="467">
      <formula>C465/B465&lt;1</formula>
    </cfRule>
  </conditionalFormatting>
  <conditionalFormatting sqref="D465:N465">
    <cfRule type="cellIs" dxfId="426" priority="465" operator="lessThan">
      <formula>0</formula>
    </cfRule>
  </conditionalFormatting>
  <conditionalFormatting sqref="D465:N465">
    <cfRule type="expression" dxfId="425" priority="463">
      <formula>D465/C465&gt;1</formula>
    </cfRule>
    <cfRule type="expression" dxfId="424" priority="464">
      <formula>D465/C465&lt;1</formula>
    </cfRule>
  </conditionalFormatting>
  <conditionalFormatting sqref="B465">
    <cfRule type="cellIs" dxfId="423" priority="462" operator="lessThan">
      <formula>0</formula>
    </cfRule>
  </conditionalFormatting>
  <conditionalFormatting sqref="B465">
    <cfRule type="expression" dxfId="422" priority="460">
      <formula>B465/#REF!&gt;1</formula>
    </cfRule>
    <cfRule type="expression" dxfId="421" priority="461">
      <formula>B465/#REF!&lt;1</formula>
    </cfRule>
  </conditionalFormatting>
  <conditionalFormatting sqref="C511">
    <cfRule type="cellIs" dxfId="420" priority="459" operator="lessThan">
      <formula>0</formula>
    </cfRule>
  </conditionalFormatting>
  <conditionalFormatting sqref="D511:N511">
    <cfRule type="cellIs" dxfId="419" priority="456" operator="lessThan">
      <formula>0</formula>
    </cfRule>
  </conditionalFormatting>
  <conditionalFormatting sqref="C511">
    <cfRule type="expression" dxfId="418" priority="457">
      <formula>C511/B511&gt;1</formula>
    </cfRule>
    <cfRule type="expression" dxfId="417" priority="458">
      <formula>C511/B511&lt;1</formula>
    </cfRule>
  </conditionalFormatting>
  <conditionalFormatting sqref="D511:N511">
    <cfRule type="expression" dxfId="416" priority="454">
      <formula>D511/C511&gt;1</formula>
    </cfRule>
    <cfRule type="expression" dxfId="415" priority="455">
      <formula>D511/C511&lt;1</formula>
    </cfRule>
  </conditionalFormatting>
  <conditionalFormatting sqref="B511">
    <cfRule type="cellIs" dxfId="414" priority="453" operator="lessThan">
      <formula>0</formula>
    </cfRule>
  </conditionalFormatting>
  <conditionalFormatting sqref="B511">
    <cfRule type="expression" dxfId="413" priority="451">
      <formula>B511/#REF!&gt;1</formula>
    </cfRule>
    <cfRule type="expression" dxfId="412" priority="452">
      <formula>B511/#REF!&lt;1</formula>
    </cfRule>
  </conditionalFormatting>
  <conditionalFormatting sqref="B529 B521">
    <cfRule type="cellIs" dxfId="411" priority="450" operator="lessThan">
      <formula>0</formula>
    </cfRule>
  </conditionalFormatting>
  <conditionalFormatting sqref="B529 B521">
    <cfRule type="expression" dxfId="410" priority="448">
      <formula>B521/#REF!&gt;1</formula>
    </cfRule>
    <cfRule type="expression" dxfId="409" priority="449">
      <formula>B521/#REF!&lt;1</formula>
    </cfRule>
  </conditionalFormatting>
  <conditionalFormatting sqref="C521">
    <cfRule type="cellIs" dxfId="408" priority="447" operator="lessThan">
      <formula>0</formula>
    </cfRule>
  </conditionalFormatting>
  <conditionalFormatting sqref="C521 B636:N637 B639:N640">
    <cfRule type="expression" dxfId="407" priority="445">
      <formula>B521/A521&gt;1</formula>
    </cfRule>
    <cfRule type="expression" dxfId="406" priority="446">
      <formula>B521/A521&lt;1</formula>
    </cfRule>
  </conditionalFormatting>
  <conditionalFormatting sqref="C603:N603">
    <cfRule type="expression" dxfId="405" priority="406">
      <formula>C603/B603&gt;1</formula>
    </cfRule>
    <cfRule type="expression" dxfId="404" priority="407">
      <formula>C603/B603&lt;1</formula>
    </cfRule>
  </conditionalFormatting>
  <conditionalFormatting sqref="I552:N552">
    <cfRule type="expression" dxfId="403" priority="430">
      <formula>I552/H552&gt;1</formula>
    </cfRule>
    <cfRule type="expression" dxfId="402" priority="431">
      <formula>I552/H552&lt;1</formula>
    </cfRule>
  </conditionalFormatting>
  <conditionalFormatting sqref="I560:N560">
    <cfRule type="expression" dxfId="401" priority="427">
      <formula>I560/H560&gt;1</formula>
    </cfRule>
    <cfRule type="expression" dxfId="400" priority="428">
      <formula>I560/H560&lt;1</formula>
    </cfRule>
  </conditionalFormatting>
  <conditionalFormatting sqref="B575:N575">
    <cfRule type="cellIs" dxfId="399" priority="426" operator="lessThan">
      <formula>0</formula>
    </cfRule>
  </conditionalFormatting>
  <conditionalFormatting sqref="B575:N575">
    <cfRule type="expression" dxfId="398" priority="424">
      <formula>B575/A575&gt;1</formula>
    </cfRule>
    <cfRule type="expression" dxfId="397" priority="425">
      <formula>B575/A575&lt;1</formula>
    </cfRule>
  </conditionalFormatting>
  <conditionalFormatting sqref="B589:N589">
    <cfRule type="cellIs" dxfId="396" priority="423" operator="lessThan">
      <formula>0</formula>
    </cfRule>
  </conditionalFormatting>
  <conditionalFormatting sqref="B589:N589">
    <cfRule type="expression" dxfId="395" priority="421">
      <formula>B589/A589&gt;1</formula>
    </cfRule>
    <cfRule type="expression" dxfId="394" priority="422">
      <formula>B589/A589&lt;1</formula>
    </cfRule>
  </conditionalFormatting>
  <conditionalFormatting sqref="N608">
    <cfRule type="cellIs" dxfId="393" priority="399" operator="lessThan">
      <formula>0</formula>
    </cfRule>
  </conditionalFormatting>
  <conditionalFormatting sqref="D521:N521">
    <cfRule type="cellIs" dxfId="392" priority="444" operator="lessThan">
      <formula>0</formula>
    </cfRule>
  </conditionalFormatting>
  <conditionalFormatting sqref="D521:N521">
    <cfRule type="expression" dxfId="391" priority="442">
      <formula>D521/C521&gt;1</formula>
    </cfRule>
    <cfRule type="expression" dxfId="390" priority="443">
      <formula>D521/C521&lt;1</formula>
    </cfRule>
  </conditionalFormatting>
  <conditionalFormatting sqref="C529:N529">
    <cfRule type="cellIs" dxfId="389" priority="441" operator="lessThan">
      <formula>0</formula>
    </cfRule>
  </conditionalFormatting>
  <conditionalFormatting sqref="C529:N529">
    <cfRule type="expression" dxfId="388" priority="439">
      <formula>C529/B529&gt;1</formula>
    </cfRule>
    <cfRule type="expression" dxfId="387" priority="440">
      <formula>C529/B529&lt;1</formula>
    </cfRule>
  </conditionalFormatting>
  <conditionalFormatting sqref="C582:N582">
    <cfRule type="expression" dxfId="386" priority="415">
      <formula>C582/B582&gt;1</formula>
    </cfRule>
    <cfRule type="expression" dxfId="385" priority="416">
      <formula>C582/B582&lt;1</formula>
    </cfRule>
  </conditionalFormatting>
  <conditionalFormatting sqref="C537:N537">
    <cfRule type="expression" dxfId="384" priority="436">
      <formula>C537/B537&gt;1</formula>
    </cfRule>
    <cfRule type="expression" dxfId="383" priority="437">
      <formula>C537/B537&lt;1</formula>
    </cfRule>
  </conditionalFormatting>
  <conditionalFormatting sqref="C568:N568">
    <cfRule type="expression" dxfId="382" priority="433">
      <formula>C568/B568&gt;1</formula>
    </cfRule>
    <cfRule type="expression" dxfId="381" priority="434">
      <formula>C568/B568&lt;1</formula>
    </cfRule>
  </conditionalFormatting>
  <conditionalFormatting sqref="C608:M608">
    <cfRule type="expression" dxfId="380" priority="401">
      <formula>C608/B608&gt;1</formula>
    </cfRule>
    <cfRule type="expression" dxfId="379" priority="402">
      <formula>C608/B608&lt;1</formula>
    </cfRule>
  </conditionalFormatting>
  <conditionalFormatting sqref="N608">
    <cfRule type="expression" dxfId="378" priority="396">
      <formula>N608/M608&gt;1</formula>
    </cfRule>
    <cfRule type="expression" dxfId="377" priority="397">
      <formula>N608/M608&lt;1</formula>
    </cfRule>
  </conditionalFormatting>
  <conditionalFormatting sqref="C608:M608">
    <cfRule type="cellIs" dxfId="376" priority="405" operator="lessThan">
      <formula>0</formula>
    </cfRule>
  </conditionalFormatting>
  <conditionalFormatting sqref="C608:M608">
    <cfRule type="cellIs" dxfId="375" priority="404" operator="lessThan">
      <formula>0</formula>
    </cfRule>
  </conditionalFormatting>
  <conditionalFormatting sqref="B582">
    <cfRule type="cellIs" dxfId="374" priority="418" operator="lessThan">
      <formula>0</formula>
    </cfRule>
  </conditionalFormatting>
  <conditionalFormatting sqref="B582">
    <cfRule type="expression" dxfId="373" priority="419">
      <formula>B582/#REF!&gt;1</formula>
    </cfRule>
    <cfRule type="expression" dxfId="372" priority="420">
      <formula>B582/#REF!&lt;1</formula>
    </cfRule>
  </conditionalFormatting>
  <conditionalFormatting sqref="C582:N582">
    <cfRule type="cellIs" dxfId="371" priority="417" operator="lessThan">
      <formula>0</formula>
    </cfRule>
  </conditionalFormatting>
  <conditionalFormatting sqref="C597:N597">
    <cfRule type="expression" dxfId="370" priority="411">
      <formula>C597/B597&gt;1</formula>
    </cfRule>
    <cfRule type="expression" dxfId="369" priority="412">
      <formula>C597/B597&lt;1</formula>
    </cfRule>
  </conditionalFormatting>
  <conditionalFormatting sqref="N608">
    <cfRule type="cellIs" dxfId="368" priority="400" operator="lessThan">
      <formula>0</formula>
    </cfRule>
  </conditionalFormatting>
  <conditionalFormatting sqref="C608:M608">
    <cfRule type="cellIs" dxfId="367" priority="403" operator="lessThan">
      <formula>0</formula>
    </cfRule>
  </conditionalFormatting>
  <conditionalFormatting sqref="N608">
    <cfRule type="cellIs" dxfId="366" priority="398" operator="lessThan">
      <formula>0</formula>
    </cfRule>
  </conditionalFormatting>
  <conditionalFormatting sqref="B676:N679">
    <cfRule type="cellIs" dxfId="365" priority="395" operator="lessThan">
      <formula>0</formula>
    </cfRule>
  </conditionalFormatting>
  <conditionalFormatting sqref="I678:N678 R676:S679">
    <cfRule type="cellIs" dxfId="364" priority="394" operator="lessThan">
      <formula>0</formula>
    </cfRule>
  </conditionalFormatting>
  <conditionalFormatting sqref="B680:N683">
    <cfRule type="cellIs" dxfId="363" priority="393" operator="lessThan">
      <formula>0</formula>
    </cfRule>
  </conditionalFormatting>
  <conditionalFormatting sqref="I682:N682 R680:S683">
    <cfRule type="cellIs" dxfId="362" priority="392" operator="lessThan">
      <formula>0</formula>
    </cfRule>
  </conditionalFormatting>
  <conditionalFormatting sqref="B684:N687">
    <cfRule type="cellIs" dxfId="361" priority="391" operator="lessThan">
      <formula>0</formula>
    </cfRule>
  </conditionalFormatting>
  <conditionalFormatting sqref="I686:N686 R684:S687">
    <cfRule type="cellIs" dxfId="360" priority="390" operator="lessThan">
      <formula>0</formula>
    </cfRule>
  </conditionalFormatting>
  <conditionalFormatting sqref="B688:N691">
    <cfRule type="cellIs" dxfId="359" priority="389" operator="lessThan">
      <formula>0</formula>
    </cfRule>
  </conditionalFormatting>
  <conditionalFormatting sqref="I690:N690 R688:S691">
    <cfRule type="cellIs" dxfId="358" priority="388" operator="lessThan">
      <formula>0</formula>
    </cfRule>
  </conditionalFormatting>
  <conditionalFormatting sqref="B692:N695 O694:Q694">
    <cfRule type="cellIs" dxfId="357" priority="387" operator="lessThan">
      <formula>0</formula>
    </cfRule>
  </conditionalFormatting>
  <conditionalFormatting sqref="R692:S695 I694:Q694">
    <cfRule type="cellIs" dxfId="356" priority="386" operator="lessThan">
      <formula>0</formula>
    </cfRule>
  </conditionalFormatting>
  <conditionalFormatting sqref="B696:N699">
    <cfRule type="cellIs" dxfId="355" priority="385" operator="lessThan">
      <formula>0</formula>
    </cfRule>
  </conditionalFormatting>
  <conditionalFormatting sqref="I698:N698 R696:S699">
    <cfRule type="cellIs" dxfId="354" priority="384" operator="lessThan">
      <formula>0</formula>
    </cfRule>
  </conditionalFormatting>
  <conditionalFormatting sqref="B700:N703">
    <cfRule type="cellIs" dxfId="353" priority="383" operator="lessThan">
      <formula>0</formula>
    </cfRule>
  </conditionalFormatting>
  <conditionalFormatting sqref="I702:N702 R700:S703">
    <cfRule type="cellIs" dxfId="352" priority="382" operator="lessThan">
      <formula>0</formula>
    </cfRule>
  </conditionalFormatting>
  <conditionalFormatting sqref="B704:N707">
    <cfRule type="cellIs" dxfId="351" priority="381" operator="lessThan">
      <formula>0</formula>
    </cfRule>
  </conditionalFormatting>
  <conditionalFormatting sqref="I706:N706 R704:S707">
    <cfRule type="cellIs" dxfId="350" priority="380" operator="lessThan">
      <formula>0</formula>
    </cfRule>
  </conditionalFormatting>
  <conditionalFormatting sqref="B712:N715">
    <cfRule type="cellIs" dxfId="349" priority="379" operator="lessThan">
      <formula>0</formula>
    </cfRule>
  </conditionalFormatting>
  <conditionalFormatting sqref="I714:N714 R712:S715">
    <cfRule type="cellIs" dxfId="348" priority="378" operator="lessThan">
      <formula>0</formula>
    </cfRule>
  </conditionalFormatting>
  <conditionalFormatting sqref="B716:N719">
    <cfRule type="cellIs" dxfId="347" priority="377" operator="lessThan">
      <formula>0</formula>
    </cfRule>
  </conditionalFormatting>
  <conditionalFormatting sqref="I718:N718 R716:S719">
    <cfRule type="cellIs" dxfId="346" priority="376" operator="lessThan">
      <formula>0</formula>
    </cfRule>
  </conditionalFormatting>
  <conditionalFormatting sqref="R654">
    <cfRule type="cellIs" dxfId="345" priority="375" operator="lessThan">
      <formula>0</formula>
    </cfRule>
  </conditionalFormatting>
  <conditionalFormatting sqref="S466">
    <cfRule type="cellIs" dxfId="344" priority="374" operator="lessThan">
      <formula>0</formula>
    </cfRule>
  </conditionalFormatting>
  <conditionalFormatting sqref="R466">
    <cfRule type="cellIs" dxfId="343" priority="373" operator="lessThan">
      <formula>0</formula>
    </cfRule>
  </conditionalFormatting>
  <conditionalFormatting sqref="B466:N466">
    <cfRule type="cellIs" dxfId="342" priority="372" operator="lessThan">
      <formula>0</formula>
    </cfRule>
  </conditionalFormatting>
  <conditionalFormatting sqref="B505:N505">
    <cfRule type="cellIs" dxfId="341" priority="369" operator="lessThan">
      <formula>0</formula>
    </cfRule>
  </conditionalFormatting>
  <conditionalFormatting sqref="B513:N513">
    <cfRule type="cellIs" dxfId="340" priority="366" operator="lessThan">
      <formula>0</formula>
    </cfRule>
  </conditionalFormatting>
  <conditionalFormatting sqref="B522:N522">
    <cfRule type="cellIs" dxfId="339" priority="363" operator="lessThan">
      <formula>0</formula>
    </cfRule>
  </conditionalFormatting>
  <conditionalFormatting sqref="B530:N530">
    <cfRule type="cellIs" dxfId="338" priority="360" operator="lessThan">
      <formula>0</formula>
    </cfRule>
  </conditionalFormatting>
  <conditionalFormatting sqref="B538:N538">
    <cfRule type="cellIs" dxfId="337" priority="357" operator="lessThan">
      <formula>0</formula>
    </cfRule>
  </conditionalFormatting>
  <conditionalFormatting sqref="B553:N553">
    <cfRule type="cellIs" dxfId="336" priority="354" operator="lessThan">
      <formula>0</formula>
    </cfRule>
  </conditionalFormatting>
  <conditionalFormatting sqref="B561:N561">
    <cfRule type="cellIs" dxfId="335" priority="351" operator="lessThan">
      <formula>0</formula>
    </cfRule>
  </conditionalFormatting>
  <conditionalFormatting sqref="B590:N590">
    <cfRule type="cellIs" dxfId="334" priority="348" operator="lessThan">
      <formula>0</formula>
    </cfRule>
  </conditionalFormatting>
  <conditionalFormatting sqref="O608:Q608">
    <cfRule type="cellIs" dxfId="333" priority="119" operator="lessThan">
      <formula>0</formula>
    </cfRule>
  </conditionalFormatting>
  <conditionalFormatting sqref="O608:Q608">
    <cfRule type="cellIs" dxfId="332" priority="120" operator="lessThan">
      <formula>0</formula>
    </cfRule>
  </conditionalFormatting>
  <conditionalFormatting sqref="O603:Q603">
    <cfRule type="cellIs" dxfId="331" priority="121" operator="lessThan">
      <formula>0</formula>
    </cfRule>
  </conditionalFormatting>
  <conditionalFormatting sqref="O603:Q603">
    <cfRule type="cellIs" dxfId="330" priority="122" operator="lessThan">
      <formula>0</formula>
    </cfRule>
  </conditionalFormatting>
  <conditionalFormatting sqref="O603:Q603">
    <cfRule type="cellIs" dxfId="329" priority="123" operator="lessThan">
      <formula>0</formula>
    </cfRule>
  </conditionalFormatting>
  <conditionalFormatting sqref="O608:Q608">
    <cfRule type="cellIs" dxfId="328" priority="118" operator="lessThan">
      <formula>0</formula>
    </cfRule>
  </conditionalFormatting>
  <conditionalFormatting sqref="R491:S491">
    <cfRule type="cellIs" dxfId="327" priority="347" operator="lessThan">
      <formula>0</formula>
    </cfRule>
  </conditionalFormatting>
  <conditionalFormatting sqref="S492:S496">
    <cfRule type="cellIs" dxfId="326" priority="346" operator="lessThan">
      <formula>0</formula>
    </cfRule>
  </conditionalFormatting>
  <conditionalFormatting sqref="R492:R495">
    <cfRule type="cellIs" dxfId="325" priority="345" operator="lessThan">
      <formula>0</formula>
    </cfRule>
  </conditionalFormatting>
  <conditionalFormatting sqref="R496">
    <cfRule type="cellIs" dxfId="324" priority="344" operator="lessThan">
      <formula>0</formula>
    </cfRule>
  </conditionalFormatting>
  <conditionalFormatting sqref="R473:S473 B473">
    <cfRule type="cellIs" dxfId="323" priority="343" operator="lessThan">
      <formula>0</formula>
    </cfRule>
  </conditionalFormatting>
  <conditionalFormatting sqref="S474:S478">
    <cfRule type="cellIs" dxfId="322" priority="342" operator="lessThan">
      <formula>0</formula>
    </cfRule>
  </conditionalFormatting>
  <conditionalFormatting sqref="R474:R477">
    <cfRule type="cellIs" dxfId="321" priority="341" operator="lessThan">
      <formula>0</formula>
    </cfRule>
  </conditionalFormatting>
  <conditionalFormatting sqref="R478">
    <cfRule type="cellIs" dxfId="320" priority="340" operator="lessThan">
      <formula>0</formula>
    </cfRule>
  </conditionalFormatting>
  <conditionalFormatting sqref="R479:S479 B479">
    <cfRule type="cellIs" dxfId="319" priority="339" operator="lessThan">
      <formula>0</formula>
    </cfRule>
  </conditionalFormatting>
  <conditionalFormatting sqref="S480:S484">
    <cfRule type="cellIs" dxfId="318" priority="338" operator="lessThan">
      <formula>0</formula>
    </cfRule>
  </conditionalFormatting>
  <conditionalFormatting sqref="R480:R483">
    <cfRule type="cellIs" dxfId="317" priority="337" operator="lessThan">
      <formula>0</formula>
    </cfRule>
  </conditionalFormatting>
  <conditionalFormatting sqref="R484">
    <cfRule type="cellIs" dxfId="316" priority="336" operator="lessThan">
      <formula>0</formula>
    </cfRule>
  </conditionalFormatting>
  <conditionalFormatting sqref="R485:S485 B485">
    <cfRule type="cellIs" dxfId="315" priority="335" operator="lessThan">
      <formula>0</formula>
    </cfRule>
  </conditionalFormatting>
  <conditionalFormatting sqref="S486:S490">
    <cfRule type="cellIs" dxfId="314" priority="334" operator="lessThan">
      <formula>0</formula>
    </cfRule>
  </conditionalFormatting>
  <conditionalFormatting sqref="R486:R489">
    <cfRule type="cellIs" dxfId="313" priority="333" operator="lessThan">
      <formula>0</formula>
    </cfRule>
  </conditionalFormatting>
  <conditionalFormatting sqref="R490">
    <cfRule type="cellIs" dxfId="312" priority="332" operator="lessThan">
      <formula>0</formula>
    </cfRule>
  </conditionalFormatting>
  <conditionalFormatting sqref="O363:Q365 O369:Q371 O375:Q377 O381:Q383 O387:Q389 O393:Q395 O399:Q401 O405:Q407 O411:Q413 O417:Q419 O423:Q425 O429:Q431 O433:Q433 O435:Q437 O441:Q443 O448:Q450 O454:Q456 O504:Q504 O621:Q624 O552:Q552 O560:Q560 O575:Q575 O589:Q589">
    <cfRule type="cellIs" dxfId="311" priority="329" operator="lessThan">
      <formula>0</formula>
    </cfRule>
  </conditionalFormatting>
  <conditionalFormatting sqref="O348:Q348">
    <cfRule type="cellIs" dxfId="310" priority="328" operator="lessThan">
      <formula>0</formula>
    </cfRule>
  </conditionalFormatting>
  <conditionalFormatting sqref="O348:Q348">
    <cfRule type="cellIs" dxfId="309" priority="327" operator="lessThan">
      <formula>0</formula>
    </cfRule>
  </conditionalFormatting>
  <conditionalFormatting sqref="Q351:Q354">
    <cfRule type="cellIs" dxfId="308" priority="326" operator="lessThan">
      <formula>0</formula>
    </cfRule>
  </conditionalFormatting>
  <conditionalFormatting sqref="Q363:Q364">
    <cfRule type="cellIs" dxfId="307" priority="325" operator="lessThan">
      <formula>0</formula>
    </cfRule>
  </conditionalFormatting>
  <conditionalFormatting sqref="Q369:Q370">
    <cfRule type="cellIs" dxfId="306" priority="324" operator="lessThan">
      <formula>0</formula>
    </cfRule>
  </conditionalFormatting>
  <conditionalFormatting sqref="Q375:Q376">
    <cfRule type="cellIs" dxfId="305" priority="323" operator="lessThan">
      <formula>0</formula>
    </cfRule>
  </conditionalFormatting>
  <conditionalFormatting sqref="Q381:Q383">
    <cfRule type="cellIs" dxfId="304" priority="322" operator="lessThan">
      <formula>0</formula>
    </cfRule>
  </conditionalFormatting>
  <conditionalFormatting sqref="O355:Q355">
    <cfRule type="cellIs" dxfId="303" priority="321" operator="lessThan">
      <formula>0</formula>
    </cfRule>
  </conditionalFormatting>
  <conditionalFormatting sqref="Q593:Q595">
    <cfRule type="cellIs" dxfId="302" priority="319" operator="lessThan">
      <formula>0</formula>
    </cfRule>
  </conditionalFormatting>
  <conditionalFormatting sqref="Q593:Q595">
    <cfRule type="cellIs" dxfId="301" priority="320" operator="lessThan">
      <formula>0</formula>
    </cfRule>
  </conditionalFormatting>
  <conditionalFormatting sqref="O601:Q602 O599:Q599">
    <cfRule type="cellIs" dxfId="300" priority="318" operator="lessThan">
      <formula>0</formula>
    </cfRule>
  </conditionalFormatting>
  <conditionalFormatting sqref="Q621:Q624">
    <cfRule type="cellIs" dxfId="299" priority="313" operator="lessThan">
      <formula>0</formula>
    </cfRule>
  </conditionalFormatting>
  <conditionalFormatting sqref="Q621:Q624">
    <cfRule type="cellIs" dxfId="298" priority="314" operator="lessThan">
      <formula>0</formula>
    </cfRule>
  </conditionalFormatting>
  <conditionalFormatting sqref="Q626:Q629">
    <cfRule type="cellIs" dxfId="297" priority="312" operator="lessThan">
      <formula>0</formula>
    </cfRule>
  </conditionalFormatting>
  <conditionalFormatting sqref="Q611:Q614">
    <cfRule type="cellIs" dxfId="296" priority="307" operator="lessThan">
      <formula>0</formula>
    </cfRule>
  </conditionalFormatting>
  <conditionalFormatting sqref="Q611:Q614">
    <cfRule type="cellIs" dxfId="295" priority="308" operator="lessThan">
      <formula>0</formula>
    </cfRule>
  </conditionalFormatting>
  <conditionalFormatting sqref="O650:Q650 O663:Q663 O655:Q660 O642:Q645 O652:Q653 O672:Q675 O708:Q711 O665:Q670 Q661">
    <cfRule type="cellIs" dxfId="294" priority="306" operator="lessThan">
      <formula>0</formula>
    </cfRule>
  </conditionalFormatting>
  <conditionalFormatting sqref="O674:Q674">
    <cfRule type="cellIs" dxfId="293" priority="305" operator="lessThan">
      <formula>0</formula>
    </cfRule>
  </conditionalFormatting>
  <conditionalFormatting sqref="O647:Q647">
    <cfRule type="cellIs" dxfId="292" priority="304" operator="lessThan">
      <formula>0</formula>
    </cfRule>
  </conditionalFormatting>
  <conditionalFormatting sqref="O393:Q393">
    <cfRule type="cellIs" dxfId="291" priority="283" operator="lessThan">
      <formula>0</formula>
    </cfRule>
  </conditionalFormatting>
  <conditionalFormatting sqref="O390:Q390">
    <cfRule type="cellIs" dxfId="290" priority="288" operator="lessThan">
      <formula>0</formula>
    </cfRule>
  </conditionalFormatting>
  <conditionalFormatting sqref="O393:Q393">
    <cfRule type="cellIs" dxfId="289" priority="286" operator="lessThan">
      <formula>0</formula>
    </cfRule>
  </conditionalFormatting>
  <conditionalFormatting sqref="O378:Q378">
    <cfRule type="cellIs" dxfId="288" priority="298" operator="lessThan">
      <formula>0</formula>
    </cfRule>
  </conditionalFormatting>
  <conditionalFormatting sqref="O372:Q372">
    <cfRule type="cellIs" dxfId="287" priority="299" operator="lessThan">
      <formula>0</formula>
    </cfRule>
  </conditionalFormatting>
  <conditionalFormatting sqref="O384:Q384">
    <cfRule type="cellIs" dxfId="286" priority="297" operator="lessThan">
      <formula>0</formula>
    </cfRule>
  </conditionalFormatting>
  <conditionalFormatting sqref="O387:Q387">
    <cfRule type="cellIs" dxfId="285" priority="292" operator="lessThan">
      <formula>0</formula>
    </cfRule>
  </conditionalFormatting>
  <conditionalFormatting sqref="O387:Q387">
    <cfRule type="cellIs" dxfId="284" priority="291" operator="lessThan">
      <formula>0</formula>
    </cfRule>
  </conditionalFormatting>
  <conditionalFormatting sqref="O387:Q387">
    <cfRule type="cellIs" dxfId="283" priority="290" operator="lessThan">
      <formula>0</formula>
    </cfRule>
  </conditionalFormatting>
  <conditionalFormatting sqref="O387:Q387">
    <cfRule type="cellIs" dxfId="282" priority="289" operator="lessThan">
      <formula>0</formula>
    </cfRule>
  </conditionalFormatting>
  <conditionalFormatting sqref="O393:Q393">
    <cfRule type="cellIs" dxfId="281" priority="284" operator="lessThan">
      <formula>0</formula>
    </cfRule>
  </conditionalFormatting>
  <conditionalFormatting sqref="O393:Q393">
    <cfRule type="cellIs" dxfId="280" priority="287" operator="lessThan">
      <formula>0</formula>
    </cfRule>
  </conditionalFormatting>
  <conditionalFormatting sqref="O393:Q393">
    <cfRule type="cellIs" dxfId="279" priority="282" operator="lessThan">
      <formula>0</formula>
    </cfRule>
  </conditionalFormatting>
  <conditionalFormatting sqref="O393:Q393">
    <cfRule type="cellIs" dxfId="278" priority="285" operator="lessThan">
      <formula>0</formula>
    </cfRule>
  </conditionalFormatting>
  <conditionalFormatting sqref="O393:Q393">
    <cfRule type="cellIs" dxfId="277" priority="280" operator="lessThan">
      <formula>0</formula>
    </cfRule>
  </conditionalFormatting>
  <conditionalFormatting sqref="O393:Q393">
    <cfRule type="cellIs" dxfId="276" priority="281" operator="lessThan">
      <formula>0</formula>
    </cfRule>
  </conditionalFormatting>
  <conditionalFormatting sqref="O399:Q399">
    <cfRule type="cellIs" dxfId="275" priority="278" operator="lessThan">
      <formula>0</formula>
    </cfRule>
  </conditionalFormatting>
  <conditionalFormatting sqref="O396:Q396">
    <cfRule type="cellIs" dxfId="274" priority="279" operator="lessThan">
      <formula>0</formula>
    </cfRule>
  </conditionalFormatting>
  <conditionalFormatting sqref="O399:Q399">
    <cfRule type="cellIs" dxfId="273" priority="277" operator="lessThan">
      <formula>0</formula>
    </cfRule>
  </conditionalFormatting>
  <conditionalFormatting sqref="O399:Q399">
    <cfRule type="cellIs" dxfId="272" priority="276" operator="lessThan">
      <formula>0</formula>
    </cfRule>
  </conditionalFormatting>
  <conditionalFormatting sqref="O399:Q399">
    <cfRule type="cellIs" dxfId="271" priority="275" operator="lessThan">
      <formula>0</formula>
    </cfRule>
  </conditionalFormatting>
  <conditionalFormatting sqref="O399:Q399">
    <cfRule type="cellIs" dxfId="270" priority="274" operator="lessThan">
      <formula>0</formula>
    </cfRule>
  </conditionalFormatting>
  <conditionalFormatting sqref="O399:Q399">
    <cfRule type="cellIs" dxfId="269" priority="273" operator="lessThan">
      <formula>0</formula>
    </cfRule>
  </conditionalFormatting>
  <conditionalFormatting sqref="O399:Q399">
    <cfRule type="cellIs" dxfId="268" priority="272" operator="lessThan">
      <formula>0</formula>
    </cfRule>
  </conditionalFormatting>
  <conditionalFormatting sqref="O399:Q399">
    <cfRule type="cellIs" dxfId="267" priority="271" operator="lessThan">
      <formula>0</formula>
    </cfRule>
  </conditionalFormatting>
  <conditionalFormatting sqref="O402:Q402">
    <cfRule type="cellIs" dxfId="266" priority="270" operator="lessThan">
      <formula>0</formula>
    </cfRule>
  </conditionalFormatting>
  <conditionalFormatting sqref="O355:Q355">
    <cfRule type="cellIs" dxfId="265" priority="269" operator="lessThan">
      <formula>0</formula>
    </cfRule>
  </conditionalFormatting>
  <conditionalFormatting sqref="O361:Q361">
    <cfRule type="cellIs" dxfId="264" priority="268" operator="lessThan">
      <formula>0</formula>
    </cfRule>
  </conditionalFormatting>
  <conditionalFormatting sqref="O361:Q361">
    <cfRule type="cellIs" dxfId="263" priority="267" operator="lessThan">
      <formula>0</formula>
    </cfRule>
  </conditionalFormatting>
  <conditionalFormatting sqref="O367:Q367">
    <cfRule type="cellIs" dxfId="262" priority="266" operator="lessThan">
      <formula>0</formula>
    </cfRule>
  </conditionalFormatting>
  <conditionalFormatting sqref="O367:Q367">
    <cfRule type="cellIs" dxfId="261" priority="265" operator="lessThan">
      <formula>0</formula>
    </cfRule>
  </conditionalFormatting>
  <conditionalFormatting sqref="O373:Q373">
    <cfRule type="cellIs" dxfId="260" priority="264" operator="lessThan">
      <formula>0</formula>
    </cfRule>
  </conditionalFormatting>
  <conditionalFormatting sqref="O373:Q373">
    <cfRule type="cellIs" dxfId="259" priority="263" operator="lessThan">
      <formula>0</formula>
    </cfRule>
  </conditionalFormatting>
  <conditionalFormatting sqref="O379:Q379">
    <cfRule type="cellIs" dxfId="258" priority="262" operator="lessThan">
      <formula>0</formula>
    </cfRule>
  </conditionalFormatting>
  <conditionalFormatting sqref="O379:Q379">
    <cfRule type="cellIs" dxfId="257" priority="261" operator="lessThan">
      <formula>0</formula>
    </cfRule>
  </conditionalFormatting>
  <conditionalFormatting sqref="O385:Q385">
    <cfRule type="cellIs" dxfId="256" priority="260" operator="lessThan">
      <formula>0</formula>
    </cfRule>
  </conditionalFormatting>
  <conditionalFormatting sqref="O385:Q385">
    <cfRule type="cellIs" dxfId="255" priority="259" operator="lessThan">
      <formula>0</formula>
    </cfRule>
  </conditionalFormatting>
  <conditionalFormatting sqref="O391:Q391">
    <cfRule type="cellIs" dxfId="254" priority="258" operator="lessThan">
      <formula>0</formula>
    </cfRule>
  </conditionalFormatting>
  <conditionalFormatting sqref="O391:Q391">
    <cfRule type="cellIs" dxfId="253" priority="257" operator="lessThan">
      <formula>0</formula>
    </cfRule>
  </conditionalFormatting>
  <conditionalFormatting sqref="O397:Q397">
    <cfRule type="cellIs" dxfId="252" priority="256" operator="lessThan">
      <formula>0</formula>
    </cfRule>
  </conditionalFormatting>
  <conditionalFormatting sqref="O397:Q397">
    <cfRule type="cellIs" dxfId="251" priority="255" operator="lessThan">
      <formula>0</formula>
    </cfRule>
  </conditionalFormatting>
  <conditionalFormatting sqref="O405:Q405">
    <cfRule type="cellIs" dxfId="250" priority="254" operator="lessThan">
      <formula>0</formula>
    </cfRule>
  </conditionalFormatting>
  <conditionalFormatting sqref="O405:Q405">
    <cfRule type="cellIs" dxfId="249" priority="252" operator="lessThan">
      <formula>0</formula>
    </cfRule>
  </conditionalFormatting>
  <conditionalFormatting sqref="O405:Q405">
    <cfRule type="cellIs" dxfId="248" priority="251" operator="lessThan">
      <formula>0</formula>
    </cfRule>
  </conditionalFormatting>
  <conditionalFormatting sqref="O405:Q405">
    <cfRule type="cellIs" dxfId="247" priority="250" operator="lessThan">
      <formula>0</formula>
    </cfRule>
  </conditionalFormatting>
  <conditionalFormatting sqref="O405:Q405">
    <cfRule type="cellIs" dxfId="246" priority="249" operator="lessThan">
      <formula>0</formula>
    </cfRule>
  </conditionalFormatting>
  <conditionalFormatting sqref="O405:Q405">
    <cfRule type="cellIs" dxfId="245" priority="248" operator="lessThan">
      <formula>0</formula>
    </cfRule>
  </conditionalFormatting>
  <conditionalFormatting sqref="O405:Q405">
    <cfRule type="cellIs" dxfId="244" priority="247" operator="lessThan">
      <formula>0</formula>
    </cfRule>
  </conditionalFormatting>
  <conditionalFormatting sqref="O408:Q408">
    <cfRule type="cellIs" dxfId="243" priority="246" operator="lessThan">
      <formula>0</formula>
    </cfRule>
  </conditionalFormatting>
  <conditionalFormatting sqref="O409:Q409">
    <cfRule type="cellIs" dxfId="242" priority="245" operator="lessThan">
      <formula>0</formula>
    </cfRule>
  </conditionalFormatting>
  <conditionalFormatting sqref="O409:Q409">
    <cfRule type="cellIs" dxfId="241" priority="244" operator="lessThan">
      <formula>0</formula>
    </cfRule>
  </conditionalFormatting>
  <conditionalFormatting sqref="O411:Q411">
    <cfRule type="cellIs" dxfId="240" priority="243" operator="lessThan">
      <formula>0</formula>
    </cfRule>
  </conditionalFormatting>
  <conditionalFormatting sqref="O411:Q411">
    <cfRule type="cellIs" dxfId="239" priority="242" operator="lessThan">
      <formula>0</formula>
    </cfRule>
  </conditionalFormatting>
  <conditionalFormatting sqref="O411:Q411">
    <cfRule type="cellIs" dxfId="238" priority="241" operator="lessThan">
      <formula>0</formula>
    </cfRule>
  </conditionalFormatting>
  <conditionalFormatting sqref="O411:Q411">
    <cfRule type="cellIs" dxfId="237" priority="240" operator="lessThan">
      <formula>0</formula>
    </cfRule>
  </conditionalFormatting>
  <conditionalFormatting sqref="O411:Q411">
    <cfRule type="cellIs" dxfId="236" priority="239" operator="lessThan">
      <formula>0</formula>
    </cfRule>
  </conditionalFormatting>
  <conditionalFormatting sqref="O411:Q411">
    <cfRule type="cellIs" dxfId="235" priority="238" operator="lessThan">
      <formula>0</formula>
    </cfRule>
  </conditionalFormatting>
  <conditionalFormatting sqref="O411:Q411">
    <cfRule type="cellIs" dxfId="234" priority="237" operator="lessThan">
      <formula>0</formula>
    </cfRule>
  </conditionalFormatting>
  <conditionalFormatting sqref="O411:Q411">
    <cfRule type="cellIs" dxfId="233" priority="236" operator="lessThan">
      <formula>0</formula>
    </cfRule>
  </conditionalFormatting>
  <conditionalFormatting sqref="O414:Q414">
    <cfRule type="cellIs" dxfId="232" priority="235" operator="lessThan">
      <formula>0</formula>
    </cfRule>
  </conditionalFormatting>
  <conditionalFormatting sqref="O415:Q415">
    <cfRule type="cellIs" dxfId="231" priority="234" operator="lessThan">
      <formula>0</formula>
    </cfRule>
  </conditionalFormatting>
  <conditionalFormatting sqref="O415:Q415">
    <cfRule type="cellIs" dxfId="230" priority="233" operator="lessThan">
      <formula>0</formula>
    </cfRule>
  </conditionalFormatting>
  <conditionalFormatting sqref="O417:Q417">
    <cfRule type="cellIs" dxfId="229" priority="232" operator="lessThan">
      <formula>0</formula>
    </cfRule>
  </conditionalFormatting>
  <conditionalFormatting sqref="O417:Q417">
    <cfRule type="cellIs" dxfId="228" priority="231" operator="lessThan">
      <formula>0</formula>
    </cfRule>
  </conditionalFormatting>
  <conditionalFormatting sqref="O417:Q417">
    <cfRule type="cellIs" dxfId="227" priority="230" operator="lessThan">
      <formula>0</formula>
    </cfRule>
  </conditionalFormatting>
  <conditionalFormatting sqref="O417:Q417">
    <cfRule type="cellIs" dxfId="226" priority="229" operator="lessThan">
      <formula>0</formula>
    </cfRule>
  </conditionalFormatting>
  <conditionalFormatting sqref="O417:Q417">
    <cfRule type="cellIs" dxfId="225" priority="228" operator="lessThan">
      <formula>0</formula>
    </cfRule>
  </conditionalFormatting>
  <conditionalFormatting sqref="O417:Q417">
    <cfRule type="cellIs" dxfId="224" priority="227" operator="lessThan">
      <formula>0</formula>
    </cfRule>
  </conditionalFormatting>
  <conditionalFormatting sqref="O417:Q417">
    <cfRule type="cellIs" dxfId="223" priority="226" operator="lessThan">
      <formula>0</formula>
    </cfRule>
  </conditionalFormatting>
  <conditionalFormatting sqref="O417:Q417">
    <cfRule type="cellIs" dxfId="222" priority="225" operator="lessThan">
      <formula>0</formula>
    </cfRule>
  </conditionalFormatting>
  <conditionalFormatting sqref="O420:Q420">
    <cfRule type="cellIs" dxfId="221" priority="224" operator="lessThan">
      <formula>0</formula>
    </cfRule>
  </conditionalFormatting>
  <conditionalFormatting sqref="O421:Q421">
    <cfRule type="cellIs" dxfId="220" priority="223" operator="lessThan">
      <formula>0</formula>
    </cfRule>
  </conditionalFormatting>
  <conditionalFormatting sqref="O421:Q421">
    <cfRule type="cellIs" dxfId="219" priority="222" operator="lessThan">
      <formula>0</formula>
    </cfRule>
  </conditionalFormatting>
  <conditionalFormatting sqref="O423:Q423">
    <cfRule type="cellIs" dxfId="218" priority="221" operator="lessThan">
      <formula>0</formula>
    </cfRule>
  </conditionalFormatting>
  <conditionalFormatting sqref="O423:Q423">
    <cfRule type="cellIs" dxfId="217" priority="220" operator="lessThan">
      <formula>0</formula>
    </cfRule>
  </conditionalFormatting>
  <conditionalFormatting sqref="O423:Q423">
    <cfRule type="cellIs" dxfId="216" priority="219" operator="lessThan">
      <formula>0</formula>
    </cfRule>
  </conditionalFormatting>
  <conditionalFormatting sqref="O423:Q423">
    <cfRule type="cellIs" dxfId="215" priority="218" operator="lessThan">
      <formula>0</formula>
    </cfRule>
  </conditionalFormatting>
  <conditionalFormatting sqref="O423:Q423">
    <cfRule type="cellIs" dxfId="214" priority="217" operator="lessThan">
      <formula>0</formula>
    </cfRule>
  </conditionalFormatting>
  <conditionalFormatting sqref="O423:Q423">
    <cfRule type="cellIs" dxfId="213" priority="216" operator="lessThan">
      <formula>0</formula>
    </cfRule>
  </conditionalFormatting>
  <conditionalFormatting sqref="O423:Q423">
    <cfRule type="cellIs" dxfId="212" priority="215" operator="lessThan">
      <formula>0</formula>
    </cfRule>
  </conditionalFormatting>
  <conditionalFormatting sqref="O423:Q423">
    <cfRule type="cellIs" dxfId="211" priority="214" operator="lessThan">
      <formula>0</formula>
    </cfRule>
  </conditionalFormatting>
  <conditionalFormatting sqref="O426:Q426">
    <cfRule type="cellIs" dxfId="210" priority="213" operator="lessThan">
      <formula>0</formula>
    </cfRule>
  </conditionalFormatting>
  <conditionalFormatting sqref="O427:Q427">
    <cfRule type="cellIs" dxfId="209" priority="212" operator="lessThan">
      <formula>0</formula>
    </cfRule>
  </conditionalFormatting>
  <conditionalFormatting sqref="O427:Q427">
    <cfRule type="cellIs" dxfId="208" priority="211" operator="lessThan">
      <formula>0</formula>
    </cfRule>
  </conditionalFormatting>
  <conditionalFormatting sqref="O429:Q429">
    <cfRule type="cellIs" dxfId="207" priority="210" operator="lessThan">
      <formula>0</formula>
    </cfRule>
  </conditionalFormatting>
  <conditionalFormatting sqref="O429:Q429">
    <cfRule type="cellIs" dxfId="206" priority="209" operator="lessThan">
      <formula>0</formula>
    </cfRule>
  </conditionalFormatting>
  <conditionalFormatting sqref="O429:Q429">
    <cfRule type="cellIs" dxfId="205" priority="208" operator="lessThan">
      <formula>0</formula>
    </cfRule>
  </conditionalFormatting>
  <conditionalFormatting sqref="O429:Q429">
    <cfRule type="cellIs" dxfId="204" priority="207" operator="lessThan">
      <formula>0</formula>
    </cfRule>
  </conditionalFormatting>
  <conditionalFormatting sqref="O429:Q429">
    <cfRule type="cellIs" dxfId="203" priority="206" operator="lessThan">
      <formula>0</formula>
    </cfRule>
  </conditionalFormatting>
  <conditionalFormatting sqref="O429:Q429">
    <cfRule type="cellIs" dxfId="202" priority="205" operator="lessThan">
      <formula>0</formula>
    </cfRule>
  </conditionalFormatting>
  <conditionalFormatting sqref="O429:Q429">
    <cfRule type="cellIs" dxfId="201" priority="204" operator="lessThan">
      <formula>0</formula>
    </cfRule>
  </conditionalFormatting>
  <conditionalFormatting sqref="O429:Q429">
    <cfRule type="cellIs" dxfId="200" priority="203" operator="lessThan">
      <formula>0</formula>
    </cfRule>
  </conditionalFormatting>
  <conditionalFormatting sqref="O432:Q432">
    <cfRule type="cellIs" dxfId="199" priority="202" operator="lessThan">
      <formula>0</formula>
    </cfRule>
  </conditionalFormatting>
  <conditionalFormatting sqref="O435:Q435">
    <cfRule type="cellIs" dxfId="198" priority="201" operator="lessThan">
      <formula>0</formula>
    </cfRule>
  </conditionalFormatting>
  <conditionalFormatting sqref="O435:Q435">
    <cfRule type="cellIs" dxfId="197" priority="200" operator="lessThan">
      <formula>0</formula>
    </cfRule>
  </conditionalFormatting>
  <conditionalFormatting sqref="O435:Q435">
    <cfRule type="cellIs" dxfId="196" priority="199" operator="lessThan">
      <formula>0</formula>
    </cfRule>
  </conditionalFormatting>
  <conditionalFormatting sqref="O435:Q435">
    <cfRule type="cellIs" dxfId="195" priority="198" operator="lessThan">
      <formula>0</formula>
    </cfRule>
  </conditionalFormatting>
  <conditionalFormatting sqref="O435:Q435">
    <cfRule type="cellIs" dxfId="194" priority="197" operator="lessThan">
      <formula>0</formula>
    </cfRule>
  </conditionalFormatting>
  <conditionalFormatting sqref="O435:Q435">
    <cfRule type="cellIs" dxfId="193" priority="196" operator="lessThan">
      <formula>0</formula>
    </cfRule>
  </conditionalFormatting>
  <conditionalFormatting sqref="O435:Q435">
    <cfRule type="cellIs" dxfId="192" priority="195" operator="lessThan">
      <formula>0</formula>
    </cfRule>
  </conditionalFormatting>
  <conditionalFormatting sqref="O435:Q435">
    <cfRule type="cellIs" dxfId="191" priority="194" operator="lessThan">
      <formula>0</formula>
    </cfRule>
  </conditionalFormatting>
  <conditionalFormatting sqref="O438:Q438">
    <cfRule type="cellIs" dxfId="190" priority="193" operator="lessThan">
      <formula>0</formula>
    </cfRule>
  </conditionalFormatting>
  <conditionalFormatting sqref="O439:Q439">
    <cfRule type="cellIs" dxfId="189" priority="192" operator="lessThan">
      <formula>0</formula>
    </cfRule>
  </conditionalFormatting>
  <conditionalFormatting sqref="O439:Q439">
    <cfRule type="cellIs" dxfId="188" priority="191" operator="lessThan">
      <formula>0</formula>
    </cfRule>
  </conditionalFormatting>
  <conditionalFormatting sqref="O441:Q441">
    <cfRule type="cellIs" dxfId="187" priority="190" operator="lessThan">
      <formula>0</formula>
    </cfRule>
  </conditionalFormatting>
  <conditionalFormatting sqref="O441:Q441">
    <cfRule type="cellIs" dxfId="186" priority="189" operator="lessThan">
      <formula>0</formula>
    </cfRule>
  </conditionalFormatting>
  <conditionalFormatting sqref="O441:Q441">
    <cfRule type="cellIs" dxfId="185" priority="188" operator="lessThan">
      <formula>0</formula>
    </cfRule>
  </conditionalFormatting>
  <conditionalFormatting sqref="O441:Q441">
    <cfRule type="cellIs" dxfId="184" priority="187" operator="lessThan">
      <formula>0</formula>
    </cfRule>
  </conditionalFormatting>
  <conditionalFormatting sqref="O441:Q441">
    <cfRule type="cellIs" dxfId="183" priority="186" operator="lessThan">
      <formula>0</formula>
    </cfRule>
  </conditionalFormatting>
  <conditionalFormatting sqref="O441:Q441">
    <cfRule type="cellIs" dxfId="182" priority="185" operator="lessThan">
      <formula>0</formula>
    </cfRule>
  </conditionalFormatting>
  <conditionalFormatting sqref="O441:Q441">
    <cfRule type="cellIs" dxfId="181" priority="184" operator="lessThan">
      <formula>0</formula>
    </cfRule>
  </conditionalFormatting>
  <conditionalFormatting sqref="O441:Q441">
    <cfRule type="cellIs" dxfId="180" priority="183" operator="lessThan">
      <formula>0</formula>
    </cfRule>
  </conditionalFormatting>
  <conditionalFormatting sqref="O444:Q444">
    <cfRule type="cellIs" dxfId="179" priority="182" operator="lessThan">
      <formula>0</formula>
    </cfRule>
  </conditionalFormatting>
  <conditionalFormatting sqref="O445:Q445">
    <cfRule type="cellIs" dxfId="178" priority="181" operator="lessThan">
      <formula>0</formula>
    </cfRule>
  </conditionalFormatting>
  <conditionalFormatting sqref="O445:Q445">
    <cfRule type="cellIs" dxfId="177" priority="180" operator="lessThan">
      <formula>0</formula>
    </cfRule>
  </conditionalFormatting>
  <conditionalFormatting sqref="O448:Q448">
    <cfRule type="cellIs" dxfId="176" priority="179" operator="lessThan">
      <formula>0</formula>
    </cfRule>
  </conditionalFormatting>
  <conditionalFormatting sqref="O448:Q448">
    <cfRule type="cellIs" dxfId="175" priority="178" operator="lessThan">
      <formula>0</formula>
    </cfRule>
  </conditionalFormatting>
  <conditionalFormatting sqref="O448:Q448">
    <cfRule type="cellIs" dxfId="174" priority="177" operator="lessThan">
      <formula>0</formula>
    </cfRule>
  </conditionalFormatting>
  <conditionalFormatting sqref="O448:Q448">
    <cfRule type="cellIs" dxfId="173" priority="176" operator="lessThan">
      <formula>0</formula>
    </cfRule>
  </conditionalFormatting>
  <conditionalFormatting sqref="O448:Q448">
    <cfRule type="cellIs" dxfId="172" priority="175" operator="lessThan">
      <formula>0</formula>
    </cfRule>
  </conditionalFormatting>
  <conditionalFormatting sqref="O448:Q448">
    <cfRule type="cellIs" dxfId="171" priority="174" operator="lessThan">
      <formula>0</formula>
    </cfRule>
  </conditionalFormatting>
  <conditionalFormatting sqref="O448:Q448">
    <cfRule type="cellIs" dxfId="170" priority="173" operator="lessThan">
      <formula>0</formula>
    </cfRule>
  </conditionalFormatting>
  <conditionalFormatting sqref="O448:Q448">
    <cfRule type="cellIs" dxfId="169" priority="172" operator="lessThan">
      <formula>0</formula>
    </cfRule>
  </conditionalFormatting>
  <conditionalFormatting sqref="O451:Q451">
    <cfRule type="cellIs" dxfId="168" priority="171" operator="lessThan">
      <formula>0</formula>
    </cfRule>
  </conditionalFormatting>
  <conditionalFormatting sqref="O452:Q452">
    <cfRule type="cellIs" dxfId="167" priority="170" operator="lessThan">
      <formula>0</formula>
    </cfRule>
  </conditionalFormatting>
  <conditionalFormatting sqref="O452:Q452">
    <cfRule type="cellIs" dxfId="166" priority="169" operator="lessThan">
      <formula>0</formula>
    </cfRule>
  </conditionalFormatting>
  <conditionalFormatting sqref="O454:Q454">
    <cfRule type="cellIs" dxfId="165" priority="168" operator="lessThan">
      <formula>0</formula>
    </cfRule>
  </conditionalFormatting>
  <conditionalFormatting sqref="O454:Q454">
    <cfRule type="cellIs" dxfId="164" priority="167" operator="lessThan">
      <formula>0</formula>
    </cfRule>
  </conditionalFormatting>
  <conditionalFormatting sqref="O454:Q454">
    <cfRule type="cellIs" dxfId="163" priority="166" operator="lessThan">
      <formula>0</formula>
    </cfRule>
  </conditionalFormatting>
  <conditionalFormatting sqref="O454:Q454">
    <cfRule type="cellIs" dxfId="162" priority="165" operator="lessThan">
      <formula>0</formula>
    </cfRule>
  </conditionalFormatting>
  <conditionalFormatting sqref="O454:Q454">
    <cfRule type="cellIs" dxfId="161" priority="164" operator="lessThan">
      <formula>0</formula>
    </cfRule>
  </conditionalFormatting>
  <conditionalFormatting sqref="O454:Q454">
    <cfRule type="cellIs" dxfId="160" priority="163" operator="lessThan">
      <formula>0</formula>
    </cfRule>
  </conditionalFormatting>
  <conditionalFormatting sqref="O454:Q454">
    <cfRule type="cellIs" dxfId="159" priority="162" operator="lessThan">
      <formula>0</formula>
    </cfRule>
  </conditionalFormatting>
  <conditionalFormatting sqref="O454:Q454">
    <cfRule type="cellIs" dxfId="158" priority="161" operator="lessThan">
      <formula>0</formula>
    </cfRule>
  </conditionalFormatting>
  <conditionalFormatting sqref="O457:Q457">
    <cfRule type="cellIs" dxfId="157" priority="160" operator="lessThan">
      <formula>0</formula>
    </cfRule>
  </conditionalFormatting>
  <conditionalFormatting sqref="O458:Q458">
    <cfRule type="cellIs" dxfId="156" priority="159" operator="lessThan">
      <formula>0</formula>
    </cfRule>
  </conditionalFormatting>
  <conditionalFormatting sqref="O458:Q458">
    <cfRule type="cellIs" dxfId="155" priority="158" operator="lessThan">
      <formula>0</formula>
    </cfRule>
  </conditionalFormatting>
  <conditionalFormatting sqref="Q461:Q464">
    <cfRule type="cellIs" dxfId="154" priority="157" operator="lessThan">
      <formula>0</formula>
    </cfRule>
  </conditionalFormatting>
  <conditionalFormatting sqref="O651 O648:O649 O632:O634 O654 O461:O465 O511:O512 O603 O547:O552 O555:O560 O570:O575 O588:O589 O608">
    <cfRule type="expression" dxfId="153" priority="155">
      <formula>O461/M461&gt;1</formula>
    </cfRule>
    <cfRule type="expression" dxfId="152" priority="156">
      <formula>O461/M461&lt;1</formula>
    </cfRule>
  </conditionalFormatting>
  <conditionalFormatting sqref="O552:Q552 O560:Q560 O575:Q575 O589:Q589">
    <cfRule type="expression" dxfId="151" priority="153">
      <formula>O552/#REF!&gt;1</formula>
    </cfRule>
    <cfRule type="expression" dxfId="150" priority="154">
      <formula>O552/#REF!&lt;1</formula>
    </cfRule>
  </conditionalFormatting>
  <conditionalFormatting sqref="O512:Q512">
    <cfRule type="cellIs" dxfId="149" priority="152" operator="lessThan">
      <formula>0</formula>
    </cfRule>
  </conditionalFormatting>
  <conditionalFormatting sqref="O596:Q596">
    <cfRule type="cellIs" dxfId="148" priority="151" operator="lessThan">
      <formula>0</formula>
    </cfRule>
  </conditionalFormatting>
  <conditionalFormatting sqref="O600:Q600">
    <cfRule type="cellIs" dxfId="147" priority="150" operator="lessThan">
      <formula>0</formula>
    </cfRule>
  </conditionalFormatting>
  <conditionalFormatting sqref="O600:Q600">
    <cfRule type="cellIs" dxfId="146" priority="149" operator="lessThan">
      <formula>0</formula>
    </cfRule>
  </conditionalFormatting>
  <conditionalFormatting sqref="O710:Q710">
    <cfRule type="cellIs" dxfId="145" priority="148" operator="lessThan">
      <formula>0</formula>
    </cfRule>
  </conditionalFormatting>
  <conditionalFormatting sqref="Q507:Q510">
    <cfRule type="cellIs" dxfId="144" priority="147" operator="lessThan">
      <formula>0</formula>
    </cfRule>
  </conditionalFormatting>
  <conditionalFormatting sqref="P651:Q651 P648:Q649 P632:Q634 P654:Q654 P461:Q465 P507:Q512 P603:Q603 P547:Q552 P555:Q560 P570:Q575 P588:Q589 P608:Q608">
    <cfRule type="expression" dxfId="143" priority="145">
      <formula>P461/M461&gt;1</formula>
    </cfRule>
    <cfRule type="expression" dxfId="142" priority="146">
      <formula>P461/M461&lt;1</formula>
    </cfRule>
  </conditionalFormatting>
  <conditionalFormatting sqref="O588:Q588 O574:Q574 O559:Q559 O551:Q551">
    <cfRule type="cellIs" dxfId="141" priority="144" operator="lessThan">
      <formula>0</formula>
    </cfRule>
  </conditionalFormatting>
  <conditionalFormatting sqref="Q584:Q587 Q570:Q573 Q555:Q558 Q547:Q550">
    <cfRule type="cellIs" dxfId="140" priority="143" operator="lessThan">
      <formula>0</formula>
    </cfRule>
  </conditionalFormatting>
  <conditionalFormatting sqref="Q584:Q587">
    <cfRule type="expression" dxfId="139" priority="141">
      <formula>Q584/N584&gt;1</formula>
    </cfRule>
    <cfRule type="expression" dxfId="138" priority="142">
      <formula>Q584/N584&lt;1</formula>
    </cfRule>
  </conditionalFormatting>
  <conditionalFormatting sqref="O588:Q588 O574:Q574 O559:Q559 O551:Q551">
    <cfRule type="cellIs" dxfId="137" priority="140" operator="lessThan">
      <formula>0</formula>
    </cfRule>
  </conditionalFormatting>
  <conditionalFormatting sqref="O654:Q654 O651:Q651 O648:Q649 O632:Q634">
    <cfRule type="cellIs" dxfId="136" priority="139" operator="lessThan">
      <formula>0</formula>
    </cfRule>
  </conditionalFormatting>
  <conditionalFormatting sqref="O504:Q504">
    <cfRule type="expression" dxfId="135" priority="330">
      <formula>O504/#REF!&gt;1</formula>
    </cfRule>
    <cfRule type="expression" dxfId="134" priority="331">
      <formula>O504/#REF!&lt;1</formula>
    </cfRule>
  </conditionalFormatting>
  <conditionalFormatting sqref="O465:Q465">
    <cfRule type="cellIs" dxfId="133" priority="138" operator="lessThan">
      <formula>0</formula>
    </cfRule>
  </conditionalFormatting>
  <conditionalFormatting sqref="O511:Q511">
    <cfRule type="cellIs" dxfId="132" priority="137" operator="lessThan">
      <formula>0</formula>
    </cfRule>
  </conditionalFormatting>
  <conditionalFormatting sqref="O568:Q568">
    <cfRule type="cellIs" dxfId="131" priority="131" operator="lessThan">
      <formula>0</formula>
    </cfRule>
  </conditionalFormatting>
  <conditionalFormatting sqref="O552:Q552">
    <cfRule type="cellIs" dxfId="130" priority="130" operator="lessThan">
      <formula>0</formula>
    </cfRule>
  </conditionalFormatting>
  <conditionalFormatting sqref="O560:Q560">
    <cfRule type="cellIs" dxfId="129" priority="129" operator="lessThan">
      <formula>0</formula>
    </cfRule>
  </conditionalFormatting>
  <conditionalFormatting sqref="O575:Q575">
    <cfRule type="cellIs" dxfId="128" priority="128" operator="lessThan">
      <formula>0</formula>
    </cfRule>
  </conditionalFormatting>
  <conditionalFormatting sqref="O589:Q589">
    <cfRule type="cellIs" dxfId="127" priority="127" operator="lessThan">
      <formula>0</formula>
    </cfRule>
  </conditionalFormatting>
  <conditionalFormatting sqref="O521:Q521">
    <cfRule type="cellIs" dxfId="126" priority="136" operator="lessThan">
      <formula>0</formula>
    </cfRule>
  </conditionalFormatting>
  <conditionalFormatting sqref="O521 O636:O637 O639:O640 O529 O582 O537 O568 O597">
    <cfRule type="expression" dxfId="125" priority="134">
      <formula>O521/M521&gt;1</formula>
    </cfRule>
    <cfRule type="expression" dxfId="124" priority="135">
      <formula>O521/M521&lt;1</formula>
    </cfRule>
  </conditionalFormatting>
  <conditionalFormatting sqref="O529:Q529">
    <cfRule type="cellIs" dxfId="123" priority="133" operator="lessThan">
      <formula>0</formula>
    </cfRule>
  </conditionalFormatting>
  <conditionalFormatting sqref="O537:Q537">
    <cfRule type="cellIs" dxfId="122" priority="132" operator="lessThan">
      <formula>0</formula>
    </cfRule>
  </conditionalFormatting>
  <conditionalFormatting sqref="O641:Q645 B636:Q637">
    <cfRule type="cellIs" dxfId="121" priority="125" operator="lessThan">
      <formula>0</formula>
    </cfRule>
  </conditionalFormatting>
  <conditionalFormatting sqref="O597:Q597">
    <cfRule type="cellIs" dxfId="120" priority="124" operator="lessThan">
      <formula>0</formula>
    </cfRule>
  </conditionalFormatting>
  <conditionalFormatting sqref="O582:Q582">
    <cfRule type="cellIs" dxfId="119" priority="126" operator="lessThan">
      <formula>0</formula>
    </cfRule>
  </conditionalFormatting>
  <conditionalFormatting sqref="Q676:Q679">
    <cfRule type="cellIs" dxfId="118" priority="117" operator="lessThan">
      <formula>0</formula>
    </cfRule>
  </conditionalFormatting>
  <conditionalFormatting sqref="O678:Q678">
    <cfRule type="cellIs" dxfId="117" priority="116" operator="lessThan">
      <formula>0</formula>
    </cfRule>
  </conditionalFormatting>
  <conditionalFormatting sqref="Q680:Q683">
    <cfRule type="cellIs" dxfId="116" priority="115" operator="lessThan">
      <formula>0</formula>
    </cfRule>
  </conditionalFormatting>
  <conditionalFormatting sqref="O682:Q682">
    <cfRule type="cellIs" dxfId="115" priority="114" operator="lessThan">
      <formula>0</formula>
    </cfRule>
  </conditionalFormatting>
  <conditionalFormatting sqref="Q684:Q687">
    <cfRule type="cellIs" dxfId="114" priority="113" operator="lessThan">
      <formula>0</formula>
    </cfRule>
  </conditionalFormatting>
  <conditionalFormatting sqref="O686:Q686">
    <cfRule type="cellIs" dxfId="113" priority="112" operator="lessThan">
      <formula>0</formula>
    </cfRule>
  </conditionalFormatting>
  <conditionalFormatting sqref="Q688:Q691">
    <cfRule type="cellIs" dxfId="112" priority="111" operator="lessThan">
      <formula>0</formula>
    </cfRule>
  </conditionalFormatting>
  <conditionalFormatting sqref="O690:Q690">
    <cfRule type="cellIs" dxfId="111" priority="110" operator="lessThan">
      <formula>0</formula>
    </cfRule>
  </conditionalFormatting>
  <conditionalFormatting sqref="O692:Q693 O695:Q695">
    <cfRule type="cellIs" dxfId="110" priority="109" operator="lessThan">
      <formula>0</formula>
    </cfRule>
  </conditionalFormatting>
  <conditionalFormatting sqref="Q696:Q699">
    <cfRule type="cellIs" dxfId="109" priority="108" operator="lessThan">
      <formula>0</formula>
    </cfRule>
  </conditionalFormatting>
  <conditionalFormatting sqref="O698:Q698">
    <cfRule type="cellIs" dxfId="108" priority="107" operator="lessThan">
      <formula>0</formula>
    </cfRule>
  </conditionalFormatting>
  <conditionalFormatting sqref="Q700:Q703">
    <cfRule type="cellIs" dxfId="107" priority="106" operator="lessThan">
      <formula>0</formula>
    </cfRule>
  </conditionalFormatting>
  <conditionalFormatting sqref="O702:Q702">
    <cfRule type="cellIs" dxfId="106" priority="105" operator="lessThan">
      <formula>0</formula>
    </cfRule>
  </conditionalFormatting>
  <conditionalFormatting sqref="Q704:Q707">
    <cfRule type="cellIs" dxfId="105" priority="104" operator="lessThan">
      <formula>0</formula>
    </cfRule>
  </conditionalFormatting>
  <conditionalFormatting sqref="O706:Q706">
    <cfRule type="cellIs" dxfId="104" priority="103" operator="lessThan">
      <formula>0</formula>
    </cfRule>
  </conditionalFormatting>
  <conditionalFormatting sqref="Q712:Q715">
    <cfRule type="cellIs" dxfId="103" priority="102" operator="lessThan">
      <formula>0</formula>
    </cfRule>
  </conditionalFormatting>
  <conditionalFormatting sqref="O714:Q714">
    <cfRule type="cellIs" dxfId="102" priority="101" operator="lessThan">
      <formula>0</formula>
    </cfRule>
  </conditionalFormatting>
  <conditionalFormatting sqref="Q716:Q719">
    <cfRule type="cellIs" dxfId="101" priority="100" operator="lessThan">
      <formula>0</formula>
    </cfRule>
  </conditionalFormatting>
  <conditionalFormatting sqref="O718:Q718">
    <cfRule type="cellIs" dxfId="100" priority="99" operator="lessThan">
      <formula>0</formula>
    </cfRule>
  </conditionalFormatting>
  <conditionalFormatting sqref="O466:Q466">
    <cfRule type="cellIs" dxfId="99" priority="98" operator="lessThan">
      <formula>0</formula>
    </cfRule>
  </conditionalFormatting>
  <conditionalFormatting sqref="O505:Q505">
    <cfRule type="cellIs" dxfId="98" priority="97" operator="lessThan">
      <formula>0</formula>
    </cfRule>
  </conditionalFormatting>
  <conditionalFormatting sqref="O513:Q513">
    <cfRule type="cellIs" dxfId="97" priority="96" operator="lessThan">
      <formula>0</formula>
    </cfRule>
  </conditionalFormatting>
  <conditionalFormatting sqref="O522:Q522">
    <cfRule type="cellIs" dxfId="96" priority="95" operator="lessThan">
      <formula>0</formula>
    </cfRule>
  </conditionalFormatting>
  <conditionalFormatting sqref="O530:Q530">
    <cfRule type="cellIs" dxfId="95" priority="94" operator="lessThan">
      <formula>0</formula>
    </cfRule>
  </conditionalFormatting>
  <conditionalFormatting sqref="O538:Q538">
    <cfRule type="cellIs" dxfId="94" priority="93" operator="lessThan">
      <formula>0</formula>
    </cfRule>
  </conditionalFormatting>
  <conditionalFormatting sqref="O553:Q553">
    <cfRule type="cellIs" dxfId="93" priority="92" operator="lessThan">
      <formula>0</formula>
    </cfRule>
  </conditionalFormatting>
  <conditionalFormatting sqref="O561:Q561">
    <cfRule type="cellIs" dxfId="92" priority="91" operator="lessThan">
      <formula>0</formula>
    </cfRule>
  </conditionalFormatting>
  <conditionalFormatting sqref="O590:Q590">
    <cfRule type="cellIs" dxfId="91" priority="90" operator="lessThan">
      <formula>0</formula>
    </cfRule>
  </conditionalFormatting>
  <conditionalFormatting sqref="B720:N723">
    <cfRule type="cellIs" dxfId="90" priority="89" operator="lessThan">
      <formula>0</formula>
    </cfRule>
  </conditionalFormatting>
  <conditionalFormatting sqref="I722:N722 R720:S723">
    <cfRule type="cellIs" dxfId="89" priority="88" operator="lessThan">
      <formula>0</formula>
    </cfRule>
  </conditionalFormatting>
  <conditionalFormatting sqref="Q720:Q723">
    <cfRule type="cellIs" dxfId="88" priority="87" operator="lessThan">
      <formula>0</formula>
    </cfRule>
  </conditionalFormatting>
  <conditionalFormatting sqref="O722:Q722">
    <cfRule type="cellIs" dxfId="87" priority="86" operator="lessThan">
      <formula>0</formula>
    </cfRule>
  </conditionalFormatting>
  <conditionalFormatting sqref="R655:R658">
    <cfRule type="cellIs" dxfId="86" priority="85" operator="lessThan">
      <formula>0</formula>
    </cfRule>
  </conditionalFormatting>
  <conditionalFormatting sqref="R638:S638 S639:S640">
    <cfRule type="cellIs" dxfId="85" priority="84" operator="lessThan">
      <formula>0</formula>
    </cfRule>
  </conditionalFormatting>
  <conditionalFormatting sqref="B638">
    <cfRule type="cellIs" dxfId="84" priority="83" operator="lessThan">
      <formula>0</formula>
    </cfRule>
  </conditionalFormatting>
  <conditionalFormatting sqref="R639:R640">
    <cfRule type="cellIs" dxfId="83" priority="82" operator="lessThan">
      <formula>0</formula>
    </cfRule>
  </conditionalFormatting>
  <conditionalFormatting sqref="B639:Q640">
    <cfRule type="cellIs" dxfId="82" priority="81" operator="lessThan">
      <formula>0</formula>
    </cfRule>
  </conditionalFormatting>
  <conditionalFormatting sqref="B491">
    <cfRule type="cellIs" dxfId="81" priority="80" operator="lessThan">
      <formula>0</formula>
    </cfRule>
  </conditionalFormatting>
  <conditionalFormatting sqref="B492:N496">
    <cfRule type="cellIs" dxfId="80" priority="79" operator="lessThan">
      <formula>0</formula>
    </cfRule>
  </conditionalFormatting>
  <conditionalFormatting sqref="B492:N496">
    <cfRule type="expression" dxfId="79" priority="77">
      <formula>B492/A492&gt;1</formula>
    </cfRule>
    <cfRule type="expression" dxfId="78" priority="78">
      <formula>B492/A492&lt;1</formula>
    </cfRule>
  </conditionalFormatting>
  <conditionalFormatting sqref="Q492:Q496">
    <cfRule type="cellIs" dxfId="77" priority="76" operator="lessThan">
      <formula>0</formula>
    </cfRule>
  </conditionalFormatting>
  <conditionalFormatting sqref="Q492:Q496">
    <cfRule type="expression" dxfId="76" priority="74">
      <formula>Q492/N492&gt;1</formula>
    </cfRule>
    <cfRule type="expression" dxfId="75" priority="75">
      <formula>Q492/N492&lt;1</formula>
    </cfRule>
  </conditionalFormatting>
  <conditionalFormatting sqref="B357:Q360">
    <cfRule type="cellIs" dxfId="74" priority="73" operator="lessThan">
      <formula>0</formula>
    </cfRule>
  </conditionalFormatting>
  <conditionalFormatting sqref="O616:O619">
    <cfRule type="cellIs" dxfId="73" priority="64" operator="lessThan">
      <formula>0</formula>
    </cfRule>
  </conditionalFormatting>
  <conditionalFormatting sqref="O605:O607">
    <cfRule type="cellIs" dxfId="72" priority="58" operator="lessThan">
      <formula>0</formula>
    </cfRule>
  </conditionalFormatting>
  <conditionalFormatting sqref="O626:O629">
    <cfRule type="cellIs" dxfId="71" priority="60" operator="lessThan">
      <formula>0</formula>
    </cfRule>
  </conditionalFormatting>
  <conditionalFormatting sqref="O616:O619">
    <cfRule type="cellIs" dxfId="70" priority="65" operator="lessThan">
      <formula>0</formula>
    </cfRule>
  </conditionalFormatting>
  <conditionalFormatting sqref="O605:O607">
    <cfRule type="cellIs" dxfId="69" priority="59" operator="lessThan">
      <formula>0</formula>
    </cfRule>
  </conditionalFormatting>
  <conditionalFormatting sqref="O351:O354">
    <cfRule type="cellIs" dxfId="68" priority="72" operator="lessThan">
      <formula>0</formula>
    </cfRule>
  </conditionalFormatting>
  <conditionalFormatting sqref="O363:O364">
    <cfRule type="cellIs" dxfId="67" priority="71" operator="lessThan">
      <formula>0</formula>
    </cfRule>
  </conditionalFormatting>
  <conditionalFormatting sqref="O369:O370">
    <cfRule type="cellIs" dxfId="66" priority="70" operator="lessThan">
      <formula>0</formula>
    </cfRule>
  </conditionalFormatting>
  <conditionalFormatting sqref="O375:O376">
    <cfRule type="cellIs" dxfId="65" priority="69" operator="lessThan">
      <formula>0</formula>
    </cfRule>
  </conditionalFormatting>
  <conditionalFormatting sqref="O381:O383">
    <cfRule type="cellIs" dxfId="64" priority="68" operator="lessThan">
      <formula>0</formula>
    </cfRule>
  </conditionalFormatting>
  <conditionalFormatting sqref="O593:O595">
    <cfRule type="cellIs" dxfId="63" priority="66" operator="lessThan">
      <formula>0</formula>
    </cfRule>
  </conditionalFormatting>
  <conditionalFormatting sqref="O593:O595">
    <cfRule type="cellIs" dxfId="62" priority="67" operator="lessThan">
      <formula>0</formula>
    </cfRule>
  </conditionalFormatting>
  <conditionalFormatting sqref="O621:O624">
    <cfRule type="cellIs" dxfId="61" priority="62" operator="lessThan">
      <formula>0</formula>
    </cfRule>
  </conditionalFormatting>
  <conditionalFormatting sqref="O621:O624">
    <cfRule type="cellIs" dxfId="60" priority="63" operator="lessThan">
      <formula>0</formula>
    </cfRule>
  </conditionalFormatting>
  <conditionalFormatting sqref="O626:O629">
    <cfRule type="cellIs" dxfId="59" priority="61" operator="lessThan">
      <formula>0</formula>
    </cfRule>
  </conditionalFormatting>
  <conditionalFormatting sqref="O611:O614">
    <cfRule type="cellIs" dxfId="58" priority="56" operator="lessThan">
      <formula>0</formula>
    </cfRule>
  </conditionalFormatting>
  <conditionalFormatting sqref="O611:O614">
    <cfRule type="cellIs" dxfId="57" priority="57" operator="lessThan">
      <formula>0</formula>
    </cfRule>
  </conditionalFormatting>
  <conditionalFormatting sqref="O461:O464">
    <cfRule type="cellIs" dxfId="56" priority="55" operator="lessThan">
      <formula>0</formula>
    </cfRule>
  </conditionalFormatting>
  <conditionalFormatting sqref="O507:O510">
    <cfRule type="cellIs" dxfId="55" priority="54" operator="lessThan">
      <formula>0</formula>
    </cfRule>
  </conditionalFormatting>
  <conditionalFormatting sqref="O507:O510">
    <cfRule type="expression" dxfId="54" priority="52">
      <formula>O507/M507&gt;1</formula>
    </cfRule>
    <cfRule type="expression" dxfId="53" priority="53">
      <formula>O507/M507&lt;1</formula>
    </cfRule>
  </conditionalFormatting>
  <conditionalFormatting sqref="O584:O587 O570:O573 O555:O558 O547:O550">
    <cfRule type="cellIs" dxfId="52" priority="51" operator="lessThan">
      <formula>0</formula>
    </cfRule>
  </conditionalFormatting>
  <conditionalFormatting sqref="O584:O587">
    <cfRule type="expression" dxfId="51" priority="49">
      <formula>O584/M584&gt;1</formula>
    </cfRule>
    <cfRule type="expression" dxfId="50" priority="50">
      <formula>O584/M584&lt;1</formula>
    </cfRule>
  </conditionalFormatting>
  <conditionalFormatting sqref="O676:O679">
    <cfRule type="cellIs" dxfId="49" priority="48" operator="lessThan">
      <formula>0</formula>
    </cfRule>
  </conditionalFormatting>
  <conditionalFormatting sqref="O680:O683">
    <cfRule type="cellIs" dxfId="48" priority="47" operator="lessThan">
      <formula>0</formula>
    </cfRule>
  </conditionalFormatting>
  <conditionalFormatting sqref="O684:O687">
    <cfRule type="cellIs" dxfId="47" priority="46" operator="lessThan">
      <formula>0</formula>
    </cfRule>
  </conditionalFormatting>
  <conditionalFormatting sqref="O688:O691">
    <cfRule type="cellIs" dxfId="46" priority="45" operator="lessThan">
      <formula>0</formula>
    </cfRule>
  </conditionalFormatting>
  <conditionalFormatting sqref="O696:O699">
    <cfRule type="cellIs" dxfId="45" priority="44" operator="lessThan">
      <formula>0</formula>
    </cfRule>
  </conditionalFormatting>
  <conditionalFormatting sqref="O700:O703">
    <cfRule type="cellIs" dxfId="44" priority="43" operator="lessThan">
      <formula>0</formula>
    </cfRule>
  </conditionalFormatting>
  <conditionalFormatting sqref="O704:O707">
    <cfRule type="cellIs" dxfId="43" priority="42" operator="lessThan">
      <formula>0</formula>
    </cfRule>
  </conditionalFormatting>
  <conditionalFormatting sqref="O712:O715">
    <cfRule type="cellIs" dxfId="42" priority="41" operator="lessThan">
      <formula>0</formula>
    </cfRule>
  </conditionalFormatting>
  <conditionalFormatting sqref="O716:O719">
    <cfRule type="cellIs" dxfId="41" priority="40" operator="lessThan">
      <formula>0</formula>
    </cfRule>
  </conditionalFormatting>
  <conditionalFormatting sqref="O720:O723">
    <cfRule type="cellIs" dxfId="40" priority="39" operator="lessThan">
      <formula>0</formula>
    </cfRule>
  </conditionalFormatting>
  <conditionalFormatting sqref="O492:O496">
    <cfRule type="cellIs" dxfId="39" priority="38" operator="lessThan">
      <formula>0</formula>
    </cfRule>
  </conditionalFormatting>
  <conditionalFormatting sqref="O492:O496">
    <cfRule type="expression" dxfId="38" priority="36">
      <formula>O492/M492&gt;1</formula>
    </cfRule>
    <cfRule type="expression" dxfId="37" priority="37">
      <formula>O492/M492&lt;1</formula>
    </cfRule>
  </conditionalFormatting>
  <conditionalFormatting sqref="P521:Q521 P636:Q637 P639:Q640 P529:Q529 P582:Q582 P537:Q537 P568:Q568 P597:Q597">
    <cfRule type="expression" dxfId="36" priority="1233">
      <formula>P521/M521&gt;1</formula>
    </cfRule>
    <cfRule type="expression" dxfId="35" priority="1234">
      <formula>P521/M521&lt;1</formula>
    </cfRule>
  </conditionalFormatting>
  <conditionalFormatting sqref="P616:P619">
    <cfRule type="cellIs" dxfId="34" priority="27" operator="lessThan">
      <formula>0</formula>
    </cfRule>
  </conditionalFormatting>
  <conditionalFormatting sqref="P605:P607">
    <cfRule type="cellIs" dxfId="33" priority="21" operator="lessThan">
      <formula>0</formula>
    </cfRule>
  </conditionalFormatting>
  <conditionalFormatting sqref="P626:P629">
    <cfRule type="cellIs" dxfId="32" priority="23" operator="lessThan">
      <formula>0</formula>
    </cfRule>
  </conditionalFormatting>
  <conditionalFormatting sqref="P616:P619">
    <cfRule type="cellIs" dxfId="31" priority="28" operator="lessThan">
      <formula>0</formula>
    </cfRule>
  </conditionalFormatting>
  <conditionalFormatting sqref="P605:P607">
    <cfRule type="cellIs" dxfId="30" priority="22" operator="lessThan">
      <formula>0</formula>
    </cfRule>
  </conditionalFormatting>
  <conditionalFormatting sqref="P351:P354">
    <cfRule type="cellIs" dxfId="29" priority="35" operator="lessThan">
      <formula>0</formula>
    </cfRule>
  </conditionalFormatting>
  <conditionalFormatting sqref="P363:P364">
    <cfRule type="cellIs" dxfId="28" priority="34" operator="lessThan">
      <formula>0</formula>
    </cfRule>
  </conditionalFormatting>
  <conditionalFormatting sqref="P369:P370">
    <cfRule type="cellIs" dxfId="27" priority="33" operator="lessThan">
      <formula>0</formula>
    </cfRule>
  </conditionalFormatting>
  <conditionalFormatting sqref="P375:P376">
    <cfRule type="cellIs" dxfId="26" priority="32" operator="lessThan">
      <formula>0</formula>
    </cfRule>
  </conditionalFormatting>
  <conditionalFormatting sqref="P381:P383">
    <cfRule type="cellIs" dxfId="25" priority="31" operator="lessThan">
      <formula>0</formula>
    </cfRule>
  </conditionalFormatting>
  <conditionalFormatting sqref="P593:P595">
    <cfRule type="cellIs" dxfId="24" priority="29" operator="lessThan">
      <formula>0</formula>
    </cfRule>
  </conditionalFormatting>
  <conditionalFormatting sqref="P593:P595">
    <cfRule type="cellIs" dxfId="23" priority="30" operator="lessThan">
      <formula>0</formula>
    </cfRule>
  </conditionalFormatting>
  <conditionalFormatting sqref="P621:P624">
    <cfRule type="cellIs" dxfId="22" priority="25" operator="lessThan">
      <formula>0</formula>
    </cfRule>
  </conditionalFormatting>
  <conditionalFormatting sqref="P621:P624">
    <cfRule type="cellIs" dxfId="21" priority="26" operator="lessThan">
      <formula>0</formula>
    </cfRule>
  </conditionalFormatting>
  <conditionalFormatting sqref="P626:P629">
    <cfRule type="cellIs" dxfId="20" priority="24" operator="lessThan">
      <formula>0</formula>
    </cfRule>
  </conditionalFormatting>
  <conditionalFormatting sqref="P611:P614">
    <cfRule type="cellIs" dxfId="19" priority="19" operator="lessThan">
      <formula>0</formula>
    </cfRule>
  </conditionalFormatting>
  <conditionalFormatting sqref="P611:P614">
    <cfRule type="cellIs" dxfId="18" priority="20" operator="lessThan">
      <formula>0</formula>
    </cfRule>
  </conditionalFormatting>
  <conditionalFormatting sqref="P461:P464">
    <cfRule type="cellIs" dxfId="17" priority="18" operator="lessThan">
      <formula>0</formula>
    </cfRule>
  </conditionalFormatting>
  <conditionalFormatting sqref="P507:P510">
    <cfRule type="cellIs" dxfId="16" priority="17" operator="lessThan">
      <formula>0</formula>
    </cfRule>
  </conditionalFormatting>
  <conditionalFormatting sqref="P584:P587 P570:P573 P555:P558 P547:P550">
    <cfRule type="cellIs" dxfId="15" priority="16" operator="lessThan">
      <formula>0</formula>
    </cfRule>
  </conditionalFormatting>
  <conditionalFormatting sqref="P584:P587">
    <cfRule type="expression" dxfId="14" priority="14">
      <formula>P584/M584&gt;1</formula>
    </cfRule>
    <cfRule type="expression" dxfId="13" priority="15">
      <formula>P584/M584&lt;1</formula>
    </cfRule>
  </conditionalFormatting>
  <conditionalFormatting sqref="P676:P679">
    <cfRule type="cellIs" dxfId="12" priority="13" operator="lessThan">
      <formula>0</formula>
    </cfRule>
  </conditionalFormatting>
  <conditionalFormatting sqref="P680:P683">
    <cfRule type="cellIs" dxfId="11" priority="12" operator="lessThan">
      <formula>0</formula>
    </cfRule>
  </conditionalFormatting>
  <conditionalFormatting sqref="P684:P687">
    <cfRule type="cellIs" dxfId="10" priority="11" operator="lessThan">
      <formula>0</formula>
    </cfRule>
  </conditionalFormatting>
  <conditionalFormatting sqref="P688:P691">
    <cfRule type="cellIs" dxfId="9" priority="10" operator="lessThan">
      <formula>0</formula>
    </cfRule>
  </conditionalFormatting>
  <conditionalFormatting sqref="P696:P699">
    <cfRule type="cellIs" dxfId="8" priority="9" operator="lessThan">
      <formula>0</formula>
    </cfRule>
  </conditionalFormatting>
  <conditionalFormatting sqref="P700:P703">
    <cfRule type="cellIs" dxfId="7" priority="8" operator="lessThan">
      <formula>0</formula>
    </cfRule>
  </conditionalFormatting>
  <conditionalFormatting sqref="P704:P707">
    <cfRule type="cellIs" dxfId="6" priority="7" operator="lessThan">
      <formula>0</formula>
    </cfRule>
  </conditionalFormatting>
  <conditionalFormatting sqref="P712:P715">
    <cfRule type="cellIs" dxfId="5" priority="6" operator="lessThan">
      <formula>0</formula>
    </cfRule>
  </conditionalFormatting>
  <conditionalFormatting sqref="P716:P719">
    <cfRule type="cellIs" dxfId="4" priority="5" operator="lessThan">
      <formula>0</formula>
    </cfRule>
  </conditionalFormatting>
  <conditionalFormatting sqref="P720:P723">
    <cfRule type="cellIs" dxfId="3" priority="4" operator="lessThan">
      <formula>0</formula>
    </cfRule>
  </conditionalFormatting>
  <conditionalFormatting sqref="P492:P496">
    <cfRule type="cellIs" dxfId="2" priority="3" operator="lessThan">
      <formula>0</formula>
    </cfRule>
  </conditionalFormatting>
  <conditionalFormatting sqref="P492:P496">
    <cfRule type="expression" dxfId="1" priority="1">
      <formula>P492/M492&gt;1</formula>
    </cfRule>
    <cfRule type="expression" dxfId="0" priority="2">
      <formula>P492/M492&lt;1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Poy_Envi#10</dc:creator>
  <cp:lastModifiedBy>User</cp:lastModifiedBy>
  <dcterms:created xsi:type="dcterms:W3CDTF">2023-05-23T09:15:31Z</dcterms:created>
  <dcterms:modified xsi:type="dcterms:W3CDTF">2023-05-23T10:16:57Z</dcterms:modified>
</cp:coreProperties>
</file>