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ความรู้ในการหาเงิน\หุ้น\641222 ลงทุนแบบกล้วย\"/>
    </mc:Choice>
  </mc:AlternateContent>
  <xr:revisionPtr revIDLastSave="0" documentId="8_{A775DFE8-25FB-4DB7-A5FC-757B556C8F66}" xr6:coauthVersionLast="47" xr6:coauthVersionMax="47" xr10:uidLastSave="{00000000-0000-0000-0000-000000000000}"/>
  <bookViews>
    <workbookView xWindow="-120" yWindow="-120" windowWidth="29040" windowHeight="15840" xr2:uid="{52A71807-5210-4F44-BF74-83437C699A90}"/>
  </bookViews>
  <sheets>
    <sheet name="auct"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47" i="1" l="1"/>
  <c r="P819" i="1"/>
  <c r="O819" i="1"/>
  <c r="N819" i="1"/>
  <c r="M819" i="1"/>
  <c r="L819" i="1"/>
  <c r="K819" i="1"/>
  <c r="J819" i="1"/>
  <c r="Q814" i="1"/>
  <c r="P813" i="1"/>
  <c r="O813" i="1"/>
  <c r="N813" i="1"/>
  <c r="M813" i="1"/>
  <c r="L813" i="1"/>
  <c r="K813" i="1"/>
  <c r="Q812" i="1"/>
  <c r="Q811" i="1"/>
  <c r="Q810" i="1"/>
  <c r="Q808" i="1"/>
  <c r="Q807" i="1"/>
  <c r="P807" i="1"/>
  <c r="O807" i="1"/>
  <c r="N807" i="1"/>
  <c r="M807" i="1"/>
  <c r="L807" i="1"/>
  <c r="K807" i="1"/>
  <c r="Q806" i="1"/>
  <c r="Q805" i="1"/>
  <c r="Q804" i="1"/>
  <c r="Q802" i="1"/>
  <c r="Q801" i="1"/>
  <c r="P801" i="1"/>
  <c r="O801" i="1"/>
  <c r="N801" i="1"/>
  <c r="M801" i="1"/>
  <c r="L801" i="1"/>
  <c r="K801" i="1"/>
  <c r="Q800" i="1"/>
  <c r="Q799" i="1"/>
  <c r="Q798" i="1"/>
  <c r="P795" i="1"/>
  <c r="O795" i="1"/>
  <c r="N795" i="1"/>
  <c r="M795" i="1"/>
  <c r="L795" i="1"/>
  <c r="K795" i="1"/>
  <c r="P788" i="1"/>
  <c r="O788" i="1"/>
  <c r="L788" i="1"/>
  <c r="M784" i="1"/>
  <c r="J784" i="1"/>
  <c r="M783" i="1"/>
  <c r="L783" i="1"/>
  <c r="L784" i="1" s="1"/>
  <c r="K783" i="1"/>
  <c r="K784" i="1" s="1"/>
  <c r="J783" i="1"/>
  <c r="I783" i="1"/>
  <c r="I784" i="1" s="1"/>
  <c r="H783" i="1"/>
  <c r="H784" i="1" s="1"/>
  <c r="O781" i="1"/>
  <c r="O783" i="1" s="1"/>
  <c r="O784" i="1" s="1"/>
  <c r="P779" i="1"/>
  <c r="J779" i="1"/>
  <c r="P778" i="1"/>
  <c r="P781" i="1" s="1"/>
  <c r="O778" i="1"/>
  <c r="O782" i="1" s="1"/>
  <c r="N778" i="1"/>
  <c r="M778" i="1"/>
  <c r="N779" i="1" s="1"/>
  <c r="L778" i="1"/>
  <c r="L779" i="1" s="1"/>
  <c r="K778" i="1"/>
  <c r="K779" i="1" s="1"/>
  <c r="J778" i="1"/>
  <c r="I778" i="1"/>
  <c r="I779" i="1" s="1"/>
  <c r="H778" i="1"/>
  <c r="J774" i="1"/>
  <c r="I774" i="1"/>
  <c r="H774" i="1"/>
  <c r="P773" i="1"/>
  <c r="O773" i="1"/>
  <c r="N773" i="1"/>
  <c r="M773" i="1"/>
  <c r="L773" i="1"/>
  <c r="K773" i="1"/>
  <c r="P766" i="1"/>
  <c r="O766" i="1"/>
  <c r="N766" i="1"/>
  <c r="M766" i="1"/>
  <c r="L766" i="1"/>
  <c r="P760" i="1"/>
  <c r="O760" i="1"/>
  <c r="N760" i="1"/>
  <c r="M760" i="1"/>
  <c r="L760" i="1"/>
  <c r="P754" i="1"/>
  <c r="O754" i="1"/>
  <c r="N754" i="1"/>
  <c r="M754" i="1"/>
  <c r="L754" i="1"/>
  <c r="P748" i="1"/>
  <c r="O748" i="1"/>
  <c r="N748" i="1"/>
  <c r="M748" i="1"/>
  <c r="L748" i="1"/>
  <c r="O742" i="1"/>
  <c r="N742" i="1"/>
  <c r="M742" i="1"/>
  <c r="L742" i="1"/>
  <c r="N735" i="1"/>
  <c r="M735" i="1"/>
  <c r="L735" i="1"/>
  <c r="K735" i="1"/>
  <c r="J735" i="1"/>
  <c r="I735" i="1"/>
  <c r="H735" i="1"/>
  <c r="O732" i="1"/>
  <c r="N732" i="1"/>
  <c r="M732" i="1"/>
  <c r="L732" i="1"/>
  <c r="K732" i="1"/>
  <c r="J732" i="1"/>
  <c r="I732" i="1"/>
  <c r="Q731" i="1"/>
  <c r="Q730" i="1"/>
  <c r="Q729" i="1"/>
  <c r="Q728" i="1"/>
  <c r="Q727" i="1"/>
  <c r="O723" i="1"/>
  <c r="O721" i="1"/>
  <c r="N721" i="1"/>
  <c r="O722" i="1" s="1"/>
  <c r="P720" i="1"/>
  <c r="O720" i="1"/>
  <c r="O718" i="1"/>
  <c r="O717" i="1"/>
  <c r="N717" i="1"/>
  <c r="M717" i="1"/>
  <c r="O719" i="1" s="1"/>
  <c r="P716" i="1"/>
  <c r="O716" i="1"/>
  <c r="N716" i="1"/>
  <c r="M713" i="1"/>
  <c r="L713" i="1"/>
  <c r="M712" i="1"/>
  <c r="N712" i="1" s="1"/>
  <c r="K709" i="1"/>
  <c r="M708" i="1"/>
  <c r="N708" i="1" s="1"/>
  <c r="L708" i="1"/>
  <c r="L709" i="1" s="1"/>
  <c r="L711" i="1" s="1"/>
  <c r="J705" i="1"/>
  <c r="L704" i="1"/>
  <c r="K704" i="1"/>
  <c r="K705" i="1" s="1"/>
  <c r="I701" i="1"/>
  <c r="K700" i="1"/>
  <c r="J700" i="1"/>
  <c r="J701" i="1" s="1"/>
  <c r="J703" i="1" s="1"/>
  <c r="H697" i="1"/>
  <c r="J696" i="1"/>
  <c r="K696" i="1" s="1"/>
  <c r="I696" i="1"/>
  <c r="I697" i="1" s="1"/>
  <c r="H693" i="1"/>
  <c r="G693" i="1"/>
  <c r="H695" i="1" s="1"/>
  <c r="H692" i="1"/>
  <c r="I692" i="1" s="1"/>
  <c r="G689" i="1"/>
  <c r="G691" i="1" s="1"/>
  <c r="F689" i="1"/>
  <c r="G688" i="1"/>
  <c r="H688" i="1" s="1"/>
  <c r="E685" i="1"/>
  <c r="F684" i="1"/>
  <c r="G684" i="1" s="1"/>
  <c r="D681" i="1"/>
  <c r="E680" i="1"/>
  <c r="E681" i="1" s="1"/>
  <c r="C677" i="1"/>
  <c r="D676" i="1"/>
  <c r="D677" i="1" s="1"/>
  <c r="B673" i="1"/>
  <c r="D672" i="1"/>
  <c r="C672" i="1"/>
  <c r="C673" i="1" s="1"/>
  <c r="O669" i="1"/>
  <c r="N669" i="1"/>
  <c r="P661" i="1"/>
  <c r="P717" i="1" s="1"/>
  <c r="O654" i="1"/>
  <c r="N654" i="1"/>
  <c r="M654" i="1"/>
  <c r="L654" i="1"/>
  <c r="K654" i="1"/>
  <c r="J654" i="1"/>
  <c r="I654" i="1"/>
  <c r="H654" i="1"/>
  <c r="G654" i="1"/>
  <c r="F654" i="1"/>
  <c r="E654" i="1"/>
  <c r="D654" i="1"/>
  <c r="C654" i="1"/>
  <c r="B654" i="1"/>
  <c r="O652" i="1"/>
  <c r="N652" i="1"/>
  <c r="M652" i="1"/>
  <c r="L652" i="1"/>
  <c r="K652" i="1"/>
  <c r="J652" i="1"/>
  <c r="I652" i="1"/>
  <c r="H652" i="1"/>
  <c r="G652" i="1"/>
  <c r="F652" i="1"/>
  <c r="E652" i="1"/>
  <c r="D652" i="1"/>
  <c r="C652" i="1"/>
  <c r="B652" i="1"/>
  <c r="P629" i="1"/>
  <c r="O629" i="1"/>
  <c r="N629" i="1"/>
  <c r="M629" i="1"/>
  <c r="L629" i="1"/>
  <c r="K629" i="1"/>
  <c r="J629" i="1"/>
  <c r="I629" i="1"/>
  <c r="H629" i="1"/>
  <c r="G629" i="1"/>
  <c r="F629" i="1"/>
  <c r="E629" i="1"/>
  <c r="D629" i="1"/>
  <c r="C629" i="1"/>
  <c r="B629" i="1"/>
  <c r="P628" i="1"/>
  <c r="O628" i="1"/>
  <c r="N628" i="1"/>
  <c r="M628" i="1"/>
  <c r="L628" i="1"/>
  <c r="K628" i="1"/>
  <c r="J628" i="1"/>
  <c r="I628" i="1"/>
  <c r="H628" i="1"/>
  <c r="G628" i="1"/>
  <c r="F628" i="1"/>
  <c r="E628" i="1"/>
  <c r="D628" i="1"/>
  <c r="C628" i="1"/>
  <c r="B628" i="1"/>
  <c r="P627" i="1"/>
  <c r="O627" i="1"/>
  <c r="N627" i="1"/>
  <c r="M627" i="1"/>
  <c r="L627" i="1"/>
  <c r="K627" i="1"/>
  <c r="J627" i="1"/>
  <c r="I627" i="1"/>
  <c r="H627" i="1"/>
  <c r="G627" i="1"/>
  <c r="F627" i="1"/>
  <c r="E627" i="1"/>
  <c r="D627" i="1"/>
  <c r="C627" i="1"/>
  <c r="B627" i="1"/>
  <c r="P626" i="1"/>
  <c r="O626" i="1"/>
  <c r="N626" i="1"/>
  <c r="M626" i="1"/>
  <c r="L626" i="1"/>
  <c r="K626" i="1"/>
  <c r="J626" i="1"/>
  <c r="I626" i="1"/>
  <c r="H626" i="1"/>
  <c r="G626" i="1"/>
  <c r="F626" i="1"/>
  <c r="E626" i="1"/>
  <c r="D626" i="1"/>
  <c r="C626" i="1"/>
  <c r="B626" i="1"/>
  <c r="P624" i="1"/>
  <c r="O624" i="1"/>
  <c r="N624" i="1"/>
  <c r="M624" i="1"/>
  <c r="L624" i="1"/>
  <c r="K624" i="1"/>
  <c r="J624" i="1"/>
  <c r="I624" i="1"/>
  <c r="H624" i="1"/>
  <c r="G624" i="1"/>
  <c r="F624" i="1"/>
  <c r="E624" i="1"/>
  <c r="D624" i="1"/>
  <c r="C624" i="1"/>
  <c r="B624" i="1"/>
  <c r="P623" i="1"/>
  <c r="O623" i="1"/>
  <c r="N623" i="1"/>
  <c r="M623" i="1"/>
  <c r="L623" i="1"/>
  <c r="K623" i="1"/>
  <c r="J623" i="1"/>
  <c r="I623" i="1"/>
  <c r="H623" i="1"/>
  <c r="G623" i="1"/>
  <c r="F623" i="1"/>
  <c r="E623" i="1"/>
  <c r="D623" i="1"/>
  <c r="C623" i="1"/>
  <c r="B623" i="1"/>
  <c r="P622" i="1"/>
  <c r="O622" i="1"/>
  <c r="N622" i="1"/>
  <c r="M622" i="1"/>
  <c r="L622" i="1"/>
  <c r="K622" i="1"/>
  <c r="J622" i="1"/>
  <c r="I622" i="1"/>
  <c r="H622" i="1"/>
  <c r="G622" i="1"/>
  <c r="F622" i="1"/>
  <c r="E622" i="1"/>
  <c r="D622" i="1"/>
  <c r="C622" i="1"/>
  <c r="B622" i="1"/>
  <c r="P621" i="1"/>
  <c r="O621" i="1"/>
  <c r="N621" i="1"/>
  <c r="M621" i="1"/>
  <c r="L621" i="1"/>
  <c r="K621" i="1"/>
  <c r="J621" i="1"/>
  <c r="I621" i="1"/>
  <c r="H621" i="1"/>
  <c r="G621" i="1"/>
  <c r="F621" i="1"/>
  <c r="E621" i="1"/>
  <c r="D621" i="1"/>
  <c r="C621" i="1"/>
  <c r="B621" i="1"/>
  <c r="P619" i="1"/>
  <c r="O619" i="1"/>
  <c r="N619" i="1"/>
  <c r="M619" i="1"/>
  <c r="L619" i="1"/>
  <c r="K619" i="1"/>
  <c r="J619" i="1"/>
  <c r="I619" i="1"/>
  <c r="H619" i="1"/>
  <c r="G619" i="1"/>
  <c r="F619" i="1"/>
  <c r="E619" i="1"/>
  <c r="D619" i="1"/>
  <c r="C619" i="1"/>
  <c r="B619" i="1"/>
  <c r="P618" i="1"/>
  <c r="O618" i="1"/>
  <c r="N618" i="1"/>
  <c r="M618" i="1"/>
  <c r="L618" i="1"/>
  <c r="K618" i="1"/>
  <c r="J618" i="1"/>
  <c r="I618" i="1"/>
  <c r="H618" i="1"/>
  <c r="G618" i="1"/>
  <c r="F618" i="1"/>
  <c r="E618" i="1"/>
  <c r="D618" i="1"/>
  <c r="C618" i="1"/>
  <c r="B618" i="1"/>
  <c r="P617" i="1"/>
  <c r="O617" i="1"/>
  <c r="N617" i="1"/>
  <c r="M617" i="1"/>
  <c r="L617" i="1"/>
  <c r="K617" i="1"/>
  <c r="J617" i="1"/>
  <c r="I617" i="1"/>
  <c r="H617" i="1"/>
  <c r="G617" i="1"/>
  <c r="F617" i="1"/>
  <c r="E617" i="1"/>
  <c r="D617" i="1"/>
  <c r="C617" i="1"/>
  <c r="B617" i="1"/>
  <c r="P616" i="1"/>
  <c r="O616" i="1"/>
  <c r="N616" i="1"/>
  <c r="M616" i="1"/>
  <c r="L616" i="1"/>
  <c r="K616" i="1"/>
  <c r="J616" i="1"/>
  <c r="I616" i="1"/>
  <c r="H616" i="1"/>
  <c r="G616" i="1"/>
  <c r="F616" i="1"/>
  <c r="E616" i="1"/>
  <c r="D616" i="1"/>
  <c r="C616" i="1"/>
  <c r="B616" i="1"/>
  <c r="P614" i="1"/>
  <c r="O614" i="1"/>
  <c r="N614" i="1"/>
  <c r="M614" i="1"/>
  <c r="L614" i="1"/>
  <c r="K614" i="1"/>
  <c r="J614" i="1"/>
  <c r="I614" i="1"/>
  <c r="H614" i="1"/>
  <c r="G614" i="1"/>
  <c r="F614" i="1"/>
  <c r="E614" i="1"/>
  <c r="D614" i="1"/>
  <c r="C614" i="1"/>
  <c r="B614" i="1"/>
  <c r="P613" i="1"/>
  <c r="O613" i="1"/>
  <c r="N613" i="1"/>
  <c r="M613" i="1"/>
  <c r="L613" i="1"/>
  <c r="K613" i="1"/>
  <c r="K607" i="1" s="1"/>
  <c r="J613" i="1"/>
  <c r="I613" i="1"/>
  <c r="H613" i="1"/>
  <c r="G613" i="1"/>
  <c r="F613" i="1"/>
  <c r="E613" i="1"/>
  <c r="D613" i="1"/>
  <c r="C613" i="1"/>
  <c r="B613" i="1"/>
  <c r="P612" i="1"/>
  <c r="O612" i="1"/>
  <c r="N612" i="1"/>
  <c r="N606" i="1" s="1"/>
  <c r="M612" i="1"/>
  <c r="L612" i="1"/>
  <c r="K612" i="1"/>
  <c r="J612" i="1"/>
  <c r="I612" i="1"/>
  <c r="H612" i="1"/>
  <c r="G612" i="1"/>
  <c r="F612" i="1"/>
  <c r="E612" i="1"/>
  <c r="D612" i="1"/>
  <c r="C612" i="1"/>
  <c r="B612" i="1"/>
  <c r="B606" i="1" s="1"/>
  <c r="P611" i="1"/>
  <c r="O611" i="1"/>
  <c r="N611" i="1"/>
  <c r="M611" i="1"/>
  <c r="L611" i="1"/>
  <c r="K611" i="1"/>
  <c r="J611" i="1"/>
  <c r="I611" i="1"/>
  <c r="H611" i="1"/>
  <c r="G611" i="1"/>
  <c r="F611" i="1"/>
  <c r="E611" i="1"/>
  <c r="E605" i="1" s="1"/>
  <c r="D611" i="1"/>
  <c r="C611" i="1"/>
  <c r="B611" i="1"/>
  <c r="M608" i="1"/>
  <c r="H608" i="1"/>
  <c r="E608" i="1"/>
  <c r="P607" i="1"/>
  <c r="H607" i="1"/>
  <c r="D607" i="1"/>
  <c r="K606" i="1"/>
  <c r="H603" i="1"/>
  <c r="P602" i="1"/>
  <c r="P608" i="1" s="1"/>
  <c r="O602" i="1"/>
  <c r="O608" i="1" s="1"/>
  <c r="N602" i="1"/>
  <c r="N608" i="1" s="1"/>
  <c r="M602" i="1"/>
  <c r="L602" i="1"/>
  <c r="L608" i="1" s="1"/>
  <c r="K602" i="1"/>
  <c r="J602" i="1"/>
  <c r="J608" i="1" s="1"/>
  <c r="I602" i="1"/>
  <c r="I608" i="1" s="1"/>
  <c r="H602" i="1"/>
  <c r="G602" i="1"/>
  <c r="G608" i="1" s="1"/>
  <c r="F602" i="1"/>
  <c r="F608" i="1" s="1"/>
  <c r="E602" i="1"/>
  <c r="D602" i="1"/>
  <c r="D608" i="1" s="1"/>
  <c r="C602" i="1"/>
  <c r="C608" i="1" s="1"/>
  <c r="B602" i="1"/>
  <c r="B608" i="1" s="1"/>
  <c r="P601" i="1"/>
  <c r="O601" i="1"/>
  <c r="O607" i="1" s="1"/>
  <c r="N601" i="1"/>
  <c r="N607" i="1" s="1"/>
  <c r="M601" i="1"/>
  <c r="M607" i="1" s="1"/>
  <c r="L601" i="1"/>
  <c r="L607" i="1" s="1"/>
  <c r="K601" i="1"/>
  <c r="J601" i="1"/>
  <c r="J607" i="1" s="1"/>
  <c r="I601" i="1"/>
  <c r="I607" i="1" s="1"/>
  <c r="H601" i="1"/>
  <c r="G601" i="1"/>
  <c r="G607" i="1" s="1"/>
  <c r="F601" i="1"/>
  <c r="F607" i="1" s="1"/>
  <c r="E601" i="1"/>
  <c r="E607" i="1" s="1"/>
  <c r="D601" i="1"/>
  <c r="C601" i="1"/>
  <c r="C607" i="1" s="1"/>
  <c r="B601" i="1"/>
  <c r="B607" i="1" s="1"/>
  <c r="P600" i="1"/>
  <c r="P606" i="1" s="1"/>
  <c r="O600" i="1"/>
  <c r="O606" i="1" s="1"/>
  <c r="N600" i="1"/>
  <c r="M600" i="1"/>
  <c r="M606" i="1" s="1"/>
  <c r="L600" i="1"/>
  <c r="L606" i="1" s="1"/>
  <c r="K600" i="1"/>
  <c r="J600" i="1"/>
  <c r="J606" i="1" s="1"/>
  <c r="I600" i="1"/>
  <c r="I606" i="1" s="1"/>
  <c r="H600" i="1"/>
  <c r="H606" i="1" s="1"/>
  <c r="G600" i="1"/>
  <c r="G606" i="1" s="1"/>
  <c r="F600" i="1"/>
  <c r="F606" i="1" s="1"/>
  <c r="E600" i="1"/>
  <c r="E606" i="1" s="1"/>
  <c r="D600" i="1"/>
  <c r="D606" i="1" s="1"/>
  <c r="C600" i="1"/>
  <c r="C606" i="1" s="1"/>
  <c r="B600" i="1"/>
  <c r="P599" i="1"/>
  <c r="P605" i="1" s="1"/>
  <c r="O599" i="1"/>
  <c r="O605" i="1" s="1"/>
  <c r="N599" i="1"/>
  <c r="N605" i="1" s="1"/>
  <c r="M599" i="1"/>
  <c r="M605" i="1" s="1"/>
  <c r="L599" i="1"/>
  <c r="L605" i="1" s="1"/>
  <c r="K599" i="1"/>
  <c r="K605" i="1" s="1"/>
  <c r="J599" i="1"/>
  <c r="J605" i="1" s="1"/>
  <c r="I599" i="1"/>
  <c r="I605" i="1" s="1"/>
  <c r="H599" i="1"/>
  <c r="H605" i="1" s="1"/>
  <c r="G599" i="1"/>
  <c r="G605" i="1" s="1"/>
  <c r="F599" i="1"/>
  <c r="F605" i="1" s="1"/>
  <c r="E599" i="1"/>
  <c r="D599" i="1"/>
  <c r="D605" i="1" s="1"/>
  <c r="C599" i="1"/>
  <c r="C605" i="1" s="1"/>
  <c r="B599" i="1"/>
  <c r="B605" i="1" s="1"/>
  <c r="P596" i="1"/>
  <c r="O596" i="1"/>
  <c r="N596" i="1"/>
  <c r="M596" i="1"/>
  <c r="L596" i="1"/>
  <c r="K596" i="1"/>
  <c r="J596" i="1"/>
  <c r="I596" i="1"/>
  <c r="H596" i="1"/>
  <c r="G596" i="1"/>
  <c r="F596" i="1"/>
  <c r="E596" i="1"/>
  <c r="D596" i="1"/>
  <c r="C596" i="1"/>
  <c r="B596" i="1"/>
  <c r="P595" i="1"/>
  <c r="O595" i="1"/>
  <c r="N595" i="1"/>
  <c r="M595" i="1"/>
  <c r="L595" i="1"/>
  <c r="K595" i="1"/>
  <c r="J595" i="1"/>
  <c r="I595" i="1"/>
  <c r="H595" i="1"/>
  <c r="G595" i="1"/>
  <c r="F595" i="1"/>
  <c r="E595" i="1"/>
  <c r="D595" i="1"/>
  <c r="C595" i="1"/>
  <c r="B595" i="1"/>
  <c r="P594" i="1"/>
  <c r="O594" i="1"/>
  <c r="N594" i="1"/>
  <c r="M594" i="1"/>
  <c r="L594" i="1"/>
  <c r="K594" i="1"/>
  <c r="J594" i="1"/>
  <c r="I594" i="1"/>
  <c r="H594" i="1"/>
  <c r="G594" i="1"/>
  <c r="F594" i="1"/>
  <c r="E594" i="1"/>
  <c r="D594" i="1"/>
  <c r="C594" i="1"/>
  <c r="B594" i="1"/>
  <c r="P593" i="1"/>
  <c r="O593" i="1"/>
  <c r="N593" i="1"/>
  <c r="M593" i="1"/>
  <c r="L593" i="1"/>
  <c r="K593" i="1"/>
  <c r="J593" i="1"/>
  <c r="I593" i="1"/>
  <c r="H593" i="1"/>
  <c r="G593" i="1"/>
  <c r="F593" i="1"/>
  <c r="E593" i="1"/>
  <c r="D593" i="1"/>
  <c r="C593" i="1"/>
  <c r="B593" i="1"/>
  <c r="P587" i="1"/>
  <c r="O587" i="1"/>
  <c r="N587" i="1"/>
  <c r="M587" i="1"/>
  <c r="L587" i="1"/>
  <c r="K587" i="1"/>
  <c r="J587" i="1"/>
  <c r="I587" i="1"/>
  <c r="H587" i="1"/>
  <c r="G587" i="1"/>
  <c r="F587" i="1"/>
  <c r="E587" i="1"/>
  <c r="D587" i="1"/>
  <c r="C587" i="1"/>
  <c r="B587" i="1"/>
  <c r="P586" i="1"/>
  <c r="O586" i="1"/>
  <c r="N586" i="1"/>
  <c r="M586" i="1"/>
  <c r="L586" i="1"/>
  <c r="K586" i="1"/>
  <c r="J586" i="1"/>
  <c r="I586" i="1"/>
  <c r="H586" i="1"/>
  <c r="G586" i="1"/>
  <c r="F586" i="1"/>
  <c r="E586" i="1"/>
  <c r="D586" i="1"/>
  <c r="C586" i="1"/>
  <c r="B586" i="1"/>
  <c r="P585" i="1"/>
  <c r="P588" i="1" s="1"/>
  <c r="O585" i="1"/>
  <c r="O588" i="1" s="1"/>
  <c r="N585" i="1"/>
  <c r="N588" i="1" s="1"/>
  <c r="M585" i="1"/>
  <c r="L585" i="1"/>
  <c r="K585" i="1"/>
  <c r="J585" i="1"/>
  <c r="I585" i="1"/>
  <c r="H585" i="1"/>
  <c r="G585" i="1"/>
  <c r="F585" i="1"/>
  <c r="E585" i="1"/>
  <c r="D585" i="1"/>
  <c r="C585" i="1"/>
  <c r="B585" i="1"/>
  <c r="P584" i="1"/>
  <c r="O584" i="1"/>
  <c r="N584" i="1"/>
  <c r="M584" i="1"/>
  <c r="L584" i="1"/>
  <c r="L588" i="1" s="1"/>
  <c r="K584" i="1"/>
  <c r="K588" i="1" s="1"/>
  <c r="K634" i="1" s="1"/>
  <c r="J584" i="1"/>
  <c r="J588" i="1" s="1"/>
  <c r="I584" i="1"/>
  <c r="I588" i="1" s="1"/>
  <c r="H584" i="1"/>
  <c r="H588" i="1" s="1"/>
  <c r="G584" i="1"/>
  <c r="G588" i="1" s="1"/>
  <c r="F584" i="1"/>
  <c r="F588" i="1" s="1"/>
  <c r="E584" i="1"/>
  <c r="E588" i="1" s="1"/>
  <c r="D584" i="1"/>
  <c r="C584" i="1"/>
  <c r="C588" i="1" s="1"/>
  <c r="B584" i="1"/>
  <c r="B588" i="1" s="1"/>
  <c r="P580" i="1"/>
  <c r="O580" i="1"/>
  <c r="N580" i="1"/>
  <c r="M580" i="1"/>
  <c r="L580" i="1"/>
  <c r="K580" i="1"/>
  <c r="J580" i="1"/>
  <c r="I580" i="1"/>
  <c r="H580" i="1"/>
  <c r="G580" i="1"/>
  <c r="F580" i="1"/>
  <c r="E580" i="1"/>
  <c r="D580" i="1"/>
  <c r="C580" i="1"/>
  <c r="B580" i="1"/>
  <c r="P579" i="1"/>
  <c r="O579" i="1"/>
  <c r="N579" i="1"/>
  <c r="M579" i="1"/>
  <c r="L579" i="1"/>
  <c r="K579" i="1"/>
  <c r="J579" i="1"/>
  <c r="I579" i="1"/>
  <c r="H579" i="1"/>
  <c r="G579" i="1"/>
  <c r="F579" i="1"/>
  <c r="E579" i="1"/>
  <c r="D579" i="1"/>
  <c r="C579" i="1"/>
  <c r="B579" i="1"/>
  <c r="P578" i="1"/>
  <c r="P581" i="1" s="1"/>
  <c r="O578" i="1"/>
  <c r="O581" i="1" s="1"/>
  <c r="N578" i="1"/>
  <c r="N581" i="1" s="1"/>
  <c r="M578" i="1"/>
  <c r="L578" i="1"/>
  <c r="K578" i="1"/>
  <c r="J578" i="1"/>
  <c r="I578" i="1"/>
  <c r="H578" i="1"/>
  <c r="G578" i="1"/>
  <c r="F578" i="1"/>
  <c r="E578" i="1"/>
  <c r="D578" i="1"/>
  <c r="C578" i="1"/>
  <c r="B578" i="1"/>
  <c r="P577" i="1"/>
  <c r="O577" i="1"/>
  <c r="N577" i="1"/>
  <c r="M577" i="1"/>
  <c r="M581" i="1" s="1"/>
  <c r="L577" i="1"/>
  <c r="L581" i="1" s="1"/>
  <c r="K577" i="1"/>
  <c r="K581" i="1" s="1"/>
  <c r="J577" i="1"/>
  <c r="I577" i="1"/>
  <c r="I581" i="1" s="1"/>
  <c r="H577" i="1"/>
  <c r="H581" i="1" s="1"/>
  <c r="G577" i="1"/>
  <c r="G581" i="1" s="1"/>
  <c r="F577" i="1"/>
  <c r="F581" i="1" s="1"/>
  <c r="E577" i="1"/>
  <c r="E581" i="1" s="1"/>
  <c r="D577" i="1"/>
  <c r="C577" i="1"/>
  <c r="C581" i="1" s="1"/>
  <c r="B577" i="1"/>
  <c r="O567" i="1"/>
  <c r="P566" i="1"/>
  <c r="O566" i="1"/>
  <c r="N566" i="1"/>
  <c r="M566" i="1"/>
  <c r="L566" i="1"/>
  <c r="K566" i="1"/>
  <c r="J566" i="1"/>
  <c r="I566" i="1"/>
  <c r="H566" i="1"/>
  <c r="G566" i="1"/>
  <c r="F566" i="1"/>
  <c r="E566" i="1"/>
  <c r="D566" i="1"/>
  <c r="C566" i="1"/>
  <c r="B566" i="1"/>
  <c r="P565" i="1"/>
  <c r="O565" i="1"/>
  <c r="N565" i="1"/>
  <c r="M565" i="1"/>
  <c r="L565" i="1"/>
  <c r="K565" i="1"/>
  <c r="J565" i="1"/>
  <c r="I565" i="1"/>
  <c r="H565" i="1"/>
  <c r="G565" i="1"/>
  <c r="F565" i="1"/>
  <c r="E565" i="1"/>
  <c r="D565" i="1"/>
  <c r="C565" i="1"/>
  <c r="B565" i="1"/>
  <c r="P564" i="1"/>
  <c r="P567" i="1" s="1"/>
  <c r="O564" i="1"/>
  <c r="N564" i="1"/>
  <c r="M564" i="1"/>
  <c r="L564" i="1"/>
  <c r="K564" i="1"/>
  <c r="J564" i="1"/>
  <c r="I564" i="1"/>
  <c r="H564" i="1"/>
  <c r="G564" i="1"/>
  <c r="F564" i="1"/>
  <c r="E564" i="1"/>
  <c r="D564" i="1"/>
  <c r="C564" i="1"/>
  <c r="B564" i="1"/>
  <c r="P563" i="1"/>
  <c r="O563" i="1"/>
  <c r="N563" i="1"/>
  <c r="M563" i="1"/>
  <c r="M567" i="1" s="1"/>
  <c r="L563" i="1"/>
  <c r="L567" i="1" s="1"/>
  <c r="K563" i="1"/>
  <c r="J563" i="1"/>
  <c r="J567" i="1" s="1"/>
  <c r="I563" i="1"/>
  <c r="I567" i="1" s="1"/>
  <c r="H563" i="1"/>
  <c r="G563" i="1"/>
  <c r="F563" i="1"/>
  <c r="F567" i="1" s="1"/>
  <c r="E563" i="1"/>
  <c r="D563" i="1"/>
  <c r="D567" i="1" s="1"/>
  <c r="C563" i="1"/>
  <c r="C567" i="1" s="1"/>
  <c r="B563" i="1"/>
  <c r="B567" i="1" s="1"/>
  <c r="P557" i="1"/>
  <c r="P543" i="1"/>
  <c r="E543" i="1"/>
  <c r="D543" i="1"/>
  <c r="C543" i="1"/>
  <c r="B543" i="1"/>
  <c r="P542" i="1"/>
  <c r="E542" i="1"/>
  <c r="D542" i="1"/>
  <c r="C542" i="1"/>
  <c r="B542" i="1"/>
  <c r="P541" i="1"/>
  <c r="E541" i="1"/>
  <c r="D541" i="1"/>
  <c r="C541" i="1"/>
  <c r="B541" i="1"/>
  <c r="E540" i="1"/>
  <c r="E544" i="1" s="1"/>
  <c r="D540" i="1"/>
  <c r="D544" i="1" s="1"/>
  <c r="C540" i="1"/>
  <c r="B540" i="1"/>
  <c r="B544" i="1" s="1"/>
  <c r="P535" i="1"/>
  <c r="O535" i="1"/>
  <c r="N535" i="1"/>
  <c r="M535" i="1"/>
  <c r="L535" i="1"/>
  <c r="K535" i="1"/>
  <c r="J535" i="1"/>
  <c r="I535" i="1"/>
  <c r="H535" i="1"/>
  <c r="G535" i="1"/>
  <c r="F535" i="1"/>
  <c r="E535" i="1"/>
  <c r="D535" i="1"/>
  <c r="C535" i="1"/>
  <c r="B535" i="1"/>
  <c r="P534" i="1"/>
  <c r="O534" i="1"/>
  <c r="N534" i="1"/>
  <c r="M534" i="1"/>
  <c r="L534" i="1"/>
  <c r="K534" i="1"/>
  <c r="J534" i="1"/>
  <c r="I534" i="1"/>
  <c r="H534" i="1"/>
  <c r="G534" i="1"/>
  <c r="F534" i="1"/>
  <c r="E534" i="1"/>
  <c r="D534" i="1"/>
  <c r="C534" i="1"/>
  <c r="B534" i="1"/>
  <c r="P533" i="1"/>
  <c r="O533" i="1"/>
  <c r="O536" i="1" s="1"/>
  <c r="N533" i="1"/>
  <c r="M533" i="1"/>
  <c r="L533" i="1"/>
  <c r="K533" i="1"/>
  <c r="J533" i="1"/>
  <c r="I533" i="1"/>
  <c r="H533" i="1"/>
  <c r="G533" i="1"/>
  <c r="F533" i="1"/>
  <c r="E533" i="1"/>
  <c r="D533" i="1"/>
  <c r="C533" i="1"/>
  <c r="B533" i="1"/>
  <c r="P532" i="1"/>
  <c r="P536" i="1" s="1"/>
  <c r="O532" i="1"/>
  <c r="N532" i="1"/>
  <c r="M532" i="1"/>
  <c r="M536" i="1" s="1"/>
  <c r="L532" i="1"/>
  <c r="L536" i="1" s="1"/>
  <c r="K532" i="1"/>
  <c r="J532" i="1"/>
  <c r="J536" i="1" s="1"/>
  <c r="I532" i="1"/>
  <c r="I536" i="1" s="1"/>
  <c r="H532" i="1"/>
  <c r="H536" i="1" s="1"/>
  <c r="G532" i="1"/>
  <c r="G536" i="1" s="1"/>
  <c r="F532" i="1"/>
  <c r="F536" i="1" s="1"/>
  <c r="E532" i="1"/>
  <c r="D532" i="1"/>
  <c r="D536" i="1" s="1"/>
  <c r="C532" i="1"/>
  <c r="C536" i="1" s="1"/>
  <c r="B532" i="1"/>
  <c r="P527" i="1"/>
  <c r="O527" i="1"/>
  <c r="N527" i="1"/>
  <c r="M527" i="1"/>
  <c r="L527" i="1"/>
  <c r="K527" i="1"/>
  <c r="J527" i="1"/>
  <c r="I527" i="1"/>
  <c r="H527" i="1"/>
  <c r="G527" i="1"/>
  <c r="F527" i="1"/>
  <c r="E527" i="1"/>
  <c r="D527" i="1"/>
  <c r="C527" i="1"/>
  <c r="B527" i="1"/>
  <c r="P526" i="1"/>
  <c r="O526" i="1"/>
  <c r="N526" i="1"/>
  <c r="M526" i="1"/>
  <c r="L526" i="1"/>
  <c r="K526" i="1"/>
  <c r="J526" i="1"/>
  <c r="I526" i="1"/>
  <c r="H526" i="1"/>
  <c r="G526" i="1"/>
  <c r="F526" i="1"/>
  <c r="E526" i="1"/>
  <c r="D526" i="1"/>
  <c r="C526" i="1"/>
  <c r="B526" i="1"/>
  <c r="P525" i="1"/>
  <c r="O525" i="1"/>
  <c r="O528" i="1" s="1"/>
  <c r="N525" i="1"/>
  <c r="N528" i="1" s="1"/>
  <c r="M525" i="1"/>
  <c r="L525" i="1"/>
  <c r="K525" i="1"/>
  <c r="J525" i="1"/>
  <c r="I525" i="1"/>
  <c r="H525" i="1"/>
  <c r="G525" i="1"/>
  <c r="F525" i="1"/>
  <c r="E525" i="1"/>
  <c r="D525" i="1"/>
  <c r="C525" i="1"/>
  <c r="B525" i="1"/>
  <c r="P524" i="1"/>
  <c r="P528" i="1" s="1"/>
  <c r="O524" i="1"/>
  <c r="N524" i="1"/>
  <c r="M524" i="1"/>
  <c r="L524" i="1"/>
  <c r="L528" i="1" s="1"/>
  <c r="K524" i="1"/>
  <c r="K528" i="1" s="1"/>
  <c r="J524" i="1"/>
  <c r="I524" i="1"/>
  <c r="I528" i="1" s="1"/>
  <c r="H524" i="1"/>
  <c r="H528" i="1" s="1"/>
  <c r="G524" i="1"/>
  <c r="F524" i="1"/>
  <c r="F528" i="1" s="1"/>
  <c r="E524" i="1"/>
  <c r="E528" i="1" s="1"/>
  <c r="D524" i="1"/>
  <c r="D528" i="1" s="1"/>
  <c r="C524" i="1"/>
  <c r="C528" i="1" s="1"/>
  <c r="B524" i="1"/>
  <c r="B528" i="1" s="1"/>
  <c r="P519" i="1"/>
  <c r="O519" i="1"/>
  <c r="N519" i="1"/>
  <c r="M519" i="1"/>
  <c r="L519" i="1"/>
  <c r="K519" i="1"/>
  <c r="J519" i="1"/>
  <c r="I519" i="1"/>
  <c r="H519" i="1"/>
  <c r="G519" i="1"/>
  <c r="F519" i="1"/>
  <c r="E519" i="1"/>
  <c r="D519" i="1"/>
  <c r="C519" i="1"/>
  <c r="B519" i="1"/>
  <c r="P518" i="1"/>
  <c r="O518" i="1"/>
  <c r="N518" i="1"/>
  <c r="M518" i="1"/>
  <c r="L518" i="1"/>
  <c r="K518" i="1"/>
  <c r="J518" i="1"/>
  <c r="I518" i="1"/>
  <c r="H518" i="1"/>
  <c r="G518" i="1"/>
  <c r="F518" i="1"/>
  <c r="E518" i="1"/>
  <c r="D518" i="1"/>
  <c r="C518" i="1"/>
  <c r="B518" i="1"/>
  <c r="P517" i="1"/>
  <c r="O517" i="1"/>
  <c r="N517" i="1"/>
  <c r="N520" i="1" s="1"/>
  <c r="M517" i="1"/>
  <c r="L517" i="1"/>
  <c r="K517" i="1"/>
  <c r="J517" i="1"/>
  <c r="I517" i="1"/>
  <c r="H517" i="1"/>
  <c r="G517" i="1"/>
  <c r="F517" i="1"/>
  <c r="E517" i="1"/>
  <c r="D517" i="1"/>
  <c r="C517" i="1"/>
  <c r="B517" i="1"/>
  <c r="P516" i="1"/>
  <c r="P520" i="1" s="1"/>
  <c r="O516" i="1"/>
  <c r="N516" i="1"/>
  <c r="M516" i="1"/>
  <c r="M520" i="1" s="1"/>
  <c r="L516" i="1"/>
  <c r="L520" i="1" s="1"/>
  <c r="K516" i="1"/>
  <c r="K520" i="1" s="1"/>
  <c r="J516" i="1"/>
  <c r="J520" i="1" s="1"/>
  <c r="I516" i="1"/>
  <c r="H516" i="1"/>
  <c r="H520" i="1" s="1"/>
  <c r="G516" i="1"/>
  <c r="G520" i="1" s="1"/>
  <c r="F516" i="1"/>
  <c r="E516" i="1"/>
  <c r="E520" i="1" s="1"/>
  <c r="D516" i="1"/>
  <c r="D520" i="1" s="1"/>
  <c r="C516" i="1"/>
  <c r="C520" i="1" s="1"/>
  <c r="B516" i="1"/>
  <c r="B520" i="1" s="1"/>
  <c r="H511" i="1"/>
  <c r="P510" i="1"/>
  <c r="P550" i="1" s="1"/>
  <c r="K510" i="1"/>
  <c r="D510" i="1"/>
  <c r="D550" i="1" s="1"/>
  <c r="N509" i="1"/>
  <c r="G509" i="1"/>
  <c r="B509" i="1"/>
  <c r="J508" i="1"/>
  <c r="E508" i="1"/>
  <c r="M507" i="1"/>
  <c r="H507" i="1"/>
  <c r="P502" i="1"/>
  <c r="O502" i="1"/>
  <c r="N502" i="1"/>
  <c r="M502" i="1"/>
  <c r="L502" i="1"/>
  <c r="K502" i="1"/>
  <c r="J502" i="1"/>
  <c r="I502" i="1"/>
  <c r="H502" i="1"/>
  <c r="G502" i="1"/>
  <c r="F502" i="1"/>
  <c r="E502" i="1"/>
  <c r="D502" i="1"/>
  <c r="C502" i="1"/>
  <c r="B502" i="1"/>
  <c r="P501" i="1"/>
  <c r="O501" i="1"/>
  <c r="N501" i="1"/>
  <c r="M501" i="1"/>
  <c r="L501" i="1"/>
  <c r="K501" i="1"/>
  <c r="J501" i="1"/>
  <c r="I501" i="1"/>
  <c r="H501" i="1"/>
  <c r="G501" i="1"/>
  <c r="F501" i="1"/>
  <c r="E501" i="1"/>
  <c r="D501" i="1"/>
  <c r="C501" i="1"/>
  <c r="B501" i="1"/>
  <c r="P500" i="1"/>
  <c r="O500" i="1"/>
  <c r="O503" i="1" s="1"/>
  <c r="N500" i="1"/>
  <c r="N503" i="1" s="1"/>
  <c r="M500" i="1"/>
  <c r="L500" i="1"/>
  <c r="K500" i="1"/>
  <c r="J500" i="1"/>
  <c r="I500" i="1"/>
  <c r="H500" i="1"/>
  <c r="G500" i="1"/>
  <c r="F500" i="1"/>
  <c r="E500" i="1"/>
  <c r="D500" i="1"/>
  <c r="C500" i="1"/>
  <c r="B500" i="1"/>
  <c r="P499" i="1"/>
  <c r="P503" i="1" s="1"/>
  <c r="O499" i="1"/>
  <c r="N499" i="1"/>
  <c r="M499" i="1"/>
  <c r="M503" i="1" s="1"/>
  <c r="L499" i="1"/>
  <c r="L503" i="1" s="1"/>
  <c r="K499" i="1"/>
  <c r="K503" i="1" s="1"/>
  <c r="J499" i="1"/>
  <c r="I499" i="1"/>
  <c r="I503" i="1" s="1"/>
  <c r="H499" i="1"/>
  <c r="H503" i="1" s="1"/>
  <c r="G499" i="1"/>
  <c r="F499" i="1"/>
  <c r="F503" i="1" s="1"/>
  <c r="E499" i="1"/>
  <c r="E503" i="1" s="1"/>
  <c r="D499" i="1"/>
  <c r="D503" i="1" s="1"/>
  <c r="C499" i="1"/>
  <c r="C503" i="1" s="1"/>
  <c r="B499" i="1"/>
  <c r="B503" i="1" s="1"/>
  <c r="G496" i="1"/>
  <c r="P495" i="1"/>
  <c r="O495" i="1"/>
  <c r="N495" i="1"/>
  <c r="M495" i="1"/>
  <c r="L495" i="1"/>
  <c r="K495" i="1"/>
  <c r="J495" i="1"/>
  <c r="I495" i="1"/>
  <c r="H495" i="1"/>
  <c r="G495" i="1"/>
  <c r="F495" i="1"/>
  <c r="E495" i="1"/>
  <c r="D495" i="1"/>
  <c r="C495" i="1"/>
  <c r="B495" i="1"/>
  <c r="P494" i="1"/>
  <c r="O494" i="1"/>
  <c r="O496" i="1" s="1"/>
  <c r="N494" i="1"/>
  <c r="M494" i="1"/>
  <c r="L494" i="1"/>
  <c r="K494" i="1"/>
  <c r="J494" i="1"/>
  <c r="I494" i="1"/>
  <c r="H494" i="1"/>
  <c r="G494" i="1"/>
  <c r="F494" i="1"/>
  <c r="E494" i="1"/>
  <c r="D494" i="1"/>
  <c r="C494" i="1"/>
  <c r="B494" i="1"/>
  <c r="P493" i="1"/>
  <c r="P496" i="1" s="1"/>
  <c r="O493" i="1"/>
  <c r="N493" i="1"/>
  <c r="N496" i="1" s="1"/>
  <c r="M493" i="1"/>
  <c r="L493" i="1"/>
  <c r="K493" i="1"/>
  <c r="J493" i="1"/>
  <c r="I493" i="1"/>
  <c r="H493" i="1"/>
  <c r="G493" i="1"/>
  <c r="F493" i="1"/>
  <c r="E493" i="1"/>
  <c r="D493" i="1"/>
  <c r="C493" i="1"/>
  <c r="B493" i="1"/>
  <c r="P492" i="1"/>
  <c r="O492" i="1"/>
  <c r="N492" i="1"/>
  <c r="M492" i="1"/>
  <c r="L492" i="1"/>
  <c r="L496" i="1" s="1"/>
  <c r="K492" i="1"/>
  <c r="K496" i="1" s="1"/>
  <c r="J492" i="1"/>
  <c r="J496" i="1" s="1"/>
  <c r="I492" i="1"/>
  <c r="I496" i="1" s="1"/>
  <c r="H492" i="1"/>
  <c r="H496" i="1" s="1"/>
  <c r="G492" i="1"/>
  <c r="F492" i="1"/>
  <c r="F496" i="1" s="1"/>
  <c r="E492" i="1"/>
  <c r="E496" i="1" s="1"/>
  <c r="D492" i="1"/>
  <c r="C492" i="1"/>
  <c r="C496" i="1" s="1"/>
  <c r="B492" i="1"/>
  <c r="B496" i="1" s="1"/>
  <c r="P489" i="1"/>
  <c r="O489" i="1"/>
  <c r="N489" i="1"/>
  <c r="M489" i="1"/>
  <c r="L489" i="1"/>
  <c r="K489" i="1"/>
  <c r="J489" i="1"/>
  <c r="I489" i="1"/>
  <c r="H489" i="1"/>
  <c r="G489" i="1"/>
  <c r="F489" i="1"/>
  <c r="E489" i="1"/>
  <c r="D489" i="1"/>
  <c r="C489" i="1"/>
  <c r="B489" i="1"/>
  <c r="P488" i="1"/>
  <c r="O488" i="1"/>
  <c r="N488" i="1"/>
  <c r="N490" i="1" s="1"/>
  <c r="M488" i="1"/>
  <c r="L488" i="1"/>
  <c r="K488" i="1"/>
  <c r="J488" i="1"/>
  <c r="I488" i="1"/>
  <c r="H488" i="1"/>
  <c r="G488" i="1"/>
  <c r="F488" i="1"/>
  <c r="E488" i="1"/>
  <c r="D488" i="1"/>
  <c r="C488" i="1"/>
  <c r="B488" i="1"/>
  <c r="P487" i="1"/>
  <c r="P490" i="1" s="1"/>
  <c r="O487" i="1"/>
  <c r="N487" i="1"/>
  <c r="M487" i="1"/>
  <c r="L487" i="1"/>
  <c r="K487" i="1"/>
  <c r="J487" i="1"/>
  <c r="I487" i="1"/>
  <c r="H487" i="1"/>
  <c r="G487" i="1"/>
  <c r="F487" i="1"/>
  <c r="E487" i="1"/>
  <c r="D487" i="1"/>
  <c r="C487" i="1"/>
  <c r="B487" i="1"/>
  <c r="P486" i="1"/>
  <c r="O486" i="1"/>
  <c r="O490" i="1" s="1"/>
  <c r="N486" i="1"/>
  <c r="M486" i="1"/>
  <c r="M490" i="1" s="1"/>
  <c r="L486" i="1"/>
  <c r="L490" i="1" s="1"/>
  <c r="K486" i="1"/>
  <c r="K490" i="1" s="1"/>
  <c r="J486" i="1"/>
  <c r="J490" i="1" s="1"/>
  <c r="I486" i="1"/>
  <c r="I490" i="1" s="1"/>
  <c r="H486" i="1"/>
  <c r="H490" i="1" s="1"/>
  <c r="G486" i="1"/>
  <c r="F486" i="1"/>
  <c r="F490" i="1" s="1"/>
  <c r="E486" i="1"/>
  <c r="E490" i="1" s="1"/>
  <c r="D486" i="1"/>
  <c r="C486" i="1"/>
  <c r="C490" i="1" s="1"/>
  <c r="B486" i="1"/>
  <c r="B490" i="1" s="1"/>
  <c r="P483" i="1"/>
  <c r="O483" i="1"/>
  <c r="N483" i="1"/>
  <c r="M483" i="1"/>
  <c r="L483" i="1"/>
  <c r="K483" i="1"/>
  <c r="J483" i="1"/>
  <c r="I483" i="1"/>
  <c r="H483" i="1"/>
  <c r="G483" i="1"/>
  <c r="F483" i="1"/>
  <c r="E483" i="1"/>
  <c r="D483" i="1"/>
  <c r="C483" i="1"/>
  <c r="B483" i="1"/>
  <c r="P482" i="1"/>
  <c r="O482" i="1"/>
  <c r="N482" i="1"/>
  <c r="M482" i="1"/>
  <c r="L482" i="1"/>
  <c r="K482" i="1"/>
  <c r="J482" i="1"/>
  <c r="I482" i="1"/>
  <c r="H482" i="1"/>
  <c r="G482" i="1"/>
  <c r="F482" i="1"/>
  <c r="E482" i="1"/>
  <c r="D482" i="1"/>
  <c r="C482" i="1"/>
  <c r="B482" i="1"/>
  <c r="P481" i="1"/>
  <c r="P484" i="1" s="1"/>
  <c r="O481" i="1"/>
  <c r="O484" i="1" s="1"/>
  <c r="N481" i="1"/>
  <c r="N484" i="1" s="1"/>
  <c r="M481" i="1"/>
  <c r="L481" i="1"/>
  <c r="K481" i="1"/>
  <c r="J481" i="1"/>
  <c r="I481" i="1"/>
  <c r="H481" i="1"/>
  <c r="G481" i="1"/>
  <c r="F481" i="1"/>
  <c r="E481" i="1"/>
  <c r="D481" i="1"/>
  <c r="C481" i="1"/>
  <c r="B481" i="1"/>
  <c r="P480" i="1"/>
  <c r="O480" i="1"/>
  <c r="N480" i="1"/>
  <c r="M480" i="1"/>
  <c r="M484" i="1" s="1"/>
  <c r="L480" i="1"/>
  <c r="L484" i="1" s="1"/>
  <c r="K480" i="1"/>
  <c r="K484" i="1" s="1"/>
  <c r="J480" i="1"/>
  <c r="I480" i="1"/>
  <c r="I484" i="1" s="1"/>
  <c r="H480" i="1"/>
  <c r="H484" i="1" s="1"/>
  <c r="G480" i="1"/>
  <c r="G484" i="1" s="1"/>
  <c r="F480" i="1"/>
  <c r="F484" i="1" s="1"/>
  <c r="E480" i="1"/>
  <c r="E484" i="1" s="1"/>
  <c r="D480" i="1"/>
  <c r="D484" i="1" s="1"/>
  <c r="C480" i="1"/>
  <c r="C484" i="1" s="1"/>
  <c r="B480" i="1"/>
  <c r="B484" i="1" s="1"/>
  <c r="P478" i="1"/>
  <c r="P477" i="1"/>
  <c r="O477" i="1"/>
  <c r="N477" i="1"/>
  <c r="M477" i="1"/>
  <c r="L477" i="1"/>
  <c r="K477" i="1"/>
  <c r="J477" i="1"/>
  <c r="I477" i="1"/>
  <c r="H477" i="1"/>
  <c r="G477" i="1"/>
  <c r="F477" i="1"/>
  <c r="E477" i="1"/>
  <c r="D477" i="1"/>
  <c r="C477" i="1"/>
  <c r="B477" i="1"/>
  <c r="P476" i="1"/>
  <c r="O476" i="1"/>
  <c r="N476" i="1"/>
  <c r="M476" i="1"/>
  <c r="L476" i="1"/>
  <c r="K476" i="1"/>
  <c r="J476" i="1"/>
  <c r="I476" i="1"/>
  <c r="H476" i="1"/>
  <c r="G476" i="1"/>
  <c r="F476" i="1"/>
  <c r="E476" i="1"/>
  <c r="D476" i="1"/>
  <c r="C476" i="1"/>
  <c r="B476" i="1"/>
  <c r="P475" i="1"/>
  <c r="O475" i="1"/>
  <c r="O478" i="1" s="1"/>
  <c r="N475" i="1"/>
  <c r="N478" i="1" s="1"/>
  <c r="M475" i="1"/>
  <c r="L475" i="1"/>
  <c r="K475" i="1"/>
  <c r="J475" i="1"/>
  <c r="I475" i="1"/>
  <c r="H475" i="1"/>
  <c r="G475" i="1"/>
  <c r="F475" i="1"/>
  <c r="E475" i="1"/>
  <c r="D475" i="1"/>
  <c r="C475" i="1"/>
  <c r="B475" i="1"/>
  <c r="P474" i="1"/>
  <c r="O474" i="1"/>
  <c r="N474" i="1"/>
  <c r="M474" i="1"/>
  <c r="M478" i="1" s="1"/>
  <c r="L474" i="1"/>
  <c r="L478" i="1" s="1"/>
  <c r="K474" i="1"/>
  <c r="K478" i="1" s="1"/>
  <c r="J474" i="1"/>
  <c r="I474" i="1"/>
  <c r="I478" i="1" s="1"/>
  <c r="H474" i="1"/>
  <c r="H478" i="1" s="1"/>
  <c r="G474" i="1"/>
  <c r="F474" i="1"/>
  <c r="F478" i="1" s="1"/>
  <c r="E474" i="1"/>
  <c r="E478" i="1" s="1"/>
  <c r="D474" i="1"/>
  <c r="D478" i="1" s="1"/>
  <c r="C474" i="1"/>
  <c r="C478" i="1" s="1"/>
  <c r="B474" i="1"/>
  <c r="B478" i="1" s="1"/>
  <c r="P471" i="1"/>
  <c r="O471" i="1"/>
  <c r="N471" i="1"/>
  <c r="M471" i="1"/>
  <c r="L471" i="1"/>
  <c r="K471" i="1"/>
  <c r="J471" i="1"/>
  <c r="I471" i="1"/>
  <c r="H471" i="1"/>
  <c r="G471" i="1"/>
  <c r="F471" i="1"/>
  <c r="E471" i="1"/>
  <c r="D471" i="1"/>
  <c r="C471" i="1"/>
  <c r="B471" i="1"/>
  <c r="P470" i="1"/>
  <c r="O470" i="1"/>
  <c r="O472" i="1" s="1"/>
  <c r="N470" i="1"/>
  <c r="M470" i="1"/>
  <c r="L470" i="1"/>
  <c r="K470" i="1"/>
  <c r="J470" i="1"/>
  <c r="I470" i="1"/>
  <c r="H470" i="1"/>
  <c r="G470" i="1"/>
  <c r="F470" i="1"/>
  <c r="E470" i="1"/>
  <c r="D470" i="1"/>
  <c r="C470" i="1"/>
  <c r="B470" i="1"/>
  <c r="P469" i="1"/>
  <c r="P472" i="1" s="1"/>
  <c r="O469" i="1"/>
  <c r="N469" i="1"/>
  <c r="N472" i="1" s="1"/>
  <c r="M469" i="1"/>
  <c r="L469" i="1"/>
  <c r="K469" i="1"/>
  <c r="J469" i="1"/>
  <c r="I469" i="1"/>
  <c r="H469" i="1"/>
  <c r="G469" i="1"/>
  <c r="F469" i="1"/>
  <c r="E469" i="1"/>
  <c r="D469" i="1"/>
  <c r="C469" i="1"/>
  <c r="B469" i="1"/>
  <c r="P468" i="1"/>
  <c r="O468" i="1"/>
  <c r="N468" i="1"/>
  <c r="M468" i="1"/>
  <c r="L468" i="1"/>
  <c r="L472" i="1" s="1"/>
  <c r="K468" i="1"/>
  <c r="K472" i="1" s="1"/>
  <c r="J468" i="1"/>
  <c r="I468" i="1"/>
  <c r="I472" i="1" s="1"/>
  <c r="H468" i="1"/>
  <c r="H472" i="1" s="1"/>
  <c r="G468" i="1"/>
  <c r="G472" i="1" s="1"/>
  <c r="F468" i="1"/>
  <c r="F472" i="1" s="1"/>
  <c r="E468" i="1"/>
  <c r="E472" i="1" s="1"/>
  <c r="D468" i="1"/>
  <c r="C468" i="1"/>
  <c r="C472" i="1" s="1"/>
  <c r="B468" i="1"/>
  <c r="B472" i="1" s="1"/>
  <c r="P464" i="1"/>
  <c r="O464" i="1"/>
  <c r="N464" i="1"/>
  <c r="N510" i="1" s="1"/>
  <c r="M464" i="1"/>
  <c r="M510" i="1" s="1"/>
  <c r="L464" i="1"/>
  <c r="L510" i="1" s="1"/>
  <c r="K464" i="1"/>
  <c r="J464" i="1"/>
  <c r="J510" i="1" s="1"/>
  <c r="I464" i="1"/>
  <c r="I510" i="1" s="1"/>
  <c r="H464" i="1"/>
  <c r="H510" i="1" s="1"/>
  <c r="G464" i="1"/>
  <c r="F464" i="1"/>
  <c r="F510" i="1" s="1"/>
  <c r="E464" i="1"/>
  <c r="E510" i="1" s="1"/>
  <c r="E550" i="1" s="1"/>
  <c r="D464" i="1"/>
  <c r="C464" i="1"/>
  <c r="C510" i="1" s="1"/>
  <c r="B464" i="1"/>
  <c r="B510" i="1" s="1"/>
  <c r="B550" i="1" s="1"/>
  <c r="P463" i="1"/>
  <c r="P509" i="1" s="1"/>
  <c r="P549" i="1" s="1"/>
  <c r="P572" i="1" s="1"/>
  <c r="O463" i="1"/>
  <c r="O509" i="1" s="1"/>
  <c r="O549" i="1" s="1"/>
  <c r="N463" i="1"/>
  <c r="M463" i="1"/>
  <c r="M509" i="1" s="1"/>
  <c r="L463" i="1"/>
  <c r="L509" i="1" s="1"/>
  <c r="L549" i="1" s="1"/>
  <c r="K463" i="1"/>
  <c r="K509" i="1" s="1"/>
  <c r="J463" i="1"/>
  <c r="I463" i="1"/>
  <c r="I509" i="1" s="1"/>
  <c r="H463" i="1"/>
  <c r="H509" i="1" s="1"/>
  <c r="G463" i="1"/>
  <c r="F463" i="1"/>
  <c r="F509" i="1" s="1"/>
  <c r="E463" i="1"/>
  <c r="E509" i="1" s="1"/>
  <c r="E549" i="1" s="1"/>
  <c r="D463" i="1"/>
  <c r="D509" i="1" s="1"/>
  <c r="D549" i="1" s="1"/>
  <c r="D572" i="1" s="1"/>
  <c r="C463" i="1"/>
  <c r="C509" i="1" s="1"/>
  <c r="C549" i="1" s="1"/>
  <c r="B463" i="1"/>
  <c r="P462" i="1"/>
  <c r="P508" i="1" s="1"/>
  <c r="O462" i="1"/>
  <c r="O508" i="1" s="1"/>
  <c r="O548" i="1" s="1"/>
  <c r="N462" i="1"/>
  <c r="N508" i="1" s="1"/>
  <c r="M462" i="1"/>
  <c r="L462" i="1"/>
  <c r="L508" i="1" s="1"/>
  <c r="K462" i="1"/>
  <c r="K508" i="1" s="1"/>
  <c r="J462" i="1"/>
  <c r="I462" i="1"/>
  <c r="I508" i="1" s="1"/>
  <c r="H462" i="1"/>
  <c r="H508" i="1" s="1"/>
  <c r="G462" i="1"/>
  <c r="G508" i="1" s="1"/>
  <c r="F462" i="1"/>
  <c r="F508" i="1" s="1"/>
  <c r="F548" i="1" s="1"/>
  <c r="E462" i="1"/>
  <c r="D462" i="1"/>
  <c r="D508" i="1" s="1"/>
  <c r="C462" i="1"/>
  <c r="C508" i="1" s="1"/>
  <c r="C548" i="1" s="1"/>
  <c r="B462" i="1"/>
  <c r="B508" i="1" s="1"/>
  <c r="B548" i="1" s="1"/>
  <c r="P461" i="1"/>
  <c r="O461" i="1"/>
  <c r="O507" i="1" s="1"/>
  <c r="N461" i="1"/>
  <c r="N507" i="1" s="1"/>
  <c r="M461" i="1"/>
  <c r="M465" i="1" s="1"/>
  <c r="L461" i="1"/>
  <c r="L507" i="1" s="1"/>
  <c r="K461" i="1"/>
  <c r="K465" i="1" s="1"/>
  <c r="J461" i="1"/>
  <c r="J465" i="1" s="1"/>
  <c r="I461" i="1"/>
  <c r="I465" i="1" s="1"/>
  <c r="H461" i="1"/>
  <c r="H465" i="1" s="1"/>
  <c r="G461" i="1"/>
  <c r="G507" i="1" s="1"/>
  <c r="F461" i="1"/>
  <c r="F507" i="1" s="1"/>
  <c r="E461" i="1"/>
  <c r="E507" i="1" s="1"/>
  <c r="E547" i="1" s="1"/>
  <c r="D461" i="1"/>
  <c r="C461" i="1"/>
  <c r="C507" i="1" s="1"/>
  <c r="C547" i="1" s="1"/>
  <c r="B461" i="1"/>
  <c r="B507" i="1" s="1"/>
  <c r="B547" i="1" s="1"/>
  <c r="P457" i="1"/>
  <c r="P648" i="1" s="1"/>
  <c r="O457" i="1"/>
  <c r="O648" i="1" s="1"/>
  <c r="O655" i="1" s="1"/>
  <c r="N457" i="1"/>
  <c r="N648" i="1" s="1"/>
  <c r="N655" i="1" s="1"/>
  <c r="M457" i="1"/>
  <c r="M648" i="1" s="1"/>
  <c r="M655" i="1" s="1"/>
  <c r="L457" i="1"/>
  <c r="K457" i="1"/>
  <c r="K648" i="1" s="1"/>
  <c r="K655" i="1" s="1"/>
  <c r="J457" i="1"/>
  <c r="J648" i="1" s="1"/>
  <c r="J655" i="1" s="1"/>
  <c r="I457" i="1"/>
  <c r="I648" i="1" s="1"/>
  <c r="I655" i="1" s="1"/>
  <c r="H457" i="1"/>
  <c r="H648" i="1" s="1"/>
  <c r="H655" i="1" s="1"/>
  <c r="G457" i="1"/>
  <c r="G648" i="1" s="1"/>
  <c r="G655" i="1" s="1"/>
  <c r="F457" i="1"/>
  <c r="E457" i="1"/>
  <c r="E648" i="1" s="1"/>
  <c r="E655" i="1" s="1"/>
  <c r="D457" i="1"/>
  <c r="D648" i="1" s="1"/>
  <c r="D655" i="1" s="1"/>
  <c r="C457" i="1"/>
  <c r="C648" i="1" s="1"/>
  <c r="C655" i="1" s="1"/>
  <c r="B457" i="1"/>
  <c r="B648" i="1" s="1"/>
  <c r="B655" i="1" s="1"/>
  <c r="P456" i="1"/>
  <c r="O456" i="1"/>
  <c r="N456" i="1"/>
  <c r="M456" i="1"/>
  <c r="L456" i="1"/>
  <c r="K456" i="1"/>
  <c r="J456" i="1"/>
  <c r="I456" i="1"/>
  <c r="H456" i="1"/>
  <c r="G456" i="1"/>
  <c r="F456" i="1"/>
  <c r="E456" i="1"/>
  <c r="D456" i="1"/>
  <c r="C456" i="1"/>
  <c r="B456" i="1"/>
  <c r="P455" i="1"/>
  <c r="O455" i="1"/>
  <c r="N455" i="1"/>
  <c r="M455" i="1"/>
  <c r="L455" i="1"/>
  <c r="K455" i="1"/>
  <c r="J455" i="1"/>
  <c r="I455" i="1"/>
  <c r="H455" i="1"/>
  <c r="G455" i="1"/>
  <c r="F455" i="1"/>
  <c r="E455" i="1"/>
  <c r="D455" i="1"/>
  <c r="C455" i="1"/>
  <c r="B455" i="1"/>
  <c r="P454" i="1"/>
  <c r="O454" i="1"/>
  <c r="N454" i="1"/>
  <c r="M454" i="1"/>
  <c r="L454" i="1"/>
  <c r="K454" i="1"/>
  <c r="J454" i="1"/>
  <c r="I454" i="1"/>
  <c r="H454" i="1"/>
  <c r="G454" i="1"/>
  <c r="F454" i="1"/>
  <c r="E454" i="1"/>
  <c r="D454" i="1"/>
  <c r="C454" i="1"/>
  <c r="B454" i="1"/>
  <c r="P451" i="1"/>
  <c r="O451" i="1"/>
  <c r="O452" i="1" s="1"/>
  <c r="N451" i="1"/>
  <c r="M451" i="1"/>
  <c r="L451" i="1"/>
  <c r="K451" i="1"/>
  <c r="J451" i="1"/>
  <c r="I451" i="1"/>
  <c r="H451" i="1"/>
  <c r="G451" i="1"/>
  <c r="F451" i="1"/>
  <c r="E451" i="1"/>
  <c r="D451" i="1"/>
  <c r="C451" i="1"/>
  <c r="C452" i="1" s="1"/>
  <c r="B451" i="1"/>
  <c r="P450" i="1"/>
  <c r="O450" i="1"/>
  <c r="N450" i="1"/>
  <c r="M450" i="1"/>
  <c r="L450" i="1"/>
  <c r="K450" i="1"/>
  <c r="J450" i="1"/>
  <c r="I450" i="1"/>
  <c r="H450" i="1"/>
  <c r="G450" i="1"/>
  <c r="F450" i="1"/>
  <c r="E450" i="1"/>
  <c r="D450" i="1"/>
  <c r="C450" i="1"/>
  <c r="B450" i="1"/>
  <c r="P449" i="1"/>
  <c r="O449" i="1"/>
  <c r="N449" i="1"/>
  <c r="M449" i="1"/>
  <c r="L449" i="1"/>
  <c r="K449" i="1"/>
  <c r="J449" i="1"/>
  <c r="I449" i="1"/>
  <c r="H449" i="1"/>
  <c r="G449" i="1"/>
  <c r="F449" i="1"/>
  <c r="E449" i="1"/>
  <c r="D449" i="1"/>
  <c r="C449" i="1"/>
  <c r="B449" i="1"/>
  <c r="P448" i="1"/>
  <c r="O448" i="1"/>
  <c r="N448" i="1"/>
  <c r="M448" i="1"/>
  <c r="L448" i="1"/>
  <c r="K448" i="1"/>
  <c r="J448" i="1"/>
  <c r="I448" i="1"/>
  <c r="H448" i="1"/>
  <c r="G448" i="1"/>
  <c r="F448" i="1"/>
  <c r="E448" i="1"/>
  <c r="D448" i="1"/>
  <c r="C448" i="1"/>
  <c r="B448" i="1"/>
  <c r="P444" i="1"/>
  <c r="P445" i="1" s="1"/>
  <c r="O444" i="1"/>
  <c r="N444" i="1"/>
  <c r="M444" i="1"/>
  <c r="L444" i="1"/>
  <c r="K444" i="1"/>
  <c r="J444" i="1"/>
  <c r="I444" i="1"/>
  <c r="H444" i="1"/>
  <c r="G444" i="1"/>
  <c r="F444" i="1"/>
  <c r="E444" i="1"/>
  <c r="D444" i="1"/>
  <c r="D445" i="1" s="1"/>
  <c r="C444" i="1"/>
  <c r="B444" i="1"/>
  <c r="P443" i="1"/>
  <c r="O443" i="1"/>
  <c r="N443" i="1"/>
  <c r="M443" i="1"/>
  <c r="L443" i="1"/>
  <c r="K443" i="1"/>
  <c r="J443" i="1"/>
  <c r="I443" i="1"/>
  <c r="H443" i="1"/>
  <c r="G443" i="1"/>
  <c r="F443" i="1"/>
  <c r="E443" i="1"/>
  <c r="D443" i="1"/>
  <c r="C443" i="1"/>
  <c r="B443" i="1"/>
  <c r="P442" i="1"/>
  <c r="O442" i="1"/>
  <c r="N442" i="1"/>
  <c r="M442" i="1"/>
  <c r="L442" i="1"/>
  <c r="K442" i="1"/>
  <c r="J442" i="1"/>
  <c r="I442" i="1"/>
  <c r="H442" i="1"/>
  <c r="G442" i="1"/>
  <c r="F442" i="1"/>
  <c r="E442" i="1"/>
  <c r="D442" i="1"/>
  <c r="C442" i="1"/>
  <c r="B442" i="1"/>
  <c r="P441" i="1"/>
  <c r="O441" i="1"/>
  <c r="N441" i="1"/>
  <c r="M441" i="1"/>
  <c r="L441" i="1"/>
  <c r="K441" i="1"/>
  <c r="J441" i="1"/>
  <c r="I441" i="1"/>
  <c r="H441" i="1"/>
  <c r="G441" i="1"/>
  <c r="F441" i="1"/>
  <c r="E441" i="1"/>
  <c r="D441" i="1"/>
  <c r="C441" i="1"/>
  <c r="B441" i="1"/>
  <c r="P439" i="1"/>
  <c r="P438" i="1"/>
  <c r="O438" i="1"/>
  <c r="N438" i="1"/>
  <c r="M438" i="1"/>
  <c r="L438" i="1"/>
  <c r="K438" i="1"/>
  <c r="J438" i="1"/>
  <c r="I438" i="1"/>
  <c r="H438" i="1"/>
  <c r="G438" i="1"/>
  <c r="G439" i="1" s="1"/>
  <c r="F438" i="1"/>
  <c r="E438" i="1"/>
  <c r="D438" i="1"/>
  <c r="D439" i="1" s="1"/>
  <c r="C438" i="1"/>
  <c r="B438" i="1"/>
  <c r="P437" i="1"/>
  <c r="O437" i="1"/>
  <c r="N437" i="1"/>
  <c r="M437" i="1"/>
  <c r="L437" i="1"/>
  <c r="K437" i="1"/>
  <c r="J437" i="1"/>
  <c r="I437" i="1"/>
  <c r="H437" i="1"/>
  <c r="G437" i="1"/>
  <c r="F437" i="1"/>
  <c r="E437" i="1"/>
  <c r="D437" i="1"/>
  <c r="C437" i="1"/>
  <c r="B437" i="1"/>
  <c r="P436" i="1"/>
  <c r="O436" i="1"/>
  <c r="N436" i="1"/>
  <c r="M436" i="1"/>
  <c r="L436" i="1"/>
  <c r="K436" i="1"/>
  <c r="J436" i="1"/>
  <c r="I436" i="1"/>
  <c r="H436" i="1"/>
  <c r="G436" i="1"/>
  <c r="F436" i="1"/>
  <c r="E436" i="1"/>
  <c r="D436" i="1"/>
  <c r="C436" i="1"/>
  <c r="B436" i="1"/>
  <c r="P435" i="1"/>
  <c r="O435" i="1"/>
  <c r="N435" i="1"/>
  <c r="M435" i="1"/>
  <c r="L435" i="1"/>
  <c r="K435" i="1"/>
  <c r="J435" i="1"/>
  <c r="I435" i="1"/>
  <c r="H435" i="1"/>
  <c r="G435" i="1"/>
  <c r="F435" i="1"/>
  <c r="E435" i="1"/>
  <c r="D435" i="1"/>
  <c r="C435" i="1"/>
  <c r="B435" i="1"/>
  <c r="E433" i="1"/>
  <c r="D433" i="1"/>
  <c r="C433" i="1"/>
  <c r="E432" i="1"/>
  <c r="D432" i="1"/>
  <c r="C432" i="1"/>
  <c r="B432" i="1"/>
  <c r="P431" i="1"/>
  <c r="E431" i="1"/>
  <c r="D431" i="1"/>
  <c r="C431" i="1"/>
  <c r="B431" i="1"/>
  <c r="P430" i="1"/>
  <c r="E430" i="1"/>
  <c r="D430" i="1"/>
  <c r="C430" i="1"/>
  <c r="B430" i="1"/>
  <c r="E429" i="1"/>
  <c r="D429" i="1"/>
  <c r="C429" i="1"/>
  <c r="B429" i="1"/>
  <c r="E426" i="1"/>
  <c r="D426" i="1"/>
  <c r="D427" i="1" s="1"/>
  <c r="C426" i="1"/>
  <c r="B426" i="1"/>
  <c r="P425" i="1"/>
  <c r="E425" i="1"/>
  <c r="D425" i="1"/>
  <c r="C425" i="1"/>
  <c r="B425" i="1"/>
  <c r="P424" i="1"/>
  <c r="F424" i="1"/>
  <c r="E424" i="1"/>
  <c r="D424" i="1"/>
  <c r="C424" i="1"/>
  <c r="B424" i="1"/>
  <c r="E423" i="1"/>
  <c r="D423" i="1"/>
  <c r="C423" i="1"/>
  <c r="B423" i="1"/>
  <c r="L421" i="1"/>
  <c r="O420" i="1"/>
  <c r="O421" i="1" s="1"/>
  <c r="M420" i="1"/>
  <c r="M421" i="1" s="1"/>
  <c r="L420" i="1"/>
  <c r="K420" i="1"/>
  <c r="K421" i="1" s="1"/>
  <c r="J420" i="1"/>
  <c r="I420" i="1"/>
  <c r="I421" i="1" s="1"/>
  <c r="H420" i="1"/>
  <c r="G420" i="1"/>
  <c r="G421" i="1" s="1"/>
  <c r="F420" i="1"/>
  <c r="C420" i="1"/>
  <c r="C421" i="1" s="1"/>
  <c r="P419" i="1"/>
  <c r="O419" i="1"/>
  <c r="N419" i="1"/>
  <c r="M419" i="1"/>
  <c r="L419" i="1"/>
  <c r="K419" i="1"/>
  <c r="J419" i="1"/>
  <c r="I419" i="1"/>
  <c r="F419" i="1"/>
  <c r="D419" i="1"/>
  <c r="C419" i="1"/>
  <c r="B419" i="1"/>
  <c r="P418" i="1"/>
  <c r="O418" i="1"/>
  <c r="N418" i="1"/>
  <c r="M418" i="1"/>
  <c r="L418" i="1"/>
  <c r="I418" i="1"/>
  <c r="G418" i="1"/>
  <c r="F418" i="1"/>
  <c r="E418" i="1"/>
  <c r="D418" i="1"/>
  <c r="C418" i="1"/>
  <c r="B418" i="1"/>
  <c r="P417" i="1"/>
  <c r="O417" i="1"/>
  <c r="L417" i="1"/>
  <c r="J417" i="1"/>
  <c r="I417" i="1"/>
  <c r="H417" i="1"/>
  <c r="G417" i="1"/>
  <c r="F417" i="1"/>
  <c r="E417" i="1"/>
  <c r="D417" i="1"/>
  <c r="C417" i="1"/>
  <c r="B416" i="1"/>
  <c r="N420" i="1" s="1"/>
  <c r="N421" i="1" s="1"/>
  <c r="P415" i="1"/>
  <c r="L415" i="1"/>
  <c r="D415" i="1"/>
  <c r="P414" i="1"/>
  <c r="O414" i="1"/>
  <c r="O415" i="1" s="1"/>
  <c r="N414" i="1"/>
  <c r="M414" i="1"/>
  <c r="M415" i="1" s="1"/>
  <c r="L414" i="1"/>
  <c r="K414" i="1"/>
  <c r="K415" i="1" s="1"/>
  <c r="J414" i="1"/>
  <c r="I414" i="1"/>
  <c r="H414" i="1"/>
  <c r="G414" i="1"/>
  <c r="G415" i="1" s="1"/>
  <c r="F414" i="1"/>
  <c r="F415" i="1" s="1"/>
  <c r="E414" i="1"/>
  <c r="E415" i="1" s="1"/>
  <c r="D414" i="1"/>
  <c r="C414" i="1"/>
  <c r="C415" i="1" s="1"/>
  <c r="B414" i="1"/>
  <c r="P413" i="1"/>
  <c r="O413" i="1"/>
  <c r="N413" i="1"/>
  <c r="M413" i="1"/>
  <c r="L413" i="1"/>
  <c r="K413" i="1"/>
  <c r="J413" i="1"/>
  <c r="I413" i="1"/>
  <c r="H413" i="1"/>
  <c r="G413" i="1"/>
  <c r="F413" i="1"/>
  <c r="E413" i="1"/>
  <c r="D413" i="1"/>
  <c r="C413" i="1"/>
  <c r="B413" i="1"/>
  <c r="P412" i="1"/>
  <c r="O412" i="1"/>
  <c r="N412" i="1"/>
  <c r="M412" i="1"/>
  <c r="L412" i="1"/>
  <c r="K412" i="1"/>
  <c r="J412" i="1"/>
  <c r="I412" i="1"/>
  <c r="H412" i="1"/>
  <c r="G412" i="1"/>
  <c r="F412" i="1"/>
  <c r="E412" i="1"/>
  <c r="D412" i="1"/>
  <c r="C412" i="1"/>
  <c r="B412" i="1"/>
  <c r="P411" i="1"/>
  <c r="O411" i="1"/>
  <c r="N411" i="1"/>
  <c r="M411" i="1"/>
  <c r="L411" i="1"/>
  <c r="K411" i="1"/>
  <c r="J411" i="1"/>
  <c r="I411" i="1"/>
  <c r="H411" i="1"/>
  <c r="G411" i="1"/>
  <c r="F411" i="1"/>
  <c r="E411" i="1"/>
  <c r="D411" i="1"/>
  <c r="C411" i="1"/>
  <c r="B411" i="1"/>
  <c r="O409" i="1"/>
  <c r="M409" i="1"/>
  <c r="L409" i="1"/>
  <c r="K409" i="1"/>
  <c r="G409" i="1"/>
  <c r="C409" i="1"/>
  <c r="P408" i="1"/>
  <c r="P409" i="1" s="1"/>
  <c r="O408" i="1"/>
  <c r="N408" i="1"/>
  <c r="N409" i="1" s="1"/>
  <c r="M408" i="1"/>
  <c r="L408" i="1"/>
  <c r="K408" i="1"/>
  <c r="J408" i="1"/>
  <c r="J409" i="1" s="1"/>
  <c r="I408" i="1"/>
  <c r="I409" i="1" s="1"/>
  <c r="H408" i="1"/>
  <c r="H409" i="1" s="1"/>
  <c r="G408" i="1"/>
  <c r="F408" i="1"/>
  <c r="F409" i="1" s="1"/>
  <c r="E408" i="1"/>
  <c r="D408" i="1"/>
  <c r="D409" i="1" s="1"/>
  <c r="C408" i="1"/>
  <c r="B408" i="1"/>
  <c r="B409" i="1" s="1"/>
  <c r="P407" i="1"/>
  <c r="O407" i="1"/>
  <c r="N407" i="1"/>
  <c r="M407" i="1"/>
  <c r="L407" i="1"/>
  <c r="K407" i="1"/>
  <c r="J407" i="1"/>
  <c r="I407" i="1"/>
  <c r="H407" i="1"/>
  <c r="G407" i="1"/>
  <c r="F407" i="1"/>
  <c r="E407" i="1"/>
  <c r="D407" i="1"/>
  <c r="C407" i="1"/>
  <c r="B407" i="1"/>
  <c r="P406" i="1"/>
  <c r="O406" i="1"/>
  <c r="N406" i="1"/>
  <c r="M406" i="1"/>
  <c r="L406" i="1"/>
  <c r="K406" i="1"/>
  <c r="J406" i="1"/>
  <c r="I406" i="1"/>
  <c r="H406" i="1"/>
  <c r="G406" i="1"/>
  <c r="F406" i="1"/>
  <c r="E406" i="1"/>
  <c r="D406" i="1"/>
  <c r="C406" i="1"/>
  <c r="B406" i="1"/>
  <c r="P405" i="1"/>
  <c r="O405" i="1"/>
  <c r="N405" i="1"/>
  <c r="M405" i="1"/>
  <c r="L405" i="1"/>
  <c r="K405" i="1"/>
  <c r="J405" i="1"/>
  <c r="I405" i="1"/>
  <c r="H405" i="1"/>
  <c r="G405" i="1"/>
  <c r="F405" i="1"/>
  <c r="E405" i="1"/>
  <c r="D405" i="1"/>
  <c r="C405" i="1"/>
  <c r="B405" i="1"/>
  <c r="P402" i="1"/>
  <c r="O402" i="1"/>
  <c r="O458" i="1" s="1"/>
  <c r="N402" i="1"/>
  <c r="N445" i="1" s="1"/>
  <c r="M402" i="1"/>
  <c r="L402" i="1"/>
  <c r="L439" i="1" s="1"/>
  <c r="K402" i="1"/>
  <c r="J402" i="1"/>
  <c r="J421" i="1" s="1"/>
  <c r="I402" i="1"/>
  <c r="I415" i="1" s="1"/>
  <c r="H402" i="1"/>
  <c r="H421" i="1" s="1"/>
  <c r="G402" i="1"/>
  <c r="F402" i="1"/>
  <c r="F421" i="1" s="1"/>
  <c r="E402" i="1"/>
  <c r="E458" i="1" s="1"/>
  <c r="D402" i="1"/>
  <c r="C402" i="1"/>
  <c r="C427" i="1" s="1"/>
  <c r="B402" i="1"/>
  <c r="B445" i="1" s="1"/>
  <c r="P401" i="1"/>
  <c r="O401" i="1"/>
  <c r="N401" i="1"/>
  <c r="M401" i="1"/>
  <c r="L401" i="1"/>
  <c r="K401" i="1"/>
  <c r="J401" i="1"/>
  <c r="I401" i="1"/>
  <c r="H401" i="1"/>
  <c r="G401" i="1"/>
  <c r="F401" i="1"/>
  <c r="E401" i="1"/>
  <c r="D401" i="1"/>
  <c r="C401" i="1"/>
  <c r="B401" i="1"/>
  <c r="P400" i="1"/>
  <c r="O400" i="1"/>
  <c r="N400" i="1"/>
  <c r="M400" i="1"/>
  <c r="L400" i="1"/>
  <c r="K400" i="1"/>
  <c r="J400" i="1"/>
  <c r="I400" i="1"/>
  <c r="H400" i="1"/>
  <c r="G400" i="1"/>
  <c r="F400" i="1"/>
  <c r="E400" i="1"/>
  <c r="D400" i="1"/>
  <c r="C400" i="1"/>
  <c r="B400" i="1"/>
  <c r="P399" i="1"/>
  <c r="O399" i="1"/>
  <c r="N399" i="1"/>
  <c r="M399" i="1"/>
  <c r="L399" i="1"/>
  <c r="K399" i="1"/>
  <c r="J399" i="1"/>
  <c r="I399" i="1"/>
  <c r="H399" i="1"/>
  <c r="G399" i="1"/>
  <c r="F399" i="1"/>
  <c r="E399" i="1"/>
  <c r="D399" i="1"/>
  <c r="C399" i="1"/>
  <c r="B399" i="1"/>
  <c r="P397" i="1"/>
  <c r="O397" i="1"/>
  <c r="N397" i="1"/>
  <c r="L397" i="1"/>
  <c r="H397" i="1"/>
  <c r="F397" i="1"/>
  <c r="D397" i="1"/>
  <c r="C397" i="1"/>
  <c r="B397" i="1"/>
  <c r="P396" i="1"/>
  <c r="O396" i="1"/>
  <c r="N396" i="1"/>
  <c r="M396" i="1"/>
  <c r="M397" i="1" s="1"/>
  <c r="L396" i="1"/>
  <c r="K396" i="1"/>
  <c r="K397" i="1" s="1"/>
  <c r="J396" i="1"/>
  <c r="I396" i="1"/>
  <c r="I397" i="1" s="1"/>
  <c r="H396" i="1"/>
  <c r="G396" i="1"/>
  <c r="G397" i="1" s="1"/>
  <c r="F396" i="1"/>
  <c r="E396" i="1"/>
  <c r="E397" i="1" s="1"/>
  <c r="D396" i="1"/>
  <c r="C396" i="1"/>
  <c r="B396" i="1"/>
  <c r="P395" i="1"/>
  <c r="O395" i="1"/>
  <c r="N395" i="1"/>
  <c r="M395" i="1"/>
  <c r="L395" i="1"/>
  <c r="K395" i="1"/>
  <c r="J395" i="1"/>
  <c r="I395" i="1"/>
  <c r="H395" i="1"/>
  <c r="G395" i="1"/>
  <c r="F395" i="1"/>
  <c r="E395" i="1"/>
  <c r="D395" i="1"/>
  <c r="C395" i="1"/>
  <c r="B395" i="1"/>
  <c r="P394" i="1"/>
  <c r="O394" i="1"/>
  <c r="N394" i="1"/>
  <c r="M394" i="1"/>
  <c r="L394" i="1"/>
  <c r="K394" i="1"/>
  <c r="J394" i="1"/>
  <c r="I394" i="1"/>
  <c r="H394" i="1"/>
  <c r="G394" i="1"/>
  <c r="F394" i="1"/>
  <c r="E394" i="1"/>
  <c r="D394" i="1"/>
  <c r="C394" i="1"/>
  <c r="B394" i="1"/>
  <c r="P393" i="1"/>
  <c r="O393" i="1"/>
  <c r="N393" i="1"/>
  <c r="M393" i="1"/>
  <c r="L393" i="1"/>
  <c r="K393" i="1"/>
  <c r="J393" i="1"/>
  <c r="I393" i="1"/>
  <c r="H393" i="1"/>
  <c r="G393" i="1"/>
  <c r="F393" i="1"/>
  <c r="E393" i="1"/>
  <c r="D393" i="1"/>
  <c r="C393" i="1"/>
  <c r="B393" i="1"/>
  <c r="M391" i="1"/>
  <c r="K391" i="1"/>
  <c r="I391" i="1"/>
  <c r="G391" i="1"/>
  <c r="E391" i="1"/>
  <c r="P390" i="1"/>
  <c r="P391" i="1" s="1"/>
  <c r="O390" i="1"/>
  <c r="N390" i="1"/>
  <c r="N391" i="1" s="1"/>
  <c r="M390" i="1"/>
  <c r="L390" i="1"/>
  <c r="L391" i="1" s="1"/>
  <c r="K390" i="1"/>
  <c r="J390" i="1"/>
  <c r="J391" i="1" s="1"/>
  <c r="I390" i="1"/>
  <c r="H390" i="1"/>
  <c r="H391" i="1" s="1"/>
  <c r="G390" i="1"/>
  <c r="F390" i="1"/>
  <c r="E390" i="1"/>
  <c r="D390" i="1"/>
  <c r="D391" i="1" s="1"/>
  <c r="C390" i="1"/>
  <c r="B390" i="1"/>
  <c r="B391" i="1" s="1"/>
  <c r="P389" i="1"/>
  <c r="O389" i="1"/>
  <c r="N389" i="1"/>
  <c r="M389" i="1"/>
  <c r="L389" i="1"/>
  <c r="K389" i="1"/>
  <c r="J389" i="1"/>
  <c r="I389" i="1"/>
  <c r="H389" i="1"/>
  <c r="G389" i="1"/>
  <c r="F389" i="1"/>
  <c r="E389" i="1"/>
  <c r="D389" i="1"/>
  <c r="C389" i="1"/>
  <c r="B389" i="1"/>
  <c r="P388" i="1"/>
  <c r="O388" i="1"/>
  <c r="N388" i="1"/>
  <c r="M388" i="1"/>
  <c r="L388" i="1"/>
  <c r="K388" i="1"/>
  <c r="J388" i="1"/>
  <c r="I388" i="1"/>
  <c r="H388" i="1"/>
  <c r="G388" i="1"/>
  <c r="F388" i="1"/>
  <c r="E388" i="1"/>
  <c r="D388" i="1"/>
  <c r="C388" i="1"/>
  <c r="B388" i="1"/>
  <c r="P387" i="1"/>
  <c r="O387" i="1"/>
  <c r="N387" i="1"/>
  <c r="M387" i="1"/>
  <c r="L387" i="1"/>
  <c r="K387" i="1"/>
  <c r="J387" i="1"/>
  <c r="I387" i="1"/>
  <c r="H387" i="1"/>
  <c r="G387" i="1"/>
  <c r="F387" i="1"/>
  <c r="E387" i="1"/>
  <c r="D387" i="1"/>
  <c r="C387" i="1"/>
  <c r="B387" i="1"/>
  <c r="P385" i="1"/>
  <c r="N385" i="1"/>
  <c r="L385" i="1"/>
  <c r="I385" i="1"/>
  <c r="H385" i="1"/>
  <c r="D385" i="1"/>
  <c r="B385" i="1"/>
  <c r="P384" i="1"/>
  <c r="O384" i="1"/>
  <c r="O385" i="1" s="1"/>
  <c r="N384" i="1"/>
  <c r="M384" i="1"/>
  <c r="M385" i="1" s="1"/>
  <c r="L384" i="1"/>
  <c r="K384" i="1"/>
  <c r="K385" i="1" s="1"/>
  <c r="J384" i="1"/>
  <c r="I384" i="1"/>
  <c r="H384" i="1"/>
  <c r="G384" i="1"/>
  <c r="G385" i="1" s="1"/>
  <c r="F384" i="1"/>
  <c r="E384" i="1"/>
  <c r="E385" i="1" s="1"/>
  <c r="D384" i="1"/>
  <c r="C384" i="1"/>
  <c r="C385" i="1" s="1"/>
  <c r="B384" i="1"/>
  <c r="P383" i="1"/>
  <c r="O383" i="1"/>
  <c r="N383" i="1"/>
  <c r="M383" i="1"/>
  <c r="L383" i="1"/>
  <c r="K383" i="1"/>
  <c r="J383" i="1"/>
  <c r="I383" i="1"/>
  <c r="H383" i="1"/>
  <c r="G383" i="1"/>
  <c r="F383" i="1"/>
  <c r="E383" i="1"/>
  <c r="D383" i="1"/>
  <c r="C383" i="1"/>
  <c r="B383" i="1"/>
  <c r="P382" i="1"/>
  <c r="O382" i="1"/>
  <c r="N382" i="1"/>
  <c r="M382" i="1"/>
  <c r="L382" i="1"/>
  <c r="K382" i="1"/>
  <c r="J382" i="1"/>
  <c r="I382" i="1"/>
  <c r="H382" i="1"/>
  <c r="G382" i="1"/>
  <c r="F382" i="1"/>
  <c r="E382" i="1"/>
  <c r="D382" i="1"/>
  <c r="C382" i="1"/>
  <c r="B382" i="1"/>
  <c r="P381" i="1"/>
  <c r="O381" i="1"/>
  <c r="N381" i="1"/>
  <c r="M381" i="1"/>
  <c r="L381" i="1"/>
  <c r="K381" i="1"/>
  <c r="J381" i="1"/>
  <c r="I381" i="1"/>
  <c r="H381" i="1"/>
  <c r="G381" i="1"/>
  <c r="F381" i="1"/>
  <c r="E381" i="1"/>
  <c r="D381" i="1"/>
  <c r="C381" i="1"/>
  <c r="B381" i="1"/>
  <c r="O379" i="1"/>
  <c r="M379" i="1"/>
  <c r="L379" i="1"/>
  <c r="K379" i="1"/>
  <c r="I379" i="1"/>
  <c r="G379" i="1"/>
  <c r="E379" i="1"/>
  <c r="C379" i="1"/>
  <c r="P378" i="1"/>
  <c r="O378" i="1"/>
  <c r="N378" i="1"/>
  <c r="M378" i="1"/>
  <c r="L378" i="1"/>
  <c r="K378" i="1"/>
  <c r="J378" i="1"/>
  <c r="J379" i="1" s="1"/>
  <c r="I378" i="1"/>
  <c r="H378" i="1"/>
  <c r="H379" i="1" s="1"/>
  <c r="G378" i="1"/>
  <c r="F378" i="1"/>
  <c r="E378" i="1"/>
  <c r="D378" i="1"/>
  <c r="C378" i="1"/>
  <c r="B378" i="1"/>
  <c r="P377" i="1"/>
  <c r="O377" i="1"/>
  <c r="N377" i="1"/>
  <c r="M377" i="1"/>
  <c r="L377" i="1"/>
  <c r="K377" i="1"/>
  <c r="J377" i="1"/>
  <c r="I377" i="1"/>
  <c r="H377" i="1"/>
  <c r="G377" i="1"/>
  <c r="F377" i="1"/>
  <c r="E377" i="1"/>
  <c r="D377" i="1"/>
  <c r="C377" i="1"/>
  <c r="B377" i="1"/>
  <c r="P376" i="1"/>
  <c r="O376" i="1"/>
  <c r="N376" i="1"/>
  <c r="M376" i="1"/>
  <c r="L376" i="1"/>
  <c r="K376" i="1"/>
  <c r="J376" i="1"/>
  <c r="I376" i="1"/>
  <c r="H376" i="1"/>
  <c r="G376" i="1"/>
  <c r="F376" i="1"/>
  <c r="E376" i="1"/>
  <c r="D376" i="1"/>
  <c r="C376" i="1"/>
  <c r="B376" i="1"/>
  <c r="P375" i="1"/>
  <c r="O375" i="1"/>
  <c r="N375" i="1"/>
  <c r="M375" i="1"/>
  <c r="L375" i="1"/>
  <c r="K375" i="1"/>
  <c r="J375" i="1"/>
  <c r="I375" i="1"/>
  <c r="H375" i="1"/>
  <c r="G375" i="1"/>
  <c r="F375" i="1"/>
  <c r="E375" i="1"/>
  <c r="D375" i="1"/>
  <c r="C375" i="1"/>
  <c r="B375" i="1"/>
  <c r="P373" i="1"/>
  <c r="O373" i="1"/>
  <c r="N373" i="1"/>
  <c r="L373" i="1"/>
  <c r="J373" i="1"/>
  <c r="H373" i="1"/>
  <c r="F373" i="1"/>
  <c r="D373" i="1"/>
  <c r="C373" i="1"/>
  <c r="B373" i="1"/>
  <c r="P372" i="1"/>
  <c r="O372" i="1"/>
  <c r="N372" i="1"/>
  <c r="M372" i="1"/>
  <c r="M373" i="1" s="1"/>
  <c r="L372" i="1"/>
  <c r="K372" i="1"/>
  <c r="K373" i="1" s="1"/>
  <c r="J372" i="1"/>
  <c r="I372" i="1"/>
  <c r="I373" i="1" s="1"/>
  <c r="H372" i="1"/>
  <c r="G372" i="1"/>
  <c r="G373" i="1" s="1"/>
  <c r="F372" i="1"/>
  <c r="E372" i="1"/>
  <c r="E373" i="1" s="1"/>
  <c r="D372" i="1"/>
  <c r="C372" i="1"/>
  <c r="B372" i="1"/>
  <c r="P371" i="1"/>
  <c r="O371" i="1"/>
  <c r="N371" i="1"/>
  <c r="M371" i="1"/>
  <c r="L371" i="1"/>
  <c r="K371" i="1"/>
  <c r="J371" i="1"/>
  <c r="I371" i="1"/>
  <c r="H371" i="1"/>
  <c r="G371" i="1"/>
  <c r="F371" i="1"/>
  <c r="E371" i="1"/>
  <c r="D371" i="1"/>
  <c r="C371" i="1"/>
  <c r="B371" i="1"/>
  <c r="P370" i="1"/>
  <c r="O370" i="1"/>
  <c r="N370" i="1"/>
  <c r="M370" i="1"/>
  <c r="L370" i="1"/>
  <c r="K370" i="1"/>
  <c r="J370" i="1"/>
  <c r="I370" i="1"/>
  <c r="H370" i="1"/>
  <c r="G370" i="1"/>
  <c r="F370" i="1"/>
  <c r="E370" i="1"/>
  <c r="D370" i="1"/>
  <c r="C370" i="1"/>
  <c r="B370" i="1"/>
  <c r="P369" i="1"/>
  <c r="O369" i="1"/>
  <c r="N369" i="1"/>
  <c r="M369" i="1"/>
  <c r="L369" i="1"/>
  <c r="K369" i="1"/>
  <c r="J369" i="1"/>
  <c r="I369" i="1"/>
  <c r="H369" i="1"/>
  <c r="G369" i="1"/>
  <c r="F369" i="1"/>
  <c r="E369" i="1"/>
  <c r="D369" i="1"/>
  <c r="C369" i="1"/>
  <c r="B369" i="1"/>
  <c r="O367" i="1"/>
  <c r="M367" i="1"/>
  <c r="K367" i="1"/>
  <c r="I367" i="1"/>
  <c r="G367" i="1"/>
  <c r="F367" i="1"/>
  <c r="E367" i="1"/>
  <c r="C367" i="1"/>
  <c r="P366" i="1"/>
  <c r="P367" i="1" s="1"/>
  <c r="O366" i="1"/>
  <c r="N366" i="1"/>
  <c r="N367" i="1" s="1"/>
  <c r="M366" i="1"/>
  <c r="L366" i="1"/>
  <c r="L367" i="1" s="1"/>
  <c r="K366" i="1"/>
  <c r="J366" i="1"/>
  <c r="J367" i="1" s="1"/>
  <c r="I366" i="1"/>
  <c r="H366" i="1"/>
  <c r="H367" i="1" s="1"/>
  <c r="G366" i="1"/>
  <c r="F366" i="1"/>
  <c r="E366" i="1"/>
  <c r="D366" i="1"/>
  <c r="D367" i="1" s="1"/>
  <c r="C366" i="1"/>
  <c r="B366" i="1"/>
  <c r="B367" i="1" s="1"/>
  <c r="P365" i="1"/>
  <c r="O365" i="1"/>
  <c r="N365" i="1"/>
  <c r="M365" i="1"/>
  <c r="L365" i="1"/>
  <c r="K365" i="1"/>
  <c r="J365" i="1"/>
  <c r="I365" i="1"/>
  <c r="H365" i="1"/>
  <c r="G365" i="1"/>
  <c r="F365" i="1"/>
  <c r="E365" i="1"/>
  <c r="D365" i="1"/>
  <c r="C365" i="1"/>
  <c r="B365" i="1"/>
  <c r="P364" i="1"/>
  <c r="O364" i="1"/>
  <c r="N364" i="1"/>
  <c r="M364" i="1"/>
  <c r="L364" i="1"/>
  <c r="K364" i="1"/>
  <c r="J364" i="1"/>
  <c r="I364" i="1"/>
  <c r="H364" i="1"/>
  <c r="G364" i="1"/>
  <c r="F364" i="1"/>
  <c r="E364" i="1"/>
  <c r="D364" i="1"/>
  <c r="C364" i="1"/>
  <c r="B364" i="1"/>
  <c r="P363" i="1"/>
  <c r="O363" i="1"/>
  <c r="N363" i="1"/>
  <c r="M363" i="1"/>
  <c r="L363" i="1"/>
  <c r="K363" i="1"/>
  <c r="J363" i="1"/>
  <c r="I363" i="1"/>
  <c r="H363" i="1"/>
  <c r="G363" i="1"/>
  <c r="F363" i="1"/>
  <c r="E363" i="1"/>
  <c r="D363" i="1"/>
  <c r="C363" i="1"/>
  <c r="B363" i="1"/>
  <c r="P361" i="1"/>
  <c r="N361" i="1"/>
  <c r="L361" i="1"/>
  <c r="I361" i="1"/>
  <c r="H361" i="1"/>
  <c r="F361" i="1"/>
  <c r="D361" i="1"/>
  <c r="B361" i="1"/>
  <c r="P360" i="1"/>
  <c r="O360" i="1"/>
  <c r="O361" i="1" s="1"/>
  <c r="N360" i="1"/>
  <c r="M360" i="1"/>
  <c r="M361" i="1" s="1"/>
  <c r="L360" i="1"/>
  <c r="K360" i="1"/>
  <c r="K361" i="1" s="1"/>
  <c r="J360" i="1"/>
  <c r="I360" i="1"/>
  <c r="H360" i="1"/>
  <c r="G360" i="1"/>
  <c r="G361" i="1" s="1"/>
  <c r="F360" i="1"/>
  <c r="E360" i="1"/>
  <c r="E361" i="1" s="1"/>
  <c r="D360" i="1"/>
  <c r="C360" i="1"/>
  <c r="C361" i="1" s="1"/>
  <c r="B360" i="1"/>
  <c r="P359" i="1"/>
  <c r="O359" i="1"/>
  <c r="N359" i="1"/>
  <c r="M359" i="1"/>
  <c r="L359" i="1"/>
  <c r="K359" i="1"/>
  <c r="J359" i="1"/>
  <c r="I359" i="1"/>
  <c r="H359" i="1"/>
  <c r="G359" i="1"/>
  <c r="F359" i="1"/>
  <c r="E359" i="1"/>
  <c r="D359" i="1"/>
  <c r="C359" i="1"/>
  <c r="B359" i="1"/>
  <c r="P358" i="1"/>
  <c r="O358" i="1"/>
  <c r="N358" i="1"/>
  <c r="M358" i="1"/>
  <c r="L358" i="1"/>
  <c r="K358" i="1"/>
  <c r="J358" i="1"/>
  <c r="I358" i="1"/>
  <c r="H358" i="1"/>
  <c r="G358" i="1"/>
  <c r="F358" i="1"/>
  <c r="E358" i="1"/>
  <c r="D358" i="1"/>
  <c r="C358" i="1"/>
  <c r="B358" i="1"/>
  <c r="P357" i="1"/>
  <c r="O357" i="1"/>
  <c r="N357" i="1"/>
  <c r="M357" i="1"/>
  <c r="L357" i="1"/>
  <c r="K357" i="1"/>
  <c r="J357" i="1"/>
  <c r="I357" i="1"/>
  <c r="H357" i="1"/>
  <c r="G357" i="1"/>
  <c r="F357" i="1"/>
  <c r="E357" i="1"/>
  <c r="D357" i="1"/>
  <c r="C357" i="1"/>
  <c r="B357" i="1"/>
  <c r="O355" i="1"/>
  <c r="M355" i="1"/>
  <c r="L355" i="1"/>
  <c r="K355" i="1"/>
  <c r="I355" i="1"/>
  <c r="G355" i="1"/>
  <c r="E355" i="1"/>
  <c r="C355" i="1"/>
  <c r="P354" i="1"/>
  <c r="P355" i="1" s="1"/>
  <c r="O354" i="1"/>
  <c r="N354" i="1"/>
  <c r="N355" i="1" s="1"/>
  <c r="M354" i="1"/>
  <c r="L354" i="1"/>
  <c r="K354" i="1"/>
  <c r="J354" i="1"/>
  <c r="J355" i="1" s="1"/>
  <c r="I354" i="1"/>
  <c r="H354" i="1"/>
  <c r="H355" i="1" s="1"/>
  <c r="G354" i="1"/>
  <c r="F354" i="1"/>
  <c r="F355" i="1" s="1"/>
  <c r="E354" i="1"/>
  <c r="D354" i="1"/>
  <c r="D355" i="1" s="1"/>
  <c r="C354" i="1"/>
  <c r="B354" i="1"/>
  <c r="B355" i="1" s="1"/>
  <c r="P353" i="1"/>
  <c r="O353" i="1"/>
  <c r="N353" i="1"/>
  <c r="M353" i="1"/>
  <c r="L353" i="1"/>
  <c r="K353" i="1"/>
  <c r="J353" i="1"/>
  <c r="I353" i="1"/>
  <c r="H353" i="1"/>
  <c r="G353" i="1"/>
  <c r="F353" i="1"/>
  <c r="E353" i="1"/>
  <c r="D353" i="1"/>
  <c r="C353" i="1"/>
  <c r="B353" i="1"/>
  <c r="P352" i="1"/>
  <c r="O352" i="1"/>
  <c r="N352" i="1"/>
  <c r="M352" i="1"/>
  <c r="L352" i="1"/>
  <c r="K352" i="1"/>
  <c r="J352" i="1"/>
  <c r="I352" i="1"/>
  <c r="H352" i="1"/>
  <c r="G352" i="1"/>
  <c r="F352" i="1"/>
  <c r="E352" i="1"/>
  <c r="D352" i="1"/>
  <c r="C352" i="1"/>
  <c r="B352" i="1"/>
  <c r="P351" i="1"/>
  <c r="O351" i="1"/>
  <c r="N351" i="1"/>
  <c r="M351" i="1"/>
  <c r="L351" i="1"/>
  <c r="K351" i="1"/>
  <c r="J351" i="1"/>
  <c r="I351" i="1"/>
  <c r="H351" i="1"/>
  <c r="G351" i="1"/>
  <c r="F351" i="1"/>
  <c r="E351" i="1"/>
  <c r="D351" i="1"/>
  <c r="C351" i="1"/>
  <c r="B351" i="1"/>
  <c r="BM215" i="1"/>
  <c r="BL215" i="1"/>
  <c r="BJ215" i="1"/>
  <c r="BG215" i="1"/>
  <c r="BD215" i="1"/>
  <c r="BC215" i="1"/>
  <c r="BA215" i="1"/>
  <c r="AZ215" i="1"/>
  <c r="AX215" i="1"/>
  <c r="AU215" i="1"/>
  <c r="AR215" i="1"/>
  <c r="AQ215" i="1"/>
  <c r="AO215" i="1"/>
  <c r="F541" i="1" s="1"/>
  <c r="AN215" i="1"/>
  <c r="F542" i="1" s="1"/>
  <c r="AL215" i="1"/>
  <c r="G540" i="1" s="1"/>
  <c r="AI215" i="1"/>
  <c r="G543" i="1" s="1"/>
  <c r="AF215" i="1"/>
  <c r="H542" i="1" s="1"/>
  <c r="AE215" i="1"/>
  <c r="H543" i="1" s="1"/>
  <c r="AC215" i="1"/>
  <c r="I541" i="1" s="1"/>
  <c r="AB215" i="1"/>
  <c r="I542" i="1" s="1"/>
  <c r="Z215" i="1"/>
  <c r="J540" i="1" s="1"/>
  <c r="W215" i="1"/>
  <c r="J543" i="1" s="1"/>
  <c r="S215" i="1"/>
  <c r="K543" i="1" s="1"/>
  <c r="Q215" i="1"/>
  <c r="L541" i="1" s="1"/>
  <c r="P215" i="1"/>
  <c r="L542" i="1" s="1"/>
  <c r="N215" i="1"/>
  <c r="M540" i="1" s="1"/>
  <c r="K215" i="1"/>
  <c r="M543" i="1" s="1"/>
  <c r="G215" i="1"/>
  <c r="N543" i="1" s="1"/>
  <c r="E215" i="1"/>
  <c r="O541" i="1" s="1"/>
  <c r="D215" i="1"/>
  <c r="O542" i="1" s="1"/>
  <c r="B215" i="1"/>
  <c r="P540" i="1" s="1"/>
  <c r="BM213" i="1"/>
  <c r="BL213" i="1"/>
  <c r="BK213" i="1"/>
  <c r="BK215" i="1" s="1"/>
  <c r="BJ213" i="1"/>
  <c r="BI213" i="1"/>
  <c r="BI215" i="1" s="1"/>
  <c r="BH213" i="1"/>
  <c r="BH215" i="1" s="1"/>
  <c r="BG213" i="1"/>
  <c r="BF213" i="1"/>
  <c r="BF215" i="1" s="1"/>
  <c r="BE213" i="1"/>
  <c r="BE215" i="1" s="1"/>
  <c r="BD213" i="1"/>
  <c r="BC213" i="1"/>
  <c r="BB213" i="1"/>
  <c r="BB215" i="1" s="1"/>
  <c r="BA213" i="1"/>
  <c r="AZ213" i="1"/>
  <c r="AY213" i="1"/>
  <c r="AY215" i="1" s="1"/>
  <c r="AX213" i="1"/>
  <c r="AW213" i="1"/>
  <c r="AW215" i="1" s="1"/>
  <c r="AV213" i="1"/>
  <c r="AV215" i="1" s="1"/>
  <c r="AU213" i="1"/>
  <c r="AT213" i="1"/>
  <c r="AT215" i="1" s="1"/>
  <c r="AS213" i="1"/>
  <c r="AS215" i="1" s="1"/>
  <c r="AR213" i="1"/>
  <c r="AQ213" i="1"/>
  <c r="AP213" i="1"/>
  <c r="AP215" i="1" s="1"/>
  <c r="F540" i="1" s="1"/>
  <c r="F544" i="1" s="1"/>
  <c r="AO213" i="1"/>
  <c r="AN213" i="1"/>
  <c r="AM213" i="1"/>
  <c r="AM215" i="1" s="1"/>
  <c r="F543" i="1" s="1"/>
  <c r="AL213" i="1"/>
  <c r="AK213" i="1"/>
  <c r="AK215" i="1" s="1"/>
  <c r="G541" i="1" s="1"/>
  <c r="AJ213" i="1"/>
  <c r="AJ215" i="1" s="1"/>
  <c r="G542" i="1" s="1"/>
  <c r="AI213" i="1"/>
  <c r="AH213" i="1"/>
  <c r="AH215" i="1" s="1"/>
  <c r="H540" i="1" s="1"/>
  <c r="AG213" i="1"/>
  <c r="AG215" i="1" s="1"/>
  <c r="H541" i="1" s="1"/>
  <c r="AF213" i="1"/>
  <c r="AE213" i="1"/>
  <c r="AD213" i="1"/>
  <c r="AD215" i="1" s="1"/>
  <c r="I540" i="1" s="1"/>
  <c r="I544" i="1" s="1"/>
  <c r="I545" i="1" s="1"/>
  <c r="AC213" i="1"/>
  <c r="AB213" i="1"/>
  <c r="AA213" i="1"/>
  <c r="AA215" i="1" s="1"/>
  <c r="I543" i="1" s="1"/>
  <c r="Z213" i="1"/>
  <c r="Y213" i="1"/>
  <c r="Y215" i="1" s="1"/>
  <c r="J541" i="1" s="1"/>
  <c r="X213" i="1"/>
  <c r="X215" i="1" s="1"/>
  <c r="J542" i="1" s="1"/>
  <c r="W213" i="1"/>
  <c r="V213" i="1"/>
  <c r="V215" i="1" s="1"/>
  <c r="K540" i="1" s="1"/>
  <c r="U213" i="1"/>
  <c r="U215" i="1" s="1"/>
  <c r="K541" i="1" s="1"/>
  <c r="T213" i="1"/>
  <c r="T215" i="1" s="1"/>
  <c r="K542" i="1" s="1"/>
  <c r="S213" i="1"/>
  <c r="R213" i="1"/>
  <c r="R215" i="1" s="1"/>
  <c r="L540" i="1" s="1"/>
  <c r="L544" i="1" s="1"/>
  <c r="Q213" i="1"/>
  <c r="P213" i="1"/>
  <c r="O213" i="1"/>
  <c r="O215" i="1" s="1"/>
  <c r="L543" i="1" s="1"/>
  <c r="N213" i="1"/>
  <c r="M213" i="1"/>
  <c r="M215" i="1" s="1"/>
  <c r="M541" i="1" s="1"/>
  <c r="L213" i="1"/>
  <c r="L215" i="1" s="1"/>
  <c r="M542" i="1" s="1"/>
  <c r="K213" i="1"/>
  <c r="J213" i="1"/>
  <c r="J215" i="1" s="1"/>
  <c r="N540" i="1" s="1"/>
  <c r="I213" i="1"/>
  <c r="I215" i="1" s="1"/>
  <c r="N541" i="1" s="1"/>
  <c r="N544" i="1" s="1"/>
  <c r="H213" i="1"/>
  <c r="H215" i="1" s="1"/>
  <c r="N542" i="1" s="1"/>
  <c r="G213" i="1"/>
  <c r="F213" i="1"/>
  <c r="F215" i="1" s="1"/>
  <c r="O540" i="1" s="1"/>
  <c r="E213" i="1"/>
  <c r="D213" i="1"/>
  <c r="C213" i="1"/>
  <c r="C215" i="1" s="1"/>
  <c r="O543" i="1" s="1"/>
  <c r="B213" i="1"/>
  <c r="BJ125" i="1"/>
  <c r="BL124" i="1"/>
  <c r="BJ124" i="1"/>
  <c r="BI124" i="1"/>
  <c r="BI125" i="1" s="1"/>
  <c r="BE124" i="1"/>
  <c r="BB124" i="1"/>
  <c r="BA124" i="1"/>
  <c r="AZ124" i="1"/>
  <c r="AX124" i="1"/>
  <c r="AS124" i="1"/>
  <c r="AP124" i="1"/>
  <c r="F423" i="1" s="1"/>
  <c r="AO124" i="1"/>
  <c r="AN124" i="1"/>
  <c r="F425" i="1" s="1"/>
  <c r="AL124" i="1"/>
  <c r="G423" i="1" s="1"/>
  <c r="AG124" i="1"/>
  <c r="H424" i="1" s="1"/>
  <c r="AC124" i="1"/>
  <c r="I424" i="1" s="1"/>
  <c r="AB124" i="1"/>
  <c r="I425" i="1" s="1"/>
  <c r="Z124" i="1"/>
  <c r="J423" i="1" s="1"/>
  <c r="U124" i="1"/>
  <c r="K424" i="1" s="1"/>
  <c r="Q124" i="1"/>
  <c r="L424" i="1" s="1"/>
  <c r="N124" i="1"/>
  <c r="M423" i="1" s="1"/>
  <c r="I124" i="1"/>
  <c r="N424" i="1" s="1"/>
  <c r="E124" i="1"/>
  <c r="O424" i="1" s="1"/>
  <c r="B124" i="1"/>
  <c r="P423" i="1" s="1"/>
  <c r="BL123" i="1"/>
  <c r="BL125" i="1" s="1"/>
  <c r="BK123" i="1"/>
  <c r="BJ123" i="1"/>
  <c r="BI123" i="1"/>
  <c r="BH123" i="1"/>
  <c r="BH125" i="1" s="1"/>
  <c r="BG123" i="1"/>
  <c r="BF123" i="1"/>
  <c r="BE123" i="1"/>
  <c r="BE125" i="1" s="1"/>
  <c r="BD123" i="1"/>
  <c r="BL122" i="1"/>
  <c r="BK122" i="1"/>
  <c r="BK124" i="1" s="1"/>
  <c r="BK125" i="1" s="1"/>
  <c r="BJ122" i="1"/>
  <c r="BI122" i="1"/>
  <c r="BH122" i="1"/>
  <c r="BH124" i="1" s="1"/>
  <c r="BG122" i="1"/>
  <c r="BG124" i="1" s="1"/>
  <c r="BG125" i="1" s="1"/>
  <c r="BF122" i="1"/>
  <c r="BF124" i="1" s="1"/>
  <c r="BF125" i="1" s="1"/>
  <c r="BE122" i="1"/>
  <c r="BD122" i="1"/>
  <c r="BD124" i="1" s="1"/>
  <c r="BC122" i="1"/>
  <c r="BC124" i="1" s="1"/>
  <c r="BB122" i="1"/>
  <c r="BA122" i="1"/>
  <c r="AZ122" i="1"/>
  <c r="AY122" i="1"/>
  <c r="AY124" i="1" s="1"/>
  <c r="AX122" i="1"/>
  <c r="AW122" i="1"/>
  <c r="AW124" i="1" s="1"/>
  <c r="AV122" i="1"/>
  <c r="AV124" i="1" s="1"/>
  <c r="AU122" i="1"/>
  <c r="AU124" i="1" s="1"/>
  <c r="AT122" i="1"/>
  <c r="AT124" i="1" s="1"/>
  <c r="AS122" i="1"/>
  <c r="AR122" i="1"/>
  <c r="AR124" i="1" s="1"/>
  <c r="AQ122" i="1"/>
  <c r="AQ124" i="1" s="1"/>
  <c r="AP122" i="1"/>
  <c r="AO122" i="1"/>
  <c r="AN122" i="1"/>
  <c r="AM122" i="1"/>
  <c r="AM124" i="1" s="1"/>
  <c r="F426" i="1" s="1"/>
  <c r="F427" i="1" s="1"/>
  <c r="AL122" i="1"/>
  <c r="AK122" i="1"/>
  <c r="AK124" i="1" s="1"/>
  <c r="G424" i="1" s="1"/>
  <c r="AJ122" i="1"/>
  <c r="AJ124" i="1" s="1"/>
  <c r="G425" i="1" s="1"/>
  <c r="AI122" i="1"/>
  <c r="AI124" i="1" s="1"/>
  <c r="G426" i="1" s="1"/>
  <c r="G427" i="1" s="1"/>
  <c r="AH122" i="1"/>
  <c r="AH124" i="1" s="1"/>
  <c r="H423" i="1" s="1"/>
  <c r="AG122" i="1"/>
  <c r="AF122" i="1"/>
  <c r="AF124" i="1" s="1"/>
  <c r="H425" i="1" s="1"/>
  <c r="AE122" i="1"/>
  <c r="AE124" i="1" s="1"/>
  <c r="H426" i="1" s="1"/>
  <c r="H427" i="1" s="1"/>
  <c r="AD122" i="1"/>
  <c r="AD124" i="1" s="1"/>
  <c r="I423" i="1" s="1"/>
  <c r="AC122" i="1"/>
  <c r="AB122" i="1"/>
  <c r="AA122" i="1"/>
  <c r="AA124" i="1" s="1"/>
  <c r="I426" i="1" s="1"/>
  <c r="I427" i="1" s="1"/>
  <c r="Z122" i="1"/>
  <c r="Y122" i="1"/>
  <c r="Y124" i="1" s="1"/>
  <c r="J424" i="1" s="1"/>
  <c r="X122" i="1"/>
  <c r="X124" i="1" s="1"/>
  <c r="J425" i="1" s="1"/>
  <c r="W122" i="1"/>
  <c r="W124" i="1" s="1"/>
  <c r="J426" i="1" s="1"/>
  <c r="J427" i="1" s="1"/>
  <c r="V122" i="1"/>
  <c r="V124" i="1" s="1"/>
  <c r="K423" i="1" s="1"/>
  <c r="U122" i="1"/>
  <c r="T122" i="1"/>
  <c r="T124" i="1" s="1"/>
  <c r="K425" i="1" s="1"/>
  <c r="S122" i="1"/>
  <c r="S124" i="1" s="1"/>
  <c r="K426" i="1" s="1"/>
  <c r="K427" i="1" s="1"/>
  <c r="R122" i="1"/>
  <c r="R124" i="1" s="1"/>
  <c r="L423" i="1" s="1"/>
  <c r="Q122" i="1"/>
  <c r="P122" i="1"/>
  <c r="P124" i="1" s="1"/>
  <c r="L425" i="1" s="1"/>
  <c r="O122" i="1"/>
  <c r="O124" i="1" s="1"/>
  <c r="L426" i="1" s="1"/>
  <c r="L427" i="1" s="1"/>
  <c r="N122" i="1"/>
  <c r="M122" i="1"/>
  <c r="M124" i="1" s="1"/>
  <c r="M424" i="1" s="1"/>
  <c r="L122" i="1"/>
  <c r="L124" i="1" s="1"/>
  <c r="M425" i="1" s="1"/>
  <c r="K122" i="1"/>
  <c r="K124" i="1" s="1"/>
  <c r="M426" i="1" s="1"/>
  <c r="M427" i="1" s="1"/>
  <c r="J122" i="1"/>
  <c r="J124" i="1" s="1"/>
  <c r="N423" i="1" s="1"/>
  <c r="I122" i="1"/>
  <c r="H122" i="1"/>
  <c r="H124" i="1" s="1"/>
  <c r="N425" i="1" s="1"/>
  <c r="G122" i="1"/>
  <c r="G124" i="1" s="1"/>
  <c r="N426" i="1" s="1"/>
  <c r="N427" i="1" s="1"/>
  <c r="F122" i="1"/>
  <c r="F124" i="1" s="1"/>
  <c r="O423" i="1" s="1"/>
  <c r="E122" i="1"/>
  <c r="D122" i="1"/>
  <c r="D124" i="1" s="1"/>
  <c r="O425" i="1" s="1"/>
  <c r="C122" i="1"/>
  <c r="C124" i="1" s="1"/>
  <c r="O426" i="1" s="1"/>
  <c r="O427" i="1" s="1"/>
  <c r="B122"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L120" i="1"/>
  <c r="BK120" i="1"/>
  <c r="BJ120" i="1"/>
  <c r="BI120"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D120" i="1"/>
  <c r="C120" i="1"/>
  <c r="B120" i="1"/>
  <c r="BL119" i="1"/>
  <c r="BK119" i="1"/>
  <c r="BJ119" i="1"/>
  <c r="BI119" i="1"/>
  <c r="BH119" i="1"/>
  <c r="BG119" i="1"/>
  <c r="BF119" i="1"/>
  <c r="BE119" i="1"/>
  <c r="BD119" i="1"/>
  <c r="BC119" i="1"/>
  <c r="BC123" i="1" s="1"/>
  <c r="BC125" i="1" s="1"/>
  <c r="BB119" i="1"/>
  <c r="BB123" i="1" s="1"/>
  <c r="BB125" i="1" s="1"/>
  <c r="BA119" i="1"/>
  <c r="BA123" i="1" s="1"/>
  <c r="BA125" i="1" s="1"/>
  <c r="AZ119" i="1"/>
  <c r="AZ123" i="1" s="1"/>
  <c r="AZ125" i="1" s="1"/>
  <c r="AY119" i="1"/>
  <c r="AY123" i="1" s="1"/>
  <c r="AY125" i="1" s="1"/>
  <c r="AX119" i="1"/>
  <c r="AX123" i="1" s="1"/>
  <c r="AX125" i="1" s="1"/>
  <c r="AW119" i="1"/>
  <c r="AW123" i="1" s="1"/>
  <c r="AW125" i="1" s="1"/>
  <c r="AV119" i="1"/>
  <c r="AV123" i="1" s="1"/>
  <c r="AV125" i="1" s="1"/>
  <c r="AU119" i="1"/>
  <c r="AU123" i="1" s="1"/>
  <c r="AU125" i="1" s="1"/>
  <c r="AT119" i="1"/>
  <c r="AT123" i="1" s="1"/>
  <c r="AT125" i="1" s="1"/>
  <c r="AS119" i="1"/>
  <c r="AS123" i="1" s="1"/>
  <c r="AS125" i="1" s="1"/>
  <c r="AR119" i="1"/>
  <c r="AR123" i="1" s="1"/>
  <c r="AR125" i="1" s="1"/>
  <c r="AQ119" i="1"/>
  <c r="AQ123" i="1" s="1"/>
  <c r="AQ125" i="1" s="1"/>
  <c r="AP119" i="1"/>
  <c r="AP123" i="1" s="1"/>
  <c r="AP125" i="1" s="1"/>
  <c r="F429" i="1" s="1"/>
  <c r="AO119" i="1"/>
  <c r="AO123" i="1" s="1"/>
  <c r="AO125" i="1" s="1"/>
  <c r="F430" i="1" s="1"/>
  <c r="AN119" i="1"/>
  <c r="AN123" i="1" s="1"/>
  <c r="AN125" i="1" s="1"/>
  <c r="F431" i="1" s="1"/>
  <c r="AM119" i="1"/>
  <c r="AM123" i="1" s="1"/>
  <c r="AM125" i="1" s="1"/>
  <c r="F432" i="1" s="1"/>
  <c r="AL119" i="1"/>
  <c r="AL123" i="1" s="1"/>
  <c r="AL125" i="1" s="1"/>
  <c r="G429" i="1" s="1"/>
  <c r="AK119" i="1"/>
  <c r="AK123" i="1" s="1"/>
  <c r="AK125" i="1" s="1"/>
  <c r="G430" i="1" s="1"/>
  <c r="AJ119" i="1"/>
  <c r="AJ123" i="1" s="1"/>
  <c r="AJ125" i="1" s="1"/>
  <c r="G431" i="1" s="1"/>
  <c r="AI119" i="1"/>
  <c r="AI123" i="1" s="1"/>
  <c r="AI125" i="1" s="1"/>
  <c r="G432" i="1" s="1"/>
  <c r="AH119" i="1"/>
  <c r="AH123" i="1" s="1"/>
  <c r="AH125" i="1" s="1"/>
  <c r="H429" i="1" s="1"/>
  <c r="AG119" i="1"/>
  <c r="AG123" i="1" s="1"/>
  <c r="AG125" i="1" s="1"/>
  <c r="H430" i="1" s="1"/>
  <c r="AF119" i="1"/>
  <c r="AF123" i="1" s="1"/>
  <c r="AF125" i="1" s="1"/>
  <c r="H431" i="1" s="1"/>
  <c r="AE119" i="1"/>
  <c r="AE123" i="1" s="1"/>
  <c r="AE125" i="1" s="1"/>
  <c r="H432" i="1" s="1"/>
  <c r="AD119" i="1"/>
  <c r="AD123" i="1" s="1"/>
  <c r="AD125" i="1" s="1"/>
  <c r="I429" i="1" s="1"/>
  <c r="AC119" i="1"/>
  <c r="AC123" i="1" s="1"/>
  <c r="AC125" i="1" s="1"/>
  <c r="I430" i="1" s="1"/>
  <c r="AB119" i="1"/>
  <c r="AB123" i="1" s="1"/>
  <c r="AB125" i="1" s="1"/>
  <c r="I431" i="1" s="1"/>
  <c r="AA119" i="1"/>
  <c r="AA123" i="1" s="1"/>
  <c r="AA125" i="1" s="1"/>
  <c r="I432" i="1" s="1"/>
  <c r="Z119" i="1"/>
  <c r="Z123" i="1" s="1"/>
  <c r="Z125" i="1" s="1"/>
  <c r="J429" i="1" s="1"/>
  <c r="Y119" i="1"/>
  <c r="Y123" i="1" s="1"/>
  <c r="Y125" i="1" s="1"/>
  <c r="J430" i="1" s="1"/>
  <c r="X119" i="1"/>
  <c r="X123" i="1" s="1"/>
  <c r="X125" i="1" s="1"/>
  <c r="J431" i="1" s="1"/>
  <c r="W119" i="1"/>
  <c r="W123" i="1" s="1"/>
  <c r="W125" i="1" s="1"/>
  <c r="J432" i="1" s="1"/>
  <c r="V119" i="1"/>
  <c r="V123" i="1" s="1"/>
  <c r="V125" i="1" s="1"/>
  <c r="K429" i="1" s="1"/>
  <c r="U119" i="1"/>
  <c r="U123" i="1" s="1"/>
  <c r="U125" i="1" s="1"/>
  <c r="K430" i="1" s="1"/>
  <c r="T119" i="1"/>
  <c r="T123" i="1" s="1"/>
  <c r="T125" i="1" s="1"/>
  <c r="K431" i="1" s="1"/>
  <c r="S119" i="1"/>
  <c r="S123" i="1" s="1"/>
  <c r="S125" i="1" s="1"/>
  <c r="K432" i="1" s="1"/>
  <c r="R119" i="1"/>
  <c r="R123" i="1" s="1"/>
  <c r="R125" i="1" s="1"/>
  <c r="L429" i="1" s="1"/>
  <c r="Q119" i="1"/>
  <c r="Q123" i="1" s="1"/>
  <c r="Q125" i="1" s="1"/>
  <c r="L430" i="1" s="1"/>
  <c r="P119" i="1"/>
  <c r="P123" i="1" s="1"/>
  <c r="P125" i="1" s="1"/>
  <c r="L431" i="1" s="1"/>
  <c r="O119" i="1"/>
  <c r="O123" i="1" s="1"/>
  <c r="O125" i="1" s="1"/>
  <c r="L432" i="1" s="1"/>
  <c r="N119" i="1"/>
  <c r="N123" i="1" s="1"/>
  <c r="N125" i="1" s="1"/>
  <c r="M429" i="1" s="1"/>
  <c r="M119" i="1"/>
  <c r="M123" i="1" s="1"/>
  <c r="M125" i="1" s="1"/>
  <c r="M430" i="1" s="1"/>
  <c r="L119" i="1"/>
  <c r="L123" i="1" s="1"/>
  <c r="L125" i="1" s="1"/>
  <c r="M431" i="1" s="1"/>
  <c r="K119" i="1"/>
  <c r="K123" i="1" s="1"/>
  <c r="K125" i="1" s="1"/>
  <c r="M432" i="1" s="1"/>
  <c r="J119" i="1"/>
  <c r="J123" i="1" s="1"/>
  <c r="J125" i="1" s="1"/>
  <c r="N429" i="1" s="1"/>
  <c r="I119" i="1"/>
  <c r="I123" i="1" s="1"/>
  <c r="I125" i="1" s="1"/>
  <c r="N430" i="1" s="1"/>
  <c r="H119" i="1"/>
  <c r="H123" i="1" s="1"/>
  <c r="H125" i="1" s="1"/>
  <c r="N431" i="1" s="1"/>
  <c r="G119" i="1"/>
  <c r="G123" i="1" s="1"/>
  <c r="G125" i="1" s="1"/>
  <c r="F119" i="1"/>
  <c r="F123" i="1" s="1"/>
  <c r="F125" i="1" s="1"/>
  <c r="O429" i="1" s="1"/>
  <c r="E119" i="1"/>
  <c r="E123" i="1" s="1"/>
  <c r="E125" i="1" s="1"/>
  <c r="O430" i="1" s="1"/>
  <c r="D119" i="1"/>
  <c r="D123" i="1" s="1"/>
  <c r="D125" i="1" s="1"/>
  <c r="O431" i="1" s="1"/>
  <c r="C119" i="1"/>
  <c r="C123" i="1" s="1"/>
  <c r="C125" i="1" s="1"/>
  <c r="O432" i="1" s="1"/>
  <c r="B119" i="1"/>
  <c r="B123" i="1" s="1"/>
  <c r="B125" i="1" s="1"/>
  <c r="P652" i="1" l="1"/>
  <c r="M639" i="1"/>
  <c r="M433" i="1"/>
  <c r="J640" i="1"/>
  <c r="J639" i="1"/>
  <c r="J433" i="1"/>
  <c r="G640" i="1"/>
  <c r="G639" i="1"/>
  <c r="G433" i="1"/>
  <c r="K505" i="1"/>
  <c r="L522" i="1"/>
  <c r="L521" i="1"/>
  <c r="P432" i="1"/>
  <c r="P429" i="1"/>
  <c r="BD125" i="1"/>
  <c r="L639" i="1"/>
  <c r="L640" i="1"/>
  <c r="L433" i="1"/>
  <c r="F640" i="1"/>
  <c r="F639" i="1"/>
  <c r="F433" i="1"/>
  <c r="L545" i="1"/>
  <c r="I640" i="1"/>
  <c r="I639" i="1"/>
  <c r="I433" i="1"/>
  <c r="O640" i="1"/>
  <c r="O639" i="1"/>
  <c r="O433" i="1"/>
  <c r="D530" i="1"/>
  <c r="P530" i="1"/>
  <c r="N545" i="1"/>
  <c r="F547" i="1"/>
  <c r="C556" i="1"/>
  <c r="C571" i="1"/>
  <c r="O556" i="1"/>
  <c r="O571" i="1"/>
  <c r="L557" i="1"/>
  <c r="L572" i="1"/>
  <c r="I550" i="1"/>
  <c r="D644" i="1"/>
  <c r="D643" i="1"/>
  <c r="D505" i="1"/>
  <c r="P644" i="1"/>
  <c r="P643" i="1"/>
  <c r="P505" i="1"/>
  <c r="P504" i="1"/>
  <c r="N432" i="1"/>
  <c r="K639" i="1"/>
  <c r="K640" i="1"/>
  <c r="K433" i="1"/>
  <c r="H640" i="1"/>
  <c r="H639" i="1"/>
  <c r="H433" i="1"/>
  <c r="K544" i="1"/>
  <c r="K545" i="1" s="1"/>
  <c r="H544" i="1"/>
  <c r="H545" i="1" s="1"/>
  <c r="H538" i="1"/>
  <c r="H537" i="1"/>
  <c r="B640" i="1"/>
  <c r="B433" i="1"/>
  <c r="B639" i="1"/>
  <c r="M644" i="1"/>
  <c r="M643" i="1"/>
  <c r="M505" i="1"/>
  <c r="L537" i="1"/>
  <c r="E603" i="1"/>
  <c r="E649" i="1"/>
  <c r="E634" i="1"/>
  <c r="E590" i="1"/>
  <c r="E589" i="1"/>
  <c r="E632" i="1"/>
  <c r="N632" i="1"/>
  <c r="N649" i="1"/>
  <c r="N634" i="1"/>
  <c r="K637" i="1"/>
  <c r="K636" i="1"/>
  <c r="K452" i="1"/>
  <c r="K445" i="1"/>
  <c r="M417" i="1"/>
  <c r="J418" i="1"/>
  <c r="G419" i="1"/>
  <c r="D420" i="1"/>
  <c r="D421" i="1" s="1"/>
  <c r="P420" i="1"/>
  <c r="P421" i="1" s="1"/>
  <c r="H439" i="1"/>
  <c r="E445" i="1"/>
  <c r="I445" i="1"/>
  <c r="D452" i="1"/>
  <c r="P452" i="1"/>
  <c r="J642" i="1"/>
  <c r="G548" i="1"/>
  <c r="M550" i="1"/>
  <c r="G478" i="1"/>
  <c r="D490" i="1"/>
  <c r="B504" i="1"/>
  <c r="K550" i="1"/>
  <c r="H521" i="1"/>
  <c r="H522" i="1"/>
  <c r="E530" i="1"/>
  <c r="E529" i="1"/>
  <c r="M538" i="1"/>
  <c r="M537" i="1"/>
  <c r="C568" i="1"/>
  <c r="O568" i="1"/>
  <c r="I597" i="1"/>
  <c r="I642" i="1"/>
  <c r="I466" i="1"/>
  <c r="I511" i="1"/>
  <c r="F556" i="1"/>
  <c r="F571" i="1"/>
  <c r="C557" i="1"/>
  <c r="C572" i="1"/>
  <c r="O557" i="1"/>
  <c r="O572" i="1"/>
  <c r="L550" i="1"/>
  <c r="D573" i="1"/>
  <c r="D558" i="1"/>
  <c r="L637" i="1"/>
  <c r="L636" i="1"/>
  <c r="F385" i="1"/>
  <c r="C391" i="1"/>
  <c r="O391" i="1"/>
  <c r="B417" i="1"/>
  <c r="N417" i="1"/>
  <c r="K418" i="1"/>
  <c r="H419" i="1"/>
  <c r="E420" i="1"/>
  <c r="E421" i="1" s="1"/>
  <c r="D639" i="1"/>
  <c r="I439" i="1"/>
  <c r="F445" i="1"/>
  <c r="E452" i="1"/>
  <c r="F452" i="1"/>
  <c r="K642" i="1"/>
  <c r="K511" i="1"/>
  <c r="K597" i="1"/>
  <c r="K466" i="1"/>
  <c r="H548" i="1"/>
  <c r="E572" i="1"/>
  <c r="E557" i="1"/>
  <c r="B573" i="1"/>
  <c r="B558" i="1"/>
  <c r="N550" i="1"/>
  <c r="D496" i="1"/>
  <c r="C644" i="1"/>
  <c r="C643" i="1"/>
  <c r="C505" i="1"/>
  <c r="C504" i="1"/>
  <c r="P573" i="1"/>
  <c r="P558" i="1"/>
  <c r="I520" i="1"/>
  <c r="F530" i="1"/>
  <c r="O530" i="1"/>
  <c r="B536" i="1"/>
  <c r="B537" i="1" s="1"/>
  <c r="G649" i="1"/>
  <c r="G634" i="1"/>
  <c r="G590" i="1"/>
  <c r="G589" i="1"/>
  <c r="G632" i="1"/>
  <c r="M544" i="1"/>
  <c r="J544" i="1"/>
  <c r="J545" i="1" s="1"/>
  <c r="G544" i="1"/>
  <c r="M637" i="1"/>
  <c r="M636" i="1"/>
  <c r="J439" i="1"/>
  <c r="G445" i="1"/>
  <c r="C458" i="1"/>
  <c r="L547" i="1"/>
  <c r="I548" i="1"/>
  <c r="F549" i="1"/>
  <c r="C550" i="1"/>
  <c r="O510" i="1"/>
  <c r="O550" i="1" s="1"/>
  <c r="O465" i="1"/>
  <c r="O529" i="1" s="1"/>
  <c r="J472" i="1"/>
  <c r="M504" i="1"/>
  <c r="H512" i="1"/>
  <c r="H551" i="1"/>
  <c r="J522" i="1"/>
  <c r="J521" i="1"/>
  <c r="G528" i="1"/>
  <c r="C537" i="1"/>
  <c r="E567" i="1"/>
  <c r="N567" i="1"/>
  <c r="B637" i="1"/>
  <c r="B636" i="1"/>
  <c r="N637" i="1"/>
  <c r="N636" i="1"/>
  <c r="H415" i="1"/>
  <c r="P426" i="1"/>
  <c r="P427" i="1" s="1"/>
  <c r="K439" i="1"/>
  <c r="H445" i="1"/>
  <c r="G452" i="1"/>
  <c r="F648" i="1"/>
  <c r="F655" i="1" s="1"/>
  <c r="F458" i="1"/>
  <c r="M642" i="1"/>
  <c r="M511" i="1"/>
  <c r="J478" i="1"/>
  <c r="G490" i="1"/>
  <c r="E643" i="1"/>
  <c r="E505" i="1"/>
  <c r="E504" i="1"/>
  <c r="E644" i="1"/>
  <c r="N644" i="1"/>
  <c r="N643" i="1"/>
  <c r="N505" i="1"/>
  <c r="K522" i="1"/>
  <c r="K521" i="1"/>
  <c r="H530" i="1"/>
  <c r="H529" i="1"/>
  <c r="D538" i="1"/>
  <c r="P537" i="1"/>
  <c r="P538" i="1"/>
  <c r="P544" i="1"/>
  <c r="P545" i="1" s="1"/>
  <c r="J637" i="1"/>
  <c r="J636" i="1"/>
  <c r="C637" i="1"/>
  <c r="C636" i="1"/>
  <c r="O637" i="1"/>
  <c r="O636" i="1"/>
  <c r="F391" i="1"/>
  <c r="B427" i="1"/>
  <c r="Q655" i="1"/>
  <c r="B555" i="1"/>
  <c r="B570" i="1"/>
  <c r="N547" i="1"/>
  <c r="K548" i="1"/>
  <c r="H549" i="1"/>
  <c r="E573" i="1"/>
  <c r="E558" i="1"/>
  <c r="L465" i="1"/>
  <c r="M466" i="1" s="1"/>
  <c r="F643" i="1"/>
  <c r="F644" i="1"/>
  <c r="F505" i="1"/>
  <c r="F504" i="1"/>
  <c r="O644" i="1"/>
  <c r="O643" i="1"/>
  <c r="O505" i="1"/>
  <c r="O504" i="1"/>
  <c r="H547" i="1"/>
  <c r="I530" i="1"/>
  <c r="I529" i="1"/>
  <c r="E536" i="1"/>
  <c r="N536" i="1"/>
  <c r="P568" i="1"/>
  <c r="O544" i="1"/>
  <c r="O545" i="1" s="1"/>
  <c r="J361" i="1"/>
  <c r="D637" i="1"/>
  <c r="D636" i="1"/>
  <c r="P637" i="1"/>
  <c r="P636" i="1"/>
  <c r="J385" i="1"/>
  <c r="J415" i="1"/>
  <c r="M439" i="1"/>
  <c r="J445" i="1"/>
  <c r="I452" i="1"/>
  <c r="C555" i="1"/>
  <c r="C570" i="1"/>
  <c r="O547" i="1"/>
  <c r="L548" i="1"/>
  <c r="I549" i="1"/>
  <c r="F550" i="1"/>
  <c r="J466" i="1"/>
  <c r="M472" i="1"/>
  <c r="M568" i="1" s="1"/>
  <c r="J484" i="1"/>
  <c r="G503" i="1"/>
  <c r="M547" i="1"/>
  <c r="M522" i="1"/>
  <c r="M521" i="1"/>
  <c r="J528" i="1"/>
  <c r="K530" i="1" s="1"/>
  <c r="F538" i="1"/>
  <c r="F537" i="1"/>
  <c r="O537" i="1"/>
  <c r="D557" i="1"/>
  <c r="H567" i="1"/>
  <c r="H568" i="1" s="1"/>
  <c r="E636" i="1"/>
  <c r="E637" i="1"/>
  <c r="B379" i="1"/>
  <c r="N379" i="1"/>
  <c r="B439" i="1"/>
  <c r="N439" i="1"/>
  <c r="J452" i="1"/>
  <c r="D507" i="1"/>
  <c r="D547" i="1" s="1"/>
  <c r="P507" i="1"/>
  <c r="M508" i="1"/>
  <c r="M548" i="1" s="1"/>
  <c r="J509" i="1"/>
  <c r="J549" i="1" s="1"/>
  <c r="G510" i="1"/>
  <c r="G550" i="1" s="1"/>
  <c r="H644" i="1"/>
  <c r="H643" i="1"/>
  <c r="H505" i="1"/>
  <c r="H504" i="1"/>
  <c r="E548" i="1"/>
  <c r="B521" i="1"/>
  <c r="K529" i="1"/>
  <c r="G538" i="1"/>
  <c r="C544" i="1"/>
  <c r="I568" i="1"/>
  <c r="F636" i="1"/>
  <c r="F637" i="1"/>
  <c r="E427" i="1"/>
  <c r="C439" i="1"/>
  <c r="O439" i="1"/>
  <c r="L445" i="1"/>
  <c r="E555" i="1"/>
  <c r="E570" i="1"/>
  <c r="B556" i="1"/>
  <c r="B571" i="1"/>
  <c r="N548" i="1"/>
  <c r="K549" i="1"/>
  <c r="H550" i="1"/>
  <c r="I644" i="1"/>
  <c r="I643" i="1"/>
  <c r="I505" i="1"/>
  <c r="I504" i="1"/>
  <c r="J548" i="1"/>
  <c r="C522" i="1"/>
  <c r="C521" i="1"/>
  <c r="L529" i="1"/>
  <c r="L530" i="1"/>
  <c r="J568" i="1"/>
  <c r="G636" i="1"/>
  <c r="G637" i="1"/>
  <c r="D379" i="1"/>
  <c r="P379" i="1"/>
  <c r="M445" i="1"/>
  <c r="L452" i="1"/>
  <c r="D472" i="1"/>
  <c r="J503" i="1"/>
  <c r="B549" i="1"/>
  <c r="D522" i="1"/>
  <c r="P521" i="1"/>
  <c r="M528" i="1"/>
  <c r="I538" i="1"/>
  <c r="I537" i="1"/>
  <c r="E545" i="1"/>
  <c r="K567" i="1"/>
  <c r="K568" i="1" s="1"/>
  <c r="J397" i="1"/>
  <c r="H637" i="1"/>
  <c r="H636" i="1"/>
  <c r="H458" i="1"/>
  <c r="H452" i="1"/>
  <c r="E409" i="1"/>
  <c r="B415" i="1"/>
  <c r="N415" i="1"/>
  <c r="E439" i="1"/>
  <c r="M452" i="1"/>
  <c r="L458" i="1"/>
  <c r="G547" i="1"/>
  <c r="D548" i="1"/>
  <c r="P548" i="1"/>
  <c r="M549" i="1"/>
  <c r="J550" i="1"/>
  <c r="K644" i="1"/>
  <c r="K643" i="1"/>
  <c r="K504" i="1"/>
  <c r="G549" i="1"/>
  <c r="E522" i="1"/>
  <c r="E521" i="1"/>
  <c r="N522" i="1"/>
  <c r="N521" i="1"/>
  <c r="B529" i="1"/>
  <c r="J538" i="1"/>
  <c r="J537" i="1"/>
  <c r="L568" i="1"/>
  <c r="I637" i="1"/>
  <c r="I636" i="1"/>
  <c r="F379" i="1"/>
  <c r="K417" i="1"/>
  <c r="H418" i="1"/>
  <c r="E419" i="1"/>
  <c r="B420" i="1"/>
  <c r="B421" i="1" s="1"/>
  <c r="F439" i="1"/>
  <c r="C445" i="1"/>
  <c r="O445" i="1"/>
  <c r="B452" i="1"/>
  <c r="N452" i="1"/>
  <c r="H642" i="1"/>
  <c r="H597" i="1"/>
  <c r="H466" i="1"/>
  <c r="M496" i="1"/>
  <c r="L644" i="1"/>
  <c r="L643" i="1"/>
  <c r="L504" i="1"/>
  <c r="L505" i="1"/>
  <c r="N549" i="1"/>
  <c r="F520" i="1"/>
  <c r="O520" i="1"/>
  <c r="P522" i="1" s="1"/>
  <c r="C530" i="1"/>
  <c r="C529" i="1"/>
  <c r="K536" i="1"/>
  <c r="L538" i="1" s="1"/>
  <c r="C658" i="1"/>
  <c r="O658" i="1"/>
  <c r="D458" i="1"/>
  <c r="P458" i="1"/>
  <c r="I507" i="1"/>
  <c r="I547" i="1" s="1"/>
  <c r="F649" i="1"/>
  <c r="F634" i="1"/>
  <c r="F590" i="1"/>
  <c r="F632" i="1"/>
  <c r="O589" i="1"/>
  <c r="O632" i="1"/>
  <c r="O649" i="1"/>
  <c r="O634" i="1"/>
  <c r="O590" i="1"/>
  <c r="E597" i="1"/>
  <c r="B465" i="1"/>
  <c r="B511" i="1" s="1"/>
  <c r="N465" i="1"/>
  <c r="J507" i="1"/>
  <c r="J547" i="1" s="1"/>
  <c r="P632" i="1"/>
  <c r="P649" i="1"/>
  <c r="P656" i="1" s="1"/>
  <c r="P634" i="1"/>
  <c r="P590" i="1"/>
  <c r="F597" i="1"/>
  <c r="L696" i="1"/>
  <c r="K697" i="1"/>
  <c r="Q813" i="1"/>
  <c r="C465" i="1"/>
  <c r="K507" i="1"/>
  <c r="K547" i="1" s="1"/>
  <c r="J581" i="1"/>
  <c r="H649" i="1"/>
  <c r="H634" i="1"/>
  <c r="H590" i="1"/>
  <c r="H589" i="1"/>
  <c r="H632" i="1"/>
  <c r="G597" i="1"/>
  <c r="I688" i="1"/>
  <c r="H689" i="1"/>
  <c r="O708" i="1"/>
  <c r="N709" i="1"/>
  <c r="N711" i="1" s="1"/>
  <c r="G458" i="1"/>
  <c r="D465" i="1"/>
  <c r="P465" i="1"/>
  <c r="P529" i="1" s="1"/>
  <c r="I634" i="1"/>
  <c r="I590" i="1"/>
  <c r="I589" i="1"/>
  <c r="I632" i="1"/>
  <c r="L648" i="1"/>
  <c r="L655" i="1" s="1"/>
  <c r="E465" i="1"/>
  <c r="G567" i="1"/>
  <c r="J634" i="1"/>
  <c r="J590" i="1"/>
  <c r="J589" i="1"/>
  <c r="J632" i="1"/>
  <c r="J649" i="1"/>
  <c r="I649" i="1"/>
  <c r="I458" i="1"/>
  <c r="F465" i="1"/>
  <c r="K590" i="1"/>
  <c r="K589" i="1"/>
  <c r="K632" i="1"/>
  <c r="K649" i="1"/>
  <c r="J597" i="1"/>
  <c r="P719" i="1"/>
  <c r="P718" i="1"/>
  <c r="D673" i="1"/>
  <c r="E672" i="1"/>
  <c r="J458" i="1"/>
  <c r="G465" i="1"/>
  <c r="B581" i="1"/>
  <c r="L590" i="1"/>
  <c r="L589" i="1"/>
  <c r="L632" i="1"/>
  <c r="L649" i="1"/>
  <c r="L634" i="1"/>
  <c r="J658" i="1"/>
  <c r="K701" i="1"/>
  <c r="L700" i="1"/>
  <c r="N713" i="1"/>
  <c r="O712" i="1"/>
  <c r="K458" i="1"/>
  <c r="M588" i="1"/>
  <c r="N590" i="1" s="1"/>
  <c r="L597" i="1"/>
  <c r="K608" i="1"/>
  <c r="K603" i="1"/>
  <c r="K658" i="1"/>
  <c r="C640" i="1"/>
  <c r="C639" i="1"/>
  <c r="D581" i="1"/>
  <c r="B589" i="1"/>
  <c r="B632" i="1"/>
  <c r="B649" i="1"/>
  <c r="B634" i="1"/>
  <c r="M597" i="1"/>
  <c r="L658" i="1"/>
  <c r="J692" i="1"/>
  <c r="I693" i="1"/>
  <c r="I695" i="1" s="1"/>
  <c r="N781" i="1"/>
  <c r="O779" i="1"/>
  <c r="N782" i="1"/>
  <c r="M458" i="1"/>
  <c r="C589" i="1"/>
  <c r="C632" i="1"/>
  <c r="C649" i="1"/>
  <c r="C634" i="1"/>
  <c r="C590" i="1"/>
  <c r="B597" i="1"/>
  <c r="N597" i="1"/>
  <c r="M658" i="1"/>
  <c r="H684" i="1"/>
  <c r="G685" i="1"/>
  <c r="E640" i="1"/>
  <c r="E639" i="1"/>
  <c r="B458" i="1"/>
  <c r="N458" i="1"/>
  <c r="D588" i="1"/>
  <c r="P589" i="1"/>
  <c r="C597" i="1"/>
  <c r="O597" i="1"/>
  <c r="B658" i="1"/>
  <c r="N658" i="1"/>
  <c r="L705" i="1"/>
  <c r="L707" i="1" s="1"/>
  <c r="M704" i="1"/>
  <c r="P782" i="1"/>
  <c r="P783" i="1" s="1"/>
  <c r="P784" i="1" s="1"/>
  <c r="I603" i="1"/>
  <c r="H658" i="1"/>
  <c r="D679" i="1"/>
  <c r="M715" i="1"/>
  <c r="J603" i="1"/>
  <c r="I658" i="1"/>
  <c r="K707" i="1"/>
  <c r="N715" i="1"/>
  <c r="N719" i="1"/>
  <c r="F680" i="1"/>
  <c r="I699" i="1"/>
  <c r="M709" i="1"/>
  <c r="M711" i="1" s="1"/>
  <c r="L603" i="1"/>
  <c r="J699" i="1"/>
  <c r="E683" i="1"/>
  <c r="F685" i="1"/>
  <c r="H691" i="1"/>
  <c r="K699" i="1"/>
  <c r="K703" i="1"/>
  <c r="B603" i="1"/>
  <c r="N603" i="1"/>
  <c r="P654" i="1"/>
  <c r="C675" i="1"/>
  <c r="F687" i="1"/>
  <c r="J697" i="1"/>
  <c r="C603" i="1"/>
  <c r="O603" i="1"/>
  <c r="P669" i="1"/>
  <c r="D675" i="1"/>
  <c r="G687" i="1"/>
  <c r="M779" i="1"/>
  <c r="D603" i="1"/>
  <c r="P603" i="1"/>
  <c r="P655" i="1"/>
  <c r="E676" i="1"/>
  <c r="P721" i="1"/>
  <c r="P722" i="1" s="1"/>
  <c r="F603" i="1"/>
  <c r="G603" i="1"/>
  <c r="P663" i="1" l="1"/>
  <c r="G642" i="1"/>
  <c r="G511" i="1"/>
  <c r="G466" i="1"/>
  <c r="G658" i="1"/>
  <c r="F658" i="1"/>
  <c r="F642" i="1"/>
  <c r="F511" i="1"/>
  <c r="F466" i="1"/>
  <c r="G568" i="1"/>
  <c r="J570" i="1"/>
  <c r="J555" i="1"/>
  <c r="F589" i="1"/>
  <c r="J558" i="1"/>
  <c r="J573" i="1"/>
  <c r="H573" i="1"/>
  <c r="H558" i="1"/>
  <c r="G573" i="1"/>
  <c r="G558" i="1"/>
  <c r="G545" i="1"/>
  <c r="N573" i="1"/>
  <c r="N558" i="1"/>
  <c r="I513" i="1"/>
  <c r="I512" i="1"/>
  <c r="I551" i="1"/>
  <c r="O713" i="1"/>
  <c r="P712" i="1"/>
  <c r="P713" i="1" s="1"/>
  <c r="D642" i="1"/>
  <c r="D597" i="1"/>
  <c r="D511" i="1"/>
  <c r="D466" i="1"/>
  <c r="D504" i="1"/>
  <c r="N783" i="1"/>
  <c r="N784" i="1" s="1"/>
  <c r="L701" i="1"/>
  <c r="L703" i="1" s="1"/>
  <c r="M700" i="1"/>
  <c r="E658" i="1"/>
  <c r="E642" i="1"/>
  <c r="E511" i="1"/>
  <c r="E466" i="1"/>
  <c r="K570" i="1"/>
  <c r="K555" i="1"/>
  <c r="N642" i="1"/>
  <c r="N511" i="1"/>
  <c r="N466" i="1"/>
  <c r="O522" i="1"/>
  <c r="O521" i="1"/>
  <c r="M557" i="1"/>
  <c r="M572" i="1"/>
  <c r="D521" i="1"/>
  <c r="K557" i="1"/>
  <c r="K572" i="1"/>
  <c r="J572" i="1"/>
  <c r="J557" i="1"/>
  <c r="H555" i="1"/>
  <c r="H570" i="1"/>
  <c r="H572" i="1"/>
  <c r="H557" i="1"/>
  <c r="M513" i="1"/>
  <c r="M512" i="1"/>
  <c r="M551" i="1"/>
  <c r="O642" i="1"/>
  <c r="O645" i="1" s="1"/>
  <c r="O511" i="1"/>
  <c r="O466" i="1"/>
  <c r="D645" i="1"/>
  <c r="B568" i="1"/>
  <c r="P723" i="1"/>
  <c r="D632" i="1"/>
  <c r="D649" i="1"/>
  <c r="D634" i="1"/>
  <c r="D590" i="1"/>
  <c r="D589" i="1"/>
  <c r="E673" i="1"/>
  <c r="E675" i="1" s="1"/>
  <c r="F672" i="1"/>
  <c r="O709" i="1"/>
  <c r="P708" i="1"/>
  <c r="P709" i="1" s="1"/>
  <c r="C642" i="1"/>
  <c r="C511" i="1"/>
  <c r="C466" i="1"/>
  <c r="B512" i="1"/>
  <c r="B551" i="1"/>
  <c r="F522" i="1"/>
  <c r="F521" i="1"/>
  <c r="P556" i="1"/>
  <c r="P571" i="1"/>
  <c r="D545" i="1"/>
  <c r="N556" i="1"/>
  <c r="N571" i="1"/>
  <c r="C545" i="1"/>
  <c r="M556" i="1"/>
  <c r="M571" i="1"/>
  <c r="B545" i="1"/>
  <c r="F573" i="1"/>
  <c r="F558" i="1"/>
  <c r="K571" i="1"/>
  <c r="K556" i="1"/>
  <c r="N504" i="1"/>
  <c r="N568" i="1"/>
  <c r="O573" i="1"/>
  <c r="O558" i="1"/>
  <c r="M545" i="1"/>
  <c r="F529" i="1"/>
  <c r="G521" i="1"/>
  <c r="N656" i="1"/>
  <c r="N650" i="1"/>
  <c r="N653" i="1"/>
  <c r="M645" i="1"/>
  <c r="D529" i="1"/>
  <c r="K692" i="1"/>
  <c r="J693" i="1"/>
  <c r="J695" i="1" s="1"/>
  <c r="F650" i="1"/>
  <c r="F653" i="1"/>
  <c r="F656" i="1"/>
  <c r="N557" i="1"/>
  <c r="N572" i="1"/>
  <c r="D556" i="1"/>
  <c r="D571" i="1"/>
  <c r="B557" i="1"/>
  <c r="B572" i="1"/>
  <c r="G537" i="1"/>
  <c r="P555" i="1"/>
  <c r="P570" i="1"/>
  <c r="I572" i="1"/>
  <c r="I557" i="1"/>
  <c r="N555" i="1"/>
  <c r="N570" i="1"/>
  <c r="F568" i="1"/>
  <c r="E568" i="1"/>
  <c r="C573" i="1"/>
  <c r="C558" i="1"/>
  <c r="D640" i="1"/>
  <c r="K558" i="1"/>
  <c r="K573" i="1"/>
  <c r="I573" i="1"/>
  <c r="I558" i="1"/>
  <c r="H653" i="1"/>
  <c r="H656" i="1"/>
  <c r="H663" i="1" s="1"/>
  <c r="H650" i="1"/>
  <c r="J688" i="1"/>
  <c r="I689" i="1"/>
  <c r="I691" i="1" s="1"/>
  <c r="D658" i="1"/>
  <c r="G555" i="1"/>
  <c r="G570" i="1"/>
  <c r="J644" i="1"/>
  <c r="J643" i="1"/>
  <c r="J645" i="1" s="1"/>
  <c r="J505" i="1"/>
  <c r="J504" i="1"/>
  <c r="D555" i="1"/>
  <c r="D570" i="1"/>
  <c r="L556" i="1"/>
  <c r="L571" i="1"/>
  <c r="N645" i="1"/>
  <c r="F572" i="1"/>
  <c r="F557" i="1"/>
  <c r="I522" i="1"/>
  <c r="I521" i="1"/>
  <c r="N589" i="1"/>
  <c r="I684" i="1"/>
  <c r="H685" i="1"/>
  <c r="H687" i="1" s="1"/>
  <c r="C650" i="1"/>
  <c r="C653" i="1"/>
  <c r="C656" i="1"/>
  <c r="C663" i="1" s="1"/>
  <c r="I653" i="1"/>
  <c r="I656" i="1"/>
  <c r="I650" i="1"/>
  <c r="L697" i="1"/>
  <c r="L699" i="1" s="1"/>
  <c r="M696" i="1"/>
  <c r="I555" i="1"/>
  <c r="I570" i="1"/>
  <c r="O555" i="1"/>
  <c r="O570" i="1"/>
  <c r="C538" i="1"/>
  <c r="G530" i="1"/>
  <c r="G529" i="1"/>
  <c r="I571" i="1"/>
  <c r="I556" i="1"/>
  <c r="H571" i="1"/>
  <c r="H556" i="1"/>
  <c r="L558" i="1"/>
  <c r="L573" i="1"/>
  <c r="P658" i="1"/>
  <c r="J653" i="1"/>
  <c r="J656" i="1"/>
  <c r="J663" i="1" s="1"/>
  <c r="J650" i="1"/>
  <c r="J530" i="1"/>
  <c r="J529" i="1"/>
  <c r="K665" i="1"/>
  <c r="J665" i="1"/>
  <c r="I665" i="1"/>
  <c r="H665" i="1"/>
  <c r="G665" i="1"/>
  <c r="F665" i="1"/>
  <c r="Q665" i="1"/>
  <c r="E665" i="1"/>
  <c r="E670" i="1" s="1"/>
  <c r="P665" i="1"/>
  <c r="D665" i="1"/>
  <c r="D670" i="1" s="1"/>
  <c r="O665" i="1"/>
  <c r="C665" i="1"/>
  <c r="C670" i="1" s="1"/>
  <c r="N665" i="1"/>
  <c r="B665" i="1"/>
  <c r="B670" i="1" s="1"/>
  <c r="M665" i="1"/>
  <c r="L665" i="1"/>
  <c r="L555" i="1"/>
  <c r="L570" i="1"/>
  <c r="N640" i="1"/>
  <c r="N433" i="1"/>
  <c r="N639" i="1"/>
  <c r="M705" i="1"/>
  <c r="M707" i="1" s="1"/>
  <c r="N704" i="1"/>
  <c r="B656" i="1"/>
  <c r="B653" i="1"/>
  <c r="L653" i="1"/>
  <c r="L656" i="1"/>
  <c r="L650" i="1"/>
  <c r="J571" i="1"/>
  <c r="J556" i="1"/>
  <c r="E556" i="1"/>
  <c r="E571" i="1"/>
  <c r="G653" i="1"/>
  <c r="G656" i="1"/>
  <c r="G650" i="1"/>
  <c r="M573" i="1"/>
  <c r="M558" i="1"/>
  <c r="E677" i="1"/>
  <c r="E679" i="1" s="1"/>
  <c r="F676" i="1"/>
  <c r="F681" i="1"/>
  <c r="F683" i="1" s="1"/>
  <c r="G680" i="1"/>
  <c r="M590" i="1"/>
  <c r="M589" i="1"/>
  <c r="M632" i="1"/>
  <c r="M603" i="1"/>
  <c r="M649" i="1"/>
  <c r="M634" i="1"/>
  <c r="K653" i="1"/>
  <c r="K656" i="1"/>
  <c r="K663" i="1" s="1"/>
  <c r="K650" i="1"/>
  <c r="O650" i="1"/>
  <c r="O653" i="1"/>
  <c r="O656" i="1"/>
  <c r="O663" i="1" s="1"/>
  <c r="G572" i="1"/>
  <c r="G557" i="1"/>
  <c r="H574" i="1"/>
  <c r="H559" i="1"/>
  <c r="H552" i="1"/>
  <c r="K513" i="1"/>
  <c r="K512" i="1"/>
  <c r="K551" i="1"/>
  <c r="G571" i="1"/>
  <c r="G556" i="1"/>
  <c r="P640" i="1"/>
  <c r="P639" i="1"/>
  <c r="P433" i="1"/>
  <c r="P650" i="1"/>
  <c r="P653" i="1"/>
  <c r="M530" i="1"/>
  <c r="M529" i="1"/>
  <c r="M570" i="1"/>
  <c r="M555" i="1"/>
  <c r="N538" i="1"/>
  <c r="N537" i="1"/>
  <c r="O538" i="1"/>
  <c r="F645" i="1"/>
  <c r="D537" i="1"/>
  <c r="E645" i="1"/>
  <c r="C645" i="1"/>
  <c r="N529" i="1"/>
  <c r="J511" i="1"/>
  <c r="E650" i="1"/>
  <c r="E653" i="1"/>
  <c r="E656" i="1"/>
  <c r="M640" i="1"/>
  <c r="P642" i="1"/>
  <c r="P645" i="1" s="1"/>
  <c r="P597" i="1"/>
  <c r="P511" i="1"/>
  <c r="P466" i="1"/>
  <c r="K538" i="1"/>
  <c r="K537" i="1"/>
  <c r="K645" i="1"/>
  <c r="G522" i="1"/>
  <c r="I645" i="1"/>
  <c r="H645" i="1"/>
  <c r="G644" i="1"/>
  <c r="G505" i="1"/>
  <c r="G504" i="1"/>
  <c r="G643" i="1"/>
  <c r="E538" i="1"/>
  <c r="E537" i="1"/>
  <c r="L642" i="1"/>
  <c r="L645" i="1" s="1"/>
  <c r="L511" i="1"/>
  <c r="L466" i="1"/>
  <c r="D568" i="1"/>
  <c r="N530" i="1"/>
  <c r="F555" i="1"/>
  <c r="F570" i="1"/>
  <c r="F545" i="1"/>
  <c r="I663" i="1" l="1"/>
  <c r="B552" i="1"/>
  <c r="B574" i="1"/>
  <c r="B559" i="1"/>
  <c r="D650" i="1"/>
  <c r="D653" i="1"/>
  <c r="D656" i="1"/>
  <c r="D663" i="1" s="1"/>
  <c r="L513" i="1"/>
  <c r="L512" i="1"/>
  <c r="L551" i="1"/>
  <c r="J513" i="1"/>
  <c r="J512" i="1"/>
  <c r="J551" i="1"/>
  <c r="N705" i="1"/>
  <c r="N707" i="1" s="1"/>
  <c r="O704" i="1"/>
  <c r="N663" i="1"/>
  <c r="N513" i="1"/>
  <c r="N512" i="1"/>
  <c r="N551" i="1"/>
  <c r="F513" i="1"/>
  <c r="F512" i="1"/>
  <c r="F551" i="1"/>
  <c r="H560" i="1"/>
  <c r="H657" i="1"/>
  <c r="M656" i="1"/>
  <c r="M663" i="1" s="1"/>
  <c r="M650" i="1"/>
  <c r="M653" i="1"/>
  <c r="G663" i="1"/>
  <c r="Q656" i="1"/>
  <c r="K688" i="1"/>
  <c r="J689" i="1"/>
  <c r="J691" i="1" s="1"/>
  <c r="D512" i="1"/>
  <c r="D551" i="1"/>
  <c r="D513" i="1"/>
  <c r="H575" i="1"/>
  <c r="H582" i="1"/>
  <c r="H633" i="1" s="1"/>
  <c r="C512" i="1"/>
  <c r="C551" i="1"/>
  <c r="C513" i="1"/>
  <c r="P512" i="1"/>
  <c r="P551" i="1"/>
  <c r="P513" i="1"/>
  <c r="F663" i="1"/>
  <c r="Q658" i="1"/>
  <c r="G645" i="1"/>
  <c r="P710" i="1"/>
  <c r="P711" i="1"/>
  <c r="P715" i="1"/>
  <c r="P714" i="1"/>
  <c r="J684" i="1"/>
  <c r="I685" i="1"/>
  <c r="I687" i="1" s="1"/>
  <c r="O710" i="1"/>
  <c r="O711" i="1"/>
  <c r="O512" i="1"/>
  <c r="O551" i="1"/>
  <c r="O513" i="1"/>
  <c r="E551" i="1"/>
  <c r="E513" i="1"/>
  <c r="E512" i="1"/>
  <c r="O714" i="1"/>
  <c r="O715" i="1"/>
  <c r="G513" i="1"/>
  <c r="G512" i="1"/>
  <c r="G551" i="1"/>
  <c r="H513" i="1"/>
  <c r="G681" i="1"/>
  <c r="G683" i="1" s="1"/>
  <c r="H680" i="1"/>
  <c r="F673" i="1"/>
  <c r="F675" i="1" s="1"/>
  <c r="G672" i="1"/>
  <c r="I559" i="1"/>
  <c r="I553" i="1"/>
  <c r="I552" i="1"/>
  <c r="I574" i="1"/>
  <c r="L692" i="1"/>
  <c r="K693" i="1"/>
  <c r="K695" i="1" s="1"/>
  <c r="M574" i="1"/>
  <c r="M552" i="1"/>
  <c r="M559" i="1"/>
  <c r="K553" i="1"/>
  <c r="K552" i="1"/>
  <c r="K574" i="1"/>
  <c r="K559" i="1"/>
  <c r="G676" i="1"/>
  <c r="F677" i="1"/>
  <c r="F679" i="1" s="1"/>
  <c r="L663" i="1"/>
  <c r="M697" i="1"/>
  <c r="M699" i="1" s="1"/>
  <c r="N696" i="1"/>
  <c r="M701" i="1"/>
  <c r="M703" i="1" s="1"/>
  <c r="N700" i="1"/>
  <c r="E663" i="1"/>
  <c r="L553" i="1" l="1"/>
  <c r="L552" i="1"/>
  <c r="L574" i="1"/>
  <c r="L559" i="1"/>
  <c r="I575" i="1"/>
  <c r="I582" i="1"/>
  <c r="I633" i="1" s="1"/>
  <c r="L688" i="1"/>
  <c r="K689" i="1"/>
  <c r="K691" i="1" s="1"/>
  <c r="N552" i="1"/>
  <c r="N559" i="1"/>
  <c r="N574" i="1"/>
  <c r="N553" i="1"/>
  <c r="N701" i="1"/>
  <c r="N703" i="1" s="1"/>
  <c r="O700" i="1"/>
  <c r="K684" i="1"/>
  <c r="J685" i="1"/>
  <c r="J687" i="1" s="1"/>
  <c r="G666" i="1"/>
  <c r="F666" i="1"/>
  <c r="Q666" i="1"/>
  <c r="E666" i="1"/>
  <c r="P666" i="1"/>
  <c r="D666" i="1"/>
  <c r="O666" i="1"/>
  <c r="C666" i="1"/>
  <c r="N666" i="1"/>
  <c r="B666" i="1"/>
  <c r="M666" i="1"/>
  <c r="L666" i="1"/>
  <c r="K666" i="1"/>
  <c r="J666" i="1"/>
  <c r="I666" i="1"/>
  <c r="H666" i="1"/>
  <c r="C574" i="1"/>
  <c r="C559" i="1"/>
  <c r="C553" i="1"/>
  <c r="C552" i="1"/>
  <c r="N697" i="1"/>
  <c r="N699" i="1" s="1"/>
  <c r="O696" i="1"/>
  <c r="M553" i="1"/>
  <c r="I561" i="1"/>
  <c r="I560" i="1"/>
  <c r="I657" i="1"/>
  <c r="K561" i="1"/>
  <c r="K560" i="1"/>
  <c r="K657" i="1"/>
  <c r="P559" i="1"/>
  <c r="P574" i="1"/>
  <c r="P553" i="1"/>
  <c r="P552" i="1"/>
  <c r="M561" i="1"/>
  <c r="M560" i="1"/>
  <c r="M657" i="1"/>
  <c r="G574" i="1"/>
  <c r="G559" i="1"/>
  <c r="G553" i="1"/>
  <c r="G552" i="1"/>
  <c r="H553" i="1"/>
  <c r="G673" i="1"/>
  <c r="G675" i="1" s="1"/>
  <c r="H672" i="1"/>
  <c r="O705" i="1"/>
  <c r="P704" i="1"/>
  <c r="P705" i="1" s="1"/>
  <c r="B560" i="1"/>
  <c r="B657" i="1"/>
  <c r="M575" i="1"/>
  <c r="M582" i="1"/>
  <c r="M633" i="1" s="1"/>
  <c r="E574" i="1"/>
  <c r="E559" i="1"/>
  <c r="E553" i="1"/>
  <c r="E552" i="1"/>
  <c r="B575" i="1"/>
  <c r="B582" i="1"/>
  <c r="B633" i="1" s="1"/>
  <c r="K575" i="1"/>
  <c r="K582" i="1"/>
  <c r="K633" i="1" s="1"/>
  <c r="J574" i="1"/>
  <c r="J553" i="1"/>
  <c r="J552" i="1"/>
  <c r="J559" i="1"/>
  <c r="H681" i="1"/>
  <c r="H683" i="1" s="1"/>
  <c r="I680" i="1"/>
  <c r="O559" i="1"/>
  <c r="O574" i="1"/>
  <c r="O553" i="1"/>
  <c r="O552" i="1"/>
  <c r="K668" i="1"/>
  <c r="J668" i="1"/>
  <c r="I668" i="1"/>
  <c r="H668" i="1"/>
  <c r="G668" i="1"/>
  <c r="F668" i="1"/>
  <c r="E668" i="1"/>
  <c r="P668" i="1"/>
  <c r="D668" i="1"/>
  <c r="O668" i="1"/>
  <c r="C668" i="1"/>
  <c r="N668" i="1"/>
  <c r="B668" i="1"/>
  <c r="M668" i="1"/>
  <c r="L668" i="1"/>
  <c r="G677" i="1"/>
  <c r="G679" i="1" s="1"/>
  <c r="H676" i="1"/>
  <c r="M692" i="1"/>
  <c r="L693" i="1"/>
  <c r="L695" i="1" s="1"/>
  <c r="D574" i="1"/>
  <c r="D559" i="1"/>
  <c r="D553" i="1"/>
  <c r="D552" i="1"/>
  <c r="F574" i="1"/>
  <c r="F559" i="1"/>
  <c r="F553" i="1"/>
  <c r="F552" i="1"/>
  <c r="D575" i="1" l="1"/>
  <c r="D582" i="1"/>
  <c r="D633" i="1" s="1"/>
  <c r="C561" i="1"/>
  <c r="C560" i="1"/>
  <c r="C657" i="1"/>
  <c r="H677" i="1"/>
  <c r="H679" i="1" s="1"/>
  <c r="I676" i="1"/>
  <c r="J561" i="1"/>
  <c r="J560" i="1"/>
  <c r="J657" i="1"/>
  <c r="E575" i="1"/>
  <c r="E582" i="1"/>
  <c r="E633" i="1" s="1"/>
  <c r="C575" i="1"/>
  <c r="C582" i="1"/>
  <c r="C633" i="1" s="1"/>
  <c r="N561" i="1"/>
  <c r="N560" i="1"/>
  <c r="N657" i="1"/>
  <c r="G561" i="1"/>
  <c r="G560" i="1"/>
  <c r="G657" i="1"/>
  <c r="H561" i="1"/>
  <c r="F560" i="1"/>
  <c r="F561" i="1"/>
  <c r="F657" i="1"/>
  <c r="G575" i="1"/>
  <c r="G582" i="1"/>
  <c r="G633" i="1" s="1"/>
  <c r="F575" i="1"/>
  <c r="F582" i="1"/>
  <c r="F633" i="1" s="1"/>
  <c r="J575" i="1"/>
  <c r="J582" i="1"/>
  <c r="J633" i="1" s="1"/>
  <c r="M688" i="1"/>
  <c r="L689" i="1"/>
  <c r="L691" i="1" s="1"/>
  <c r="P707" i="1"/>
  <c r="P706" i="1"/>
  <c r="D561" i="1"/>
  <c r="D560" i="1"/>
  <c r="D657" i="1"/>
  <c r="O575" i="1"/>
  <c r="O582" i="1"/>
  <c r="O633" i="1" s="1"/>
  <c r="O706" i="1"/>
  <c r="O707" i="1"/>
  <c r="O697" i="1"/>
  <c r="P696" i="1"/>
  <c r="P697" i="1" s="1"/>
  <c r="L684" i="1"/>
  <c r="K685" i="1"/>
  <c r="K687" i="1" s="1"/>
  <c r="L561" i="1"/>
  <c r="L560" i="1"/>
  <c r="L657" i="1"/>
  <c r="O561" i="1"/>
  <c r="O560" i="1"/>
  <c r="O657" i="1"/>
  <c r="H673" i="1"/>
  <c r="H675" i="1" s="1"/>
  <c r="I672" i="1"/>
  <c r="P700" i="1"/>
  <c r="P701" i="1" s="1"/>
  <c r="O701" i="1"/>
  <c r="L575" i="1"/>
  <c r="L582" i="1"/>
  <c r="L633" i="1" s="1"/>
  <c r="P575" i="1"/>
  <c r="P582" i="1"/>
  <c r="P633" i="1" s="1"/>
  <c r="I681" i="1"/>
  <c r="I683" i="1" s="1"/>
  <c r="J680" i="1"/>
  <c r="P561" i="1"/>
  <c r="P560" i="1"/>
  <c r="P657" i="1"/>
  <c r="N692" i="1"/>
  <c r="M693" i="1"/>
  <c r="M695" i="1" s="1"/>
  <c r="E560" i="1"/>
  <c r="E561" i="1"/>
  <c r="E657" i="1"/>
  <c r="N575" i="1"/>
  <c r="N582" i="1"/>
  <c r="N633" i="1" s="1"/>
  <c r="Q657" i="1" l="1"/>
  <c r="I667" i="1" s="1"/>
  <c r="I670" i="1" s="1"/>
  <c r="M689" i="1"/>
  <c r="M691" i="1" s="1"/>
  <c r="N688" i="1"/>
  <c r="J681" i="1"/>
  <c r="J683" i="1" s="1"/>
  <c r="K680" i="1"/>
  <c r="I677" i="1"/>
  <c r="I679" i="1" s="1"/>
  <c r="J676" i="1"/>
  <c r="L685" i="1"/>
  <c r="L687" i="1" s="1"/>
  <c r="M684" i="1"/>
  <c r="O703" i="1"/>
  <c r="O702" i="1"/>
  <c r="O692" i="1"/>
  <c r="N693" i="1"/>
  <c r="N695" i="1" s="1"/>
  <c r="P703" i="1"/>
  <c r="P702" i="1"/>
  <c r="P698" i="1"/>
  <c r="P699" i="1"/>
  <c r="I673" i="1"/>
  <c r="I675" i="1" s="1"/>
  <c r="J672" i="1"/>
  <c r="O698" i="1"/>
  <c r="O699" i="1"/>
  <c r="K667" i="1" l="1"/>
  <c r="K670" i="1" s="1"/>
  <c r="L667" i="1"/>
  <c r="L670" i="1" s="1"/>
  <c r="B667" i="1"/>
  <c r="D667" i="1"/>
  <c r="E667" i="1"/>
  <c r="J667" i="1"/>
  <c r="J670" i="1" s="1"/>
  <c r="M667" i="1"/>
  <c r="M670" i="1" s="1"/>
  <c r="P667" i="1"/>
  <c r="P670" i="1" s="1"/>
  <c r="N667" i="1"/>
  <c r="N670" i="1" s="1"/>
  <c r="C667" i="1"/>
  <c r="F667" i="1"/>
  <c r="F670" i="1" s="1"/>
  <c r="Q667" i="1"/>
  <c r="O667" i="1"/>
  <c r="O670" i="1" s="1"/>
  <c r="G667" i="1"/>
  <c r="G670" i="1" s="1"/>
  <c r="H667" i="1"/>
  <c r="H670" i="1" s="1"/>
  <c r="J673" i="1"/>
  <c r="J675" i="1" s="1"/>
  <c r="K672" i="1"/>
  <c r="J677" i="1"/>
  <c r="J679" i="1" s="1"/>
  <c r="K676" i="1"/>
  <c r="N684" i="1"/>
  <c r="M685" i="1"/>
  <c r="M687" i="1" s="1"/>
  <c r="K681" i="1"/>
  <c r="K683" i="1" s="1"/>
  <c r="L680" i="1"/>
  <c r="P692" i="1"/>
  <c r="P693" i="1" s="1"/>
  <c r="O693" i="1"/>
  <c r="N689" i="1"/>
  <c r="N691" i="1" s="1"/>
  <c r="O688" i="1"/>
  <c r="P688" i="1" l="1"/>
  <c r="P689" i="1" s="1"/>
  <c r="O689" i="1"/>
  <c r="O694" i="1"/>
  <c r="O695" i="1"/>
  <c r="P694" i="1"/>
  <c r="P695" i="1"/>
  <c r="L681" i="1"/>
  <c r="L683" i="1" s="1"/>
  <c r="M680" i="1"/>
  <c r="O684" i="1"/>
  <c r="N685" i="1"/>
  <c r="N687" i="1" s="1"/>
  <c r="K677" i="1"/>
  <c r="K679" i="1" s="1"/>
  <c r="L676" i="1"/>
  <c r="K673" i="1"/>
  <c r="K675" i="1" s="1"/>
  <c r="L672" i="1"/>
  <c r="L673" i="1" l="1"/>
  <c r="L675" i="1" s="1"/>
  <c r="M672" i="1"/>
  <c r="O690" i="1"/>
  <c r="O691" i="1"/>
  <c r="P690" i="1"/>
  <c r="P691" i="1"/>
  <c r="L677" i="1"/>
  <c r="L679" i="1" s="1"/>
  <c r="M676" i="1"/>
  <c r="P684" i="1"/>
  <c r="P685" i="1" s="1"/>
  <c r="O685" i="1"/>
  <c r="M681" i="1"/>
  <c r="M683" i="1" s="1"/>
  <c r="N680" i="1"/>
  <c r="N681" i="1" l="1"/>
  <c r="N683" i="1" s="1"/>
  <c r="O680" i="1"/>
  <c r="O686" i="1"/>
  <c r="O687" i="1"/>
  <c r="P686" i="1"/>
  <c r="P687" i="1"/>
  <c r="M677" i="1"/>
  <c r="M679" i="1" s="1"/>
  <c r="N676" i="1"/>
  <c r="N672" i="1"/>
  <c r="M673" i="1"/>
  <c r="M675" i="1" s="1"/>
  <c r="O672" i="1" l="1"/>
  <c r="N673" i="1"/>
  <c r="N675" i="1" s="1"/>
  <c r="N677" i="1"/>
  <c r="N679" i="1" s="1"/>
  <c r="O676" i="1"/>
  <c r="O681" i="1"/>
  <c r="P680" i="1"/>
  <c r="P681" i="1" s="1"/>
  <c r="P683" i="1" l="1"/>
  <c r="P682" i="1"/>
  <c r="O682" i="1"/>
  <c r="O683" i="1"/>
  <c r="O677" i="1"/>
  <c r="P676" i="1"/>
  <c r="P677" i="1" s="1"/>
  <c r="O673" i="1"/>
  <c r="P672" i="1"/>
  <c r="P673" i="1" s="1"/>
  <c r="P674" i="1" l="1"/>
  <c r="P675" i="1"/>
  <c r="O674" i="1"/>
  <c r="O675" i="1"/>
  <c r="P678" i="1"/>
  <c r="P679" i="1"/>
  <c r="O678" i="1"/>
  <c r="O6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Prapas Boonchuen</author>
  </authors>
  <commentList>
    <comment ref="N793" authorId="0" shapeId="0" xr:uid="{697BF043-F97A-4099-BFB7-28997B41B35D}">
      <text>
        <r>
          <rPr>
            <b/>
            <sz val="9"/>
            <color indexed="81"/>
            <rFont val="Tahoma"/>
            <family val="2"/>
          </rPr>
          <t xml:space="preserve">Covid Effect
</t>
        </r>
      </text>
    </comment>
    <comment ref="N799" authorId="0" shapeId="0" xr:uid="{B36E8AB1-ECA4-416E-9D86-EB0BAD3C66B0}">
      <text>
        <r>
          <rPr>
            <b/>
            <sz val="9"/>
            <color indexed="81"/>
            <rFont val="Tahoma"/>
            <family val="2"/>
          </rPr>
          <t xml:space="preserve">Covid Effect
</t>
        </r>
      </text>
    </comment>
    <comment ref="K820" authorId="0" shapeId="0" xr:uid="{7679F505-ECAD-4FE9-BECF-4AA4BCDFC02F}">
      <text>
        <r>
          <rPr>
            <b/>
            <sz val="9"/>
            <color indexed="81"/>
            <rFont val="Tahoma"/>
            <family val="2"/>
          </rPr>
          <t>- Oil Price made Logistic cost higher</t>
        </r>
      </text>
    </comment>
    <comment ref="L820" authorId="0" shapeId="0" xr:uid="{21C9D14C-76F0-4071-8B57-AB50B5DA9E35}">
      <text>
        <r>
          <rPr>
            <b/>
            <sz val="9"/>
            <color indexed="81"/>
            <rFont val="Tahoma"/>
            <family val="2"/>
          </rPr>
          <t xml:space="preserve">- Low GPM Product Revenue Risen
&gt; Cigarett, Alcohol, Online Games Card
</t>
        </r>
      </text>
    </comment>
    <comment ref="M820" authorId="0" shapeId="0" xr:uid="{45DB5FBF-9FC2-42A6-BDA6-1D3A6EF37446}">
      <text>
        <r>
          <rPr>
            <b/>
            <sz val="9"/>
            <color indexed="81"/>
            <rFont val="Tahoma"/>
            <family val="2"/>
          </rPr>
          <t xml:space="preserve">- High GPM products revenue risen
- Food, Ready to Eat
</t>
        </r>
      </text>
    </comment>
  </commentList>
</comments>
</file>

<file path=xl/sharedStrings.xml><?xml version="1.0" encoding="utf-8"?>
<sst xmlns="http://schemas.openxmlformats.org/spreadsheetml/2006/main" count="929" uniqueCount="395">
  <si>
    <t>Balance Sheet</t>
  </si>
  <si>
    <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</si>
  <si>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</si>
  <si>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</si>
  <si>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</si>
  <si>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</si>
  <si>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</si>
  <si>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</si>
  <si>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</si>
  <si>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</si>
  <si>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</si>
  <si>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</si>
  <si>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</si>
  <si>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</si>
  <si>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</si>
  <si>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</si>
  <si>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</si>
  <si>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</si>
  <si>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</si>
  <si>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</si>
  <si>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</si>
  <si>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</si>
  <si>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</si>
  <si>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</si>
  <si>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</si>
  <si>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</si>
  <si>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</si>
  <si>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</si>
  <si>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Q3/2016</t>
  </si>
  <si>
    <t>Q2/2016</t>
  </si>
  <si>
    <t>Q1/2016</t>
  </si>
  <si>
    <t>Yearly/2015</t>
  </si>
  <si>
    <t>Q3/2015</t>
  </si>
  <si>
    <t>Q2/2015</t>
  </si>
  <si>
    <t>Q1/2015</t>
  </si>
  <si>
    <t>Yearly/2014</t>
  </si>
  <si>
    <t>Q3/2014</t>
  </si>
  <si>
    <t>Q2/2014</t>
  </si>
  <si>
    <t>Q1/2014</t>
  </si>
  <si>
    <t>Yearly/2013</t>
  </si>
  <si>
    <t>Q3/2013</t>
  </si>
  <si>
    <t>Q2/2013</t>
  </si>
  <si>
    <t>Q1/2013</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</si>
  <si>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</si>
  <si>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</si>
  <si>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</si>
  <si>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</si>
  <si>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</si>
  <si>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</si>
  <si>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</si>
  <si>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Other Current Financial Assets</t>
  </si>
  <si>
    <t xml:space="preserve">      Other Current Financial Assets - Others</t>
  </si>
  <si>
    <t xml:space="preserve">    Income Tax Receivable - Current</t>
  </si>
  <si>
    <t xml:space="preserve">    Other Tax Or Other Receivables Under Law And Regulations - Current</t>
  </si>
  <si>
    <t xml:space="preserve">      Other Tax Receivables</t>
  </si>
  <si>
    <t xml:space="preserve">    Other Current Assets</t>
  </si>
  <si>
    <t xml:space="preserve">      Advance Payment For Purchases Of Assets</t>
  </si>
  <si>
    <t xml:space="preserve">      Other Current Assets - Others</t>
  </si>
  <si>
    <t xml:space="preserve">    Total Current Assets</t>
  </si>
  <si>
    <t xml:space="preserve"> Non-Current Assets</t>
  </si>
  <si>
    <t xml:space="preserve">    Restricted Deposits - Non-Current</t>
  </si>
  <si>
    <t xml:space="preserve">    Long-Term Investments - Net</t>
  </si>
  <si>
    <t xml:space="preserve">    Investment In Subsidiaries, Associates And Joint Ventures Using The Equity Method - Net</t>
  </si>
  <si>
    <t xml:space="preserve">    Other Non-Current Financial Assets</t>
  </si>
  <si>
    <t xml:space="preserve">      Deposits</t>
  </si>
  <si>
    <t xml:space="preserve">      Other Non-Current Financial Assets - Others</t>
  </si>
  <si>
    <t xml:space="preserve">    Property, Plant And Equipment - Net</t>
  </si>
  <si>
    <t xml:space="preserve">    Right-Of-Use Assets - Net</t>
  </si>
  <si>
    <t xml:space="preserve">    Intangible Assets - Net</t>
  </si>
  <si>
    <t xml:space="preserve">      Software Licences</t>
  </si>
  <si>
    <t xml:space="preserve">      Intangible Assets - Others</t>
  </si>
  <si>
    <t xml:space="preserve">    Deferred Tax Assets</t>
  </si>
  <si>
    <t xml:space="preserve">    Other Non-Current Assets</t>
  </si>
  <si>
    <t xml:space="preserve">      Prepayments</t>
  </si>
  <si>
    <t xml:space="preserve">      Other Non-Current Assets - Others</t>
  </si>
  <si>
    <t xml:space="preserve">    Total Non-Current Assets</t>
  </si>
  <si>
    <t xml:space="preserve">    Total Assets</t>
  </si>
  <si>
    <t xml:space="preserve"> Liabilities</t>
  </si>
  <si>
    <t xml:space="preserve"> Current Liabilities</t>
  </si>
  <si>
    <t xml:space="preserve">    Trade And Other Payables - Current</t>
  </si>
  <si>
    <t xml:space="preserve">      Other Current Payables</t>
  </si>
  <si>
    <t xml:space="preserve">    Current Portion Of Long-Term Debts</t>
  </si>
  <si>
    <t xml:space="preserve">      Current Portion Of Long-Term Debts - Others</t>
  </si>
  <si>
    <t xml:space="preserve">    Other Current Financial Liabilities</t>
  </si>
  <si>
    <t xml:space="preserve">      Other Current Financial Liabilities - Others</t>
  </si>
  <si>
    <t xml:space="preserve">    Current Portion Of Lease Liabilities</t>
  </si>
  <si>
    <t xml:space="preserve">    Income Tax Payable</t>
  </si>
  <si>
    <t xml:space="preserve">    Other Tax Or Other Payables Under Law And Regulations - Current</t>
  </si>
  <si>
    <t xml:space="preserve">      Other Tax Payables</t>
  </si>
  <si>
    <t xml:space="preserve">    Other Current Liabilities</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</si>
  <si>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</si>
  <si>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</si>
  <si>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</si>
  <si>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</si>
  <si>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</si>
  <si>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Other Non-Current Financial Liabilities</t>
  </si>
  <si>
    <t xml:space="preserve">      Other Non-Current Financial Liabilities - Others</t>
  </si>
  <si>
    <t xml:space="preserve">    Provisions For Employee Benefit Obligations - Non-Current</t>
  </si>
  <si>
    <t xml:space="preserve">    Deferred Tax Liabilities</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</si>
  <si>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</si>
  <si>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</si>
  <si>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</si>
  <si>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</si>
  <si>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</si>
  <si>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</si>
  <si>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</si>
  <si>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</si>
  <si>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</si>
  <si>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</si>
  <si>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</si>
  <si>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</si>
  <si>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</si>
  <si>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</si>
  <si>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Equity Attributable To Owners Of The Parent</t>
  </si>
  <si>
    <t xml:space="preserve">    Total Equity</t>
  </si>
  <si>
    <t xml:space="preserve">    Total Liabilities And Equity</t>
  </si>
  <si>
    <t>Financial Statement (Full Version):</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</si>
  <si>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</si>
  <si>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</si>
  <si>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</si>
  <si>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</si>
  <si>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</si>
  <si>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</si>
  <si>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</si>
  <si>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</si>
  <si>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</si>
  <si>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</si>
  <si>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</si>
  <si>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</si>
  <si>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</si>
  <si>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</si>
  <si>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</si>
  <si>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</si>
  <si>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</si>
  <si>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</si>
  <si>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</si>
  <si>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</si>
  <si>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</si>
  <si>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</si>
  <si>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</si>
  <si>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</si>
  <si>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</si>
  <si>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</si>
  <si>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30/09/16</t>
  </si>
  <si>
    <t>30/06/16</t>
  </si>
  <si>
    <t>31/03/16</t>
  </si>
  <si>
    <t>31/12/15</t>
  </si>
  <si>
    <t>30/09/15</t>
  </si>
  <si>
    <t>30/06/15</t>
  </si>
  <si>
    <t>31/03/15</t>
  </si>
  <si>
    <t>31/12/14</t>
  </si>
  <si>
    <t>30/09/14</t>
  </si>
  <si>
    <t>30/06/14</t>
  </si>
  <si>
    <t>31/03/14</t>
  </si>
  <si>
    <t>31/12/13</t>
  </si>
  <si>
    <t>30/09/13</t>
  </si>
  <si>
    <t>30/06/13</t>
  </si>
  <si>
    <t>31/03/13</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</si>
  <si>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</si>
  <si>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</si>
  <si>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</si>
  <si>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Bank Overdrafts And Short-Term Borrowings From Financial Institutions</t>
  </si>
  <si>
    <t xml:space="preserve">    Short-Term Borrowings</t>
  </si>
  <si>
    <t>Short-Term Debt</t>
  </si>
  <si>
    <t>Long-Term Debt</t>
  </si>
  <si>
    <t>Total Debt</t>
  </si>
  <si>
    <t>P&amp;L</t>
  </si>
  <si>
    <t>Q4/2022</t>
  </si>
  <si>
    <t>Q4/2021</t>
  </si>
  <si>
    <t>Q4/2020</t>
  </si>
  <si>
    <t>Q4/2019</t>
  </si>
  <si>
    <t>Q4/2018</t>
  </si>
  <si>
    <t>Q4/2017</t>
  </si>
  <si>
    <t>Q4/2016</t>
  </si>
  <si>
    <t>Q4/2015</t>
  </si>
  <si>
    <t>Q4/2014</t>
  </si>
  <si>
    <t>Q4/2013</t>
  </si>
  <si>
    <t xml:space="preserve"> Statement Of Comprehensive Income</t>
  </si>
  <si>
    <t xml:space="preserve"> Revenue</t>
  </si>
  <si>
    <t xml:space="preserve">    Revenue From Operations</t>
  </si>
  <si>
    <t xml:space="preserve">      Revenue From Rendering Services</t>
  </si>
  <si>
    <t xml:space="preserve">    Interest And Dividend Income</t>
  </si>
  <si>
    <t xml:space="preserve">      Interest Income</t>
  </si>
  <si>
    <t xml:space="preserve">      Dividend Income</t>
  </si>
  <si>
    <t xml:space="preserve">    Other Income</t>
  </si>
  <si>
    <t xml:space="preserve">    Total Revenue</t>
  </si>
  <si>
    <t xml:space="preserve"> Cost And Expenses</t>
  </si>
  <si>
    <t xml:space="preserve">    Costs</t>
  </si>
  <si>
    <t xml:space="preserve">      Cost Of Rendering Services</t>
  </si>
  <si>
    <t xml:space="preserve">    Selling And Administrative Expenses</t>
  </si>
  <si>
    <t xml:space="preserve">      Selling Expenses</t>
  </si>
  <si>
    <t xml:space="preserve">      Administrative Expenses</t>
  </si>
  <si>
    <t xml:space="preserve">    Total Cost And Expenses</t>
  </si>
  <si>
    <t xml:space="preserve">    Share Of Profit (Loss) From Investments Accounted For Using The Equity Method</t>
  </si>
  <si>
    <t xml:space="preserve">    Other Gains (Losses)</t>
  </si>
  <si>
    <t xml:space="preserve">      Gains (Losses) On Foreign Currency Exchange</t>
  </si>
  <si>
    <t xml:space="preserve">      Gains (Losses) From Financial Instruments Measured At Fair Value Through Profit Or Loss</t>
  </si>
  <si>
    <t xml:space="preserve">      Gains (Losses) On Disposal Of Non-Financial Assets</t>
  </si>
  <si>
    <t xml:space="preserve">      Other Gains (Losses) - Others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</si>
  <si>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</si>
  <si>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</si>
  <si>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</si>
  <si>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</si>
  <si>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</si>
  <si>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</si>
  <si>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</si>
  <si>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</si>
  <si>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Cash Flow Hedges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</si>
  <si>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</si>
  <si>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</si>
  <si>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</si>
  <si>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</si>
  <si>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</si>
  <si>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</si>
  <si>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</si>
  <si>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Total Comprehensive Income (Expense) Attributable To :</t>
  </si>
  <si>
    <t xml:space="preserve">      Total Comprehensive Income (Expense) Attributable To : Owners Of The Parent</t>
  </si>
  <si>
    <t xml:space="preserve">    Basic Earnings (Loss) Per Share (Baht/Share)</t>
  </si>
  <si>
    <t xml:space="preserve">    Diluted Earnings (Loss) Per Share (Baht/Share)</t>
  </si>
  <si>
    <t xml:space="preserve">    Management And Directors' Remuneration</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</si>
  <si>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</si>
  <si>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</si>
  <si>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</si>
  <si>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</si>
  <si>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</si>
  <si>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</si>
  <si>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Depreciation</t>
  </si>
  <si>
    <t xml:space="preserve">      Amortisation</t>
  </si>
  <si>
    <t xml:space="preserve">    (Reversal Of) Expected Credit Losses</t>
  </si>
  <si>
    <t xml:space="preserve">    (Reversal Of) Loss From Diminution In Value Of Inventories</t>
  </si>
  <si>
    <t xml:space="preserve">    Share Of (Profit) Loss From Investments Accounted For Using The Equity Method</t>
  </si>
  <si>
    <t xml:space="preserve">    (Gains) Losses On Disposal Of Other Investments</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</si>
  <si>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</si>
  <si>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</si>
  <si>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</si>
  <si>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</si>
  <si>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</si>
  <si>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</si>
  <si>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Loss On Write-Off Of Other Assets</t>
  </si>
  <si>
    <t xml:space="preserve">    (Reversal Of) Loss On Impairment From Investments In Subsidiaries, Associates And Joint Ventures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</si>
  <si>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</si>
  <si>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</si>
  <si>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</si>
  <si>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</si>
  <si>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</si>
  <si>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</si>
  <si>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</si>
  <si>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</si>
  <si>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</si>
  <si>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</si>
  <si>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</si>
  <si>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</si>
  <si>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</si>
  <si>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</si>
  <si>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</si>
  <si>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</si>
  <si>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</si>
  <si>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</si>
  <si>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</si>
  <si>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Purchase Of Investments</t>
  </si>
  <si>
    <t xml:space="preserve">    Payment For Purchase Of Investment In Subsidiaries, Associates And Joint Ventures</t>
  </si>
  <si>
    <t xml:space="preserve">    Proceeds From Disposal Of Fixed Assets</t>
  </si>
  <si>
    <t xml:space="preserve">      Property, Plant And Equipment</t>
  </si>
  <si>
    <t xml:space="preserve">      Intangible Assets</t>
  </si>
  <si>
    <t xml:space="preserve">    Payment For Purchase Of Fixed Assets</t>
  </si>
  <si>
    <t xml:space="preserve">      Right-Of-Use Assets</t>
  </si>
  <si>
    <t xml:space="preserve">    (Increase) Decrease In Restricted Deposits</t>
  </si>
  <si>
    <t xml:space="preserve">    Dividend Received</t>
  </si>
  <si>
    <t xml:space="preserve">    Other Items (Investing Activities)</t>
  </si>
  <si>
    <t xml:space="preserve">    Net Cash From (Used In) Investing Activities</t>
  </si>
  <si>
    <t xml:space="preserve"> Net Cash From Financing Activities</t>
  </si>
  <si>
    <t xml:space="preserve">    Repayments On Borrowings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</si>
  <si>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</si>
  <si>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</si>
  <si>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</si>
  <si>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</si>
  <si>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</si>
  <si>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Other Items (Financing Activities)</t>
  </si>
  <si>
    <t xml:space="preserve">    Net Cash From (Used In) Financing Activities</t>
  </si>
  <si>
    <t xml:space="preserve">    Net Increase (Decrease) In Cash And Cash Equivalent</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</si>
  <si>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</si>
  <si>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</si>
  <si>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</si>
  <si>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</si>
  <si>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</si>
  <si>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</si>
  <si>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</si>
  <si>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</si>
  <si>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</si>
  <si>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</si>
  <si>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</si>
  <si>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</si>
  <si>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</si>
  <si>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</si>
  <si>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</si>
  <si>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</si>
  <si>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</si>
  <si>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</si>
  <si>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</si>
  <si>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</si>
  <si>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</si>
  <si>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</si>
  <si>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</si>
  <si>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</si>
  <si>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</si>
  <si>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</si>
  <si>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</si>
  <si>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</si>
  <si>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</si>
  <si>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</si>
  <si>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</si>
  <si>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</si>
  <si>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</si>
  <si>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</si>
  <si>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</si>
  <si>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</si>
  <si>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</si>
  <si>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</si>
  <si>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</si>
  <si>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</si>
  <si>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</si>
  <si>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</si>
  <si>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</si>
  <si>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</si>
  <si>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</si>
  <si>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</si>
  <si>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</si>
  <si>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</si>
  <si>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</si>
  <si>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</si>
  <si>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</si>
  <si>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</si>
  <si>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</si>
  <si>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</si>
  <si>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</si>
  <si>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</si>
  <si>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</si>
  <si>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</si>
  <si>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</si>
  <si>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</si>
  <si>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</si>
  <si>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</si>
  <si>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</si>
  <si>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auct</t>
  </si>
  <si>
    <t>Price</t>
  </si>
  <si>
    <t>Valuation</t>
  </si>
  <si>
    <t>PEG Ratio</t>
  </si>
  <si>
    <t>CONSENSUS</t>
  </si>
  <si>
    <t>P/BV MOS</t>
  </si>
  <si>
    <t>P/E MOS</t>
  </si>
  <si>
    <t>EV/EBITDA MOS</t>
  </si>
  <si>
    <t>P/S MOS</t>
  </si>
  <si>
    <t>CONSENSUS MOS</t>
  </si>
  <si>
    <t>AVERAGE MOS</t>
  </si>
  <si>
    <t>Backtesting</t>
  </si>
  <si>
    <t>DPS Consecutive</t>
  </si>
  <si>
    <t>Total Return</t>
  </si>
  <si>
    <t>%Total Return</t>
  </si>
  <si>
    <t>CAGR</t>
  </si>
  <si>
    <t>INCOME PROPORTION</t>
  </si>
  <si>
    <t>7-11</t>
  </si>
  <si>
    <t>Fiscal Year</t>
  </si>
  <si>
    <t>%YoY</t>
  </si>
  <si>
    <t>MAKRO</t>
  </si>
  <si>
    <t>OTHERS</t>
  </si>
  <si>
    <t>TOTAL</t>
  </si>
  <si>
    <t>SG&amp;A Breakdown</t>
  </si>
  <si>
    <t>Payroll</t>
  </si>
  <si>
    <t>Royalty Fee</t>
  </si>
  <si>
    <t>Rental, Depreciation &amp; Amortization</t>
  </si>
  <si>
    <t>Advertising</t>
  </si>
  <si>
    <t>Utilities &amp; Others</t>
  </si>
  <si>
    <t>STORE BY TYPE</t>
  </si>
  <si>
    <t>Fiscal</t>
  </si>
  <si>
    <t>COCO</t>
  </si>
  <si>
    <t>DODO</t>
  </si>
  <si>
    <t>AREA RIGHT</t>
  </si>
  <si>
    <t>%Growth</t>
  </si>
  <si>
    <t>STORE BY LOCATION</t>
  </si>
  <si>
    <t>OUTSIDE GAS STATION</t>
  </si>
  <si>
    <t>INSIDE GAS STATION</t>
  </si>
  <si>
    <t>Revenue / Branch</t>
  </si>
  <si>
    <t>PRODUCT MIX</t>
  </si>
  <si>
    <t>FOOD &amp; BEVERAGE</t>
  </si>
  <si>
    <t>SALES STATISTICS</t>
  </si>
  <si>
    <t>Same Store Sales Growth (%SSSG)</t>
  </si>
  <si>
    <t>Revenue / Branch / Day</t>
  </si>
  <si>
    <t>Average Revenue Per Unit (ARPU)</t>
  </si>
  <si>
    <t>Customers / Day</t>
  </si>
  <si>
    <t>CUSTOMERS / DAY</t>
  </si>
  <si>
    <t>7-11 Gross Profit</t>
  </si>
  <si>
    <t>7-11 GPM</t>
  </si>
  <si>
    <t>MARKET SHARES</t>
  </si>
  <si>
    <t>TESCO LOTUS EXPRESS</t>
  </si>
  <si>
    <t>FAMILY 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</si>
</sst>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0.0%"/>
    <numFmt numFmtId="167"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
      <b/>
      <sz val="9"/>
      <color indexed="81"/>
      <name val="Tahoma"/>
      <family val="2"/>
    </font>
  </fonts>
  <fills count="21">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rgb="FF00B0F0"/>
        <bgColor rgb="FF0070C0"/>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164" fontId="6" fillId="0" borderId="0" applyFont="0" applyFill="0" applyBorder="0" applyAlignment="0" applyProtection="0"/>
    <xf numFmtId="9" fontId="6" fillId="0" borderId="0" applyFont="0" applyFill="0" applyBorder="0" applyAlignment="0" applyProtection="0"/>
    <xf numFmtId="164" fontId="14" fillId="0" borderId="0" applyFont="0" applyFill="0" applyBorder="0" applyAlignment="0" applyProtection="0"/>
    <xf numFmtId="9" fontId="15" fillId="0" borderId="0" applyFont="0" applyFill="0" applyBorder="0" applyAlignment="0" applyProtection="0"/>
    <xf numFmtId="0" fontId="15" fillId="0" borderId="0"/>
    <xf numFmtId="164" fontId="15" fillId="0" borderId="0" applyFont="0" applyFill="0" applyBorder="0" applyAlignment="0" applyProtection="0"/>
  </cellStyleXfs>
  <cellXfs count="211">
    <xf numFmtId="0" fontId="0" fillId="0" borderId="0" xfId="0"/>
    <xf numFmtId="0" fontId="2" fillId="2" borderId="0" xfId="3" applyFont="1" applyFill="1"/>
    <xf numFmtId="0" fontId="1" fillId="0" borderId="0" xfId="3"/>
    <xf numFmtId="0" fontId="4" fillId="0" borderId="0" xfId="3" applyFont="1"/>
    <xf numFmtId="0" fontId="5" fillId="0" borderId="0" xfId="3" applyFont="1"/>
    <xf numFmtId="164" fontId="0" fillId="0" borderId="0" xfId="4" applyFont="1"/>
    <xf numFmtId="0" fontId="0" fillId="3" borderId="0" xfId="0" applyFill="1"/>
    <xf numFmtId="164" fontId="0" fillId="3" borderId="0" xfId="4" applyFont="1" applyFill="1"/>
    <xf numFmtId="0" fontId="1" fillId="4" borderId="0" xfId="3" applyFill="1"/>
    <xf numFmtId="164" fontId="1" fillId="0" borderId="0" xfId="3" applyNumberFormat="1"/>
    <xf numFmtId="0" fontId="7" fillId="2" borderId="0" xfId="3" applyFont="1" applyFill="1"/>
    <xf numFmtId="0" fontId="8" fillId="4" borderId="1" xfId="3" applyFont="1" applyFill="1" applyBorder="1" applyAlignment="1">
      <alignment horizontal="center"/>
    </xf>
    <xf numFmtId="0" fontId="1" fillId="0" borderId="0" xfId="3" applyAlignment="1">
      <alignment horizontal="center"/>
    </xf>
    <xf numFmtId="0" fontId="4" fillId="0" borderId="0" xfId="3" applyFont="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 fillId="0" borderId="4" xfId="3" applyBorder="1"/>
    <xf numFmtId="0" fontId="10" fillId="5" borderId="0" xfId="3" applyFont="1" applyFill="1" applyAlignment="1">
      <alignment horizontal="center"/>
    </xf>
    <xf numFmtId="10" fontId="11" fillId="0" borderId="0" xfId="3" applyNumberFormat="1" applyFont="1"/>
    <xf numFmtId="0" fontId="10" fillId="6" borderId="0" xfId="3" applyFont="1" applyFill="1" applyAlignment="1">
      <alignment horizontal="center"/>
    </xf>
    <xf numFmtId="165" fontId="12" fillId="0" borderId="5" xfId="3" applyNumberFormat="1" applyFont="1" applyBorder="1"/>
    <xf numFmtId="165" fontId="12" fillId="0" borderId="5" xfId="3" applyNumberFormat="1" applyFont="1" applyBorder="1" applyAlignment="1">
      <alignment horizontal="right"/>
    </xf>
    <xf numFmtId="0" fontId="4" fillId="0" borderId="0" xfId="3" applyFont="1" applyAlignment="1">
      <alignment horizontal="left"/>
    </xf>
    <xf numFmtId="166" fontId="12" fillId="0" borderId="6" xfId="5" applyNumberFormat="1" applyFont="1" applyBorder="1"/>
    <xf numFmtId="166" fontId="4" fillId="0" borderId="0" xfId="3" applyNumberFormat="1" applyFont="1" applyAlignment="1">
      <alignment horizontal="left"/>
    </xf>
    <xf numFmtId="0" fontId="10" fillId="7" borderId="0" xfId="3" applyFont="1" applyFill="1" applyAlignment="1">
      <alignment horizontal="center"/>
    </xf>
    <xf numFmtId="0" fontId="1" fillId="0" borderId="1" xfId="3" applyBorder="1"/>
    <xf numFmtId="0" fontId="10" fillId="8" borderId="0" xfId="3" applyFont="1" applyFill="1" applyAlignment="1">
      <alignment horizontal="center"/>
    </xf>
    <xf numFmtId="0" fontId="10" fillId="9" borderId="0" xfId="3" applyFont="1" applyFill="1" applyAlignment="1">
      <alignment horizontal="center"/>
    </xf>
    <xf numFmtId="164" fontId="10" fillId="9" borderId="0" xfId="3" applyNumberFormat="1" applyFont="1" applyFill="1" applyAlignment="1">
      <alignment horizontal="center"/>
    </xf>
    <xf numFmtId="166" fontId="0" fillId="0" borderId="0" xfId="5" applyNumberFormat="1" applyFont="1" applyBorder="1" applyAlignment="1"/>
    <xf numFmtId="164" fontId="12" fillId="0" borderId="6" xfId="4" applyFont="1" applyBorder="1"/>
    <xf numFmtId="166" fontId="4" fillId="0" borderId="0" xfId="5" applyNumberFormat="1" applyFont="1" applyAlignment="1">
      <alignment horizontal="left"/>
    </xf>
    <xf numFmtId="166" fontId="0" fillId="0" borderId="0" xfId="5" applyNumberFormat="1" applyFont="1" applyAlignment="1"/>
    <xf numFmtId="0" fontId="10" fillId="10" borderId="0" xfId="3" applyFont="1" applyFill="1" applyAlignment="1">
      <alignment horizontal="center"/>
    </xf>
    <xf numFmtId="0" fontId="12" fillId="11" borderId="0" xfId="3" applyFont="1" applyFill="1" applyAlignment="1">
      <alignment horizontal="center"/>
    </xf>
    <xf numFmtId="0" fontId="11" fillId="0" borderId="0" xfId="3" applyFont="1"/>
    <xf numFmtId="166" fontId="11" fillId="0" borderId="0" xfId="5" applyNumberFormat="1" applyFont="1"/>
    <xf numFmtId="165" fontId="1" fillId="0" borderId="0" xfId="3" applyNumberFormat="1"/>
    <xf numFmtId="165" fontId="12" fillId="0" borderId="7" xfId="3" applyNumberFormat="1" applyFont="1" applyBorder="1"/>
    <xf numFmtId="165" fontId="12" fillId="0" borderId="6" xfId="3" applyNumberFormat="1" applyFont="1" applyBorder="1"/>
    <xf numFmtId="166" fontId="12" fillId="0" borderId="8" xfId="5" applyNumberFormat="1" applyFont="1" applyBorder="1"/>
    <xf numFmtId="166" fontId="12" fillId="0" borderId="9" xfId="5" applyNumberFormat="1" applyFont="1" applyBorder="1"/>
    <xf numFmtId="165" fontId="13" fillId="0" borderId="5" xfId="3" applyNumberFormat="1" applyFont="1" applyBorder="1"/>
    <xf numFmtId="0" fontId="6" fillId="0" borderId="0" xfId="3" applyFont="1"/>
    <xf numFmtId="166" fontId="12" fillId="0" borderId="10" xfId="5" applyNumberFormat="1" applyFont="1" applyBorder="1"/>
    <xf numFmtId="166" fontId="12" fillId="0" borderId="0" xfId="5" applyNumberFormat="1" applyFont="1" applyBorder="1"/>
    <xf numFmtId="166" fontId="12" fillId="0" borderId="11" xfId="5" applyNumberFormat="1" applyFont="1" applyBorder="1"/>
    <xf numFmtId="166" fontId="12" fillId="0" borderId="1" xfId="5" applyNumberFormat="1" applyFont="1" applyBorder="1"/>
    <xf numFmtId="166" fontId="4" fillId="0" borderId="0" xfId="3" applyNumberFormat="1" applyFont="1"/>
    <xf numFmtId="165" fontId="12" fillId="0" borderId="1" xfId="3" applyNumberFormat="1" applyFont="1" applyBorder="1"/>
    <xf numFmtId="0" fontId="10" fillId="12" borderId="0" xfId="3" applyFont="1" applyFill="1" applyAlignment="1">
      <alignment horizontal="center"/>
    </xf>
    <xf numFmtId="165" fontId="12" fillId="0" borderId="4" xfId="3" applyNumberFormat="1" applyFont="1" applyBorder="1"/>
    <xf numFmtId="0" fontId="10" fillId="13" borderId="0" xfId="3" applyFont="1" applyFill="1" applyAlignment="1">
      <alignment horizontal="center"/>
    </xf>
    <xf numFmtId="164" fontId="12" fillId="0" borderId="6" xfId="4" applyFont="1" applyBorder="1" applyAlignment="1"/>
    <xf numFmtId="0" fontId="10" fillId="14" borderId="0" xfId="3" applyFont="1" applyFill="1" applyAlignment="1">
      <alignment horizontal="center"/>
    </xf>
    <xf numFmtId="0" fontId="10" fillId="15" borderId="0" xfId="3" applyFont="1" applyFill="1" applyAlignment="1">
      <alignment horizontal="center"/>
    </xf>
    <xf numFmtId="167" fontId="2" fillId="2" borderId="0" xfId="6" applyNumberFormat="1" applyFont="1" applyFill="1" applyBorder="1" applyAlignment="1">
      <alignment horizontal="center"/>
    </xf>
    <xf numFmtId="10" fontId="16" fillId="0" borderId="0" xfId="7" applyNumberFormat="1" applyFont="1" applyBorder="1"/>
    <xf numFmtId="167" fontId="3" fillId="0" borderId="0" xfId="6" applyNumberFormat="1" applyFont="1" applyAlignment="1">
      <alignment horizontal="left"/>
    </xf>
    <xf numFmtId="167" fontId="2" fillId="16" borderId="0" xfId="6" applyNumberFormat="1" applyFont="1" applyFill="1" applyBorder="1" applyAlignment="1">
      <alignment horizontal="center"/>
    </xf>
    <xf numFmtId="10" fontId="12" fillId="0" borderId="5" xfId="5" applyNumberFormat="1" applyFont="1" applyBorder="1"/>
    <xf numFmtId="10" fontId="12" fillId="0" borderId="6" xfId="5" applyNumberFormat="1" applyFont="1" applyBorder="1"/>
    <xf numFmtId="164" fontId="12" fillId="0" borderId="7" xfId="4" applyFont="1" applyBorder="1"/>
    <xf numFmtId="0" fontId="2" fillId="6" borderId="0" xfId="8" applyFont="1" applyFill="1" applyAlignment="1">
      <alignment horizontal="center"/>
    </xf>
    <xf numFmtId="0" fontId="11" fillId="0" borderId="0" xfId="8" applyFont="1"/>
    <xf numFmtId="0" fontId="12" fillId="0" borderId="0" xfId="8" applyFont="1"/>
    <xf numFmtId="164" fontId="12" fillId="0" borderId="12" xfId="4" applyFont="1" applyBorder="1"/>
    <xf numFmtId="164" fontId="12" fillId="0" borderId="13" xfId="4" applyFont="1" applyBorder="1"/>
    <xf numFmtId="164" fontId="12" fillId="0" borderId="11" xfId="4" applyFont="1" applyBorder="1" applyAlignment="1">
      <alignment horizontal="right"/>
    </xf>
    <xf numFmtId="164" fontId="12" fillId="0" borderId="12" xfId="8" applyNumberFormat="1" applyFont="1" applyBorder="1"/>
    <xf numFmtId="164" fontId="12" fillId="0" borderId="13" xfId="8" applyNumberFormat="1" applyFont="1" applyBorder="1"/>
    <xf numFmtId="164" fontId="12" fillId="0" borderId="11" xfId="8" applyNumberFormat="1" applyFont="1" applyBorder="1" applyAlignment="1">
      <alignment horizontal="right"/>
    </xf>
    <xf numFmtId="165" fontId="13" fillId="4" borderId="7" xfId="3" applyNumberFormat="1" applyFont="1" applyFill="1" applyBorder="1"/>
    <xf numFmtId="165" fontId="13" fillId="4" borderId="7" xfId="3" applyNumberFormat="1" applyFont="1" applyFill="1" applyBorder="1" applyAlignment="1">
      <alignment horizontal="right"/>
    </xf>
    <xf numFmtId="164" fontId="16" fillId="0" borderId="0" xfId="9" applyFont="1" applyBorder="1"/>
    <xf numFmtId="164" fontId="3" fillId="0" borderId="0" xfId="9" applyFont="1" applyBorder="1" applyAlignment="1">
      <alignment horizontal="left"/>
    </xf>
    <xf numFmtId="10" fontId="3" fillId="0" borderId="5" xfId="7" applyNumberFormat="1" applyFont="1" applyBorder="1"/>
    <xf numFmtId="10" fontId="3" fillId="0" borderId="0" xfId="7" applyNumberFormat="1" applyFont="1" applyBorder="1"/>
    <xf numFmtId="10" fontId="3" fillId="0" borderId="5" xfId="7" applyNumberFormat="1" applyFont="1" applyBorder="1" applyAlignment="1">
      <alignment horizontal="right"/>
    </xf>
    <xf numFmtId="10" fontId="11" fillId="0" borderId="0" xfId="7" applyNumberFormat="1" applyFont="1" applyBorder="1"/>
    <xf numFmtId="10" fontId="3" fillId="0" borderId="0" xfId="7" applyNumberFormat="1" applyFont="1" applyBorder="1" applyAlignment="1">
      <alignment horizontal="left"/>
    </xf>
    <xf numFmtId="164" fontId="13" fillId="4" borderId="1" xfId="4" applyFont="1" applyFill="1" applyBorder="1"/>
    <xf numFmtId="9" fontId="3" fillId="0" borderId="5" xfId="7" applyFont="1" applyBorder="1"/>
    <xf numFmtId="9" fontId="3" fillId="0" borderId="0" xfId="7" applyFont="1" applyBorder="1"/>
    <xf numFmtId="9" fontId="3" fillId="0" borderId="5" xfId="7" applyFont="1" applyBorder="1" applyAlignment="1">
      <alignment horizontal="right"/>
    </xf>
    <xf numFmtId="9" fontId="3" fillId="0" borderId="0" xfId="7" applyFont="1" applyBorder="1" applyAlignment="1">
      <alignment horizontal="left"/>
    </xf>
    <xf numFmtId="164" fontId="12" fillId="0" borderId="5" xfId="9" applyFont="1" applyBorder="1"/>
    <xf numFmtId="164" fontId="12" fillId="0" borderId="0" xfId="9" applyFont="1" applyBorder="1"/>
    <xf numFmtId="164" fontId="12" fillId="0" borderId="5" xfId="9" applyFont="1" applyBorder="1" applyAlignment="1">
      <alignment horizontal="right"/>
    </xf>
    <xf numFmtId="164" fontId="11" fillId="0" borderId="0" xfId="9" applyFont="1" applyBorder="1"/>
    <xf numFmtId="164" fontId="12" fillId="0" borderId="0" xfId="9" applyFont="1" applyBorder="1" applyAlignment="1">
      <alignment horizontal="left"/>
    </xf>
    <xf numFmtId="0" fontId="11" fillId="0" borderId="8" xfId="3" applyFont="1" applyBorder="1"/>
    <xf numFmtId="164" fontId="13" fillId="4" borderId="1" xfId="4" applyFont="1" applyFill="1" applyBorder="1" applyAlignment="1">
      <alignment horizontal="right"/>
    </xf>
    <xf numFmtId="164" fontId="11" fillId="0" borderId="0" xfId="9" applyFont="1" applyBorder="1" applyAlignment="1">
      <alignment horizontal="left"/>
    </xf>
    <xf numFmtId="0" fontId="17" fillId="0" borderId="10" xfId="3" applyFont="1" applyBorder="1"/>
    <xf numFmtId="10" fontId="17" fillId="0" borderId="0" xfId="7" applyNumberFormat="1" applyFont="1" applyBorder="1"/>
    <xf numFmtId="164" fontId="17" fillId="0" borderId="0" xfId="9" applyFont="1" applyBorder="1" applyAlignment="1">
      <alignment horizontal="left"/>
    </xf>
    <xf numFmtId="0" fontId="17" fillId="0" borderId="0" xfId="3" applyFont="1"/>
    <xf numFmtId="0" fontId="4" fillId="0" borderId="14" xfId="3" applyFont="1" applyBorder="1"/>
    <xf numFmtId="164" fontId="4" fillId="4" borderId="6" xfId="4" applyFont="1" applyFill="1" applyBorder="1"/>
    <xf numFmtId="164" fontId="4" fillId="4" borderId="6" xfId="4" applyFont="1" applyFill="1" applyBorder="1" applyAlignment="1">
      <alignment horizontal="right"/>
    </xf>
    <xf numFmtId="164" fontId="2" fillId="17" borderId="7" xfId="4" applyFont="1" applyFill="1" applyBorder="1" applyAlignment="1">
      <alignment horizontal="right"/>
    </xf>
    <xf numFmtId="0" fontId="4" fillId="4" borderId="1" xfId="3" applyFont="1" applyFill="1" applyBorder="1"/>
    <xf numFmtId="167" fontId="2" fillId="18" borderId="0" xfId="6" applyNumberFormat="1" applyFont="1" applyFill="1" applyBorder="1" applyAlignment="1">
      <alignment horizontal="center"/>
    </xf>
    <xf numFmtId="164" fontId="3" fillId="0" borderId="5" xfId="9" applyFont="1" applyBorder="1"/>
    <xf numFmtId="164" fontId="3" fillId="0" borderId="0" xfId="9" applyFont="1" applyBorder="1"/>
    <xf numFmtId="164" fontId="3" fillId="0" borderId="5" xfId="9" applyFont="1" applyBorder="1" applyAlignment="1">
      <alignment horizontal="right"/>
    </xf>
    <xf numFmtId="0" fontId="1" fillId="0" borderId="5" xfId="3" applyBorder="1"/>
    <xf numFmtId="164" fontId="18" fillId="0" borderId="5" xfId="9" applyFont="1" applyBorder="1" applyAlignment="1">
      <alignment horizontal="right"/>
    </xf>
    <xf numFmtId="9" fontId="12" fillId="0" borderId="5" xfId="7" applyFont="1" applyBorder="1"/>
    <xf numFmtId="9" fontId="12" fillId="0" borderId="0" xfId="7" applyFont="1" applyBorder="1"/>
    <xf numFmtId="9" fontId="12" fillId="0" borderId="5" xfId="7" applyFont="1" applyBorder="1" applyAlignment="1">
      <alignment horizontal="right"/>
    </xf>
    <xf numFmtId="9" fontId="12" fillId="0" borderId="0" xfId="7" applyFont="1" applyBorder="1" applyAlignment="1">
      <alignment horizontal="left"/>
    </xf>
    <xf numFmtId="167" fontId="2" fillId="17" borderId="0" xfId="6" applyNumberFormat="1" applyFont="1" applyFill="1" applyBorder="1" applyAlignment="1">
      <alignment horizontal="center"/>
    </xf>
    <xf numFmtId="164" fontId="4" fillId="0" borderId="10" xfId="4" applyFont="1" applyBorder="1" applyAlignment="1"/>
    <xf numFmtId="164" fontId="4" fillId="0" borderId="0" xfId="4" applyFont="1" applyBorder="1" applyAlignment="1"/>
    <xf numFmtId="164" fontId="4" fillId="0" borderId="11" xfId="4" applyFont="1" applyBorder="1" applyAlignment="1"/>
    <xf numFmtId="0" fontId="4" fillId="0" borderId="10" xfId="3" applyFont="1" applyBorder="1"/>
    <xf numFmtId="167" fontId="11" fillId="0" borderId="0" xfId="6" applyNumberFormat="1" applyFont="1" applyBorder="1"/>
    <xf numFmtId="166" fontId="11" fillId="0" borderId="11" xfId="7" applyNumberFormat="1" applyFont="1" applyBorder="1"/>
    <xf numFmtId="167" fontId="11" fillId="0" borderId="0" xfId="6" applyNumberFormat="1" applyFont="1" applyAlignment="1">
      <alignment horizontal="left"/>
    </xf>
    <xf numFmtId="166" fontId="11" fillId="0" borderId="0" xfId="5" applyNumberFormat="1" applyFont="1" applyBorder="1" applyAlignment="1"/>
    <xf numFmtId="166" fontId="11" fillId="0" borderId="14" xfId="5" applyNumberFormat="1" applyFont="1" applyBorder="1" applyAlignment="1"/>
    <xf numFmtId="166" fontId="11" fillId="0" borderId="15" xfId="5" applyNumberFormat="1" applyFont="1" applyBorder="1" applyAlignment="1"/>
    <xf numFmtId="166" fontId="11" fillId="0" borderId="16" xfId="5" applyNumberFormat="1" applyFont="1" applyBorder="1" applyAlignment="1"/>
    <xf numFmtId="166" fontId="11" fillId="0" borderId="0" xfId="5" applyNumberFormat="1" applyFont="1" applyBorder="1"/>
    <xf numFmtId="166" fontId="11" fillId="0" borderId="0" xfId="5" applyNumberFormat="1" applyFont="1" applyBorder="1" applyAlignment="1">
      <alignment horizontal="left"/>
    </xf>
    <xf numFmtId="166" fontId="11" fillId="0" borderId="0" xfId="5" applyNumberFormat="1" applyFont="1" applyAlignment="1"/>
    <xf numFmtId="164" fontId="4" fillId="0" borderId="8" xfId="4" applyFont="1" applyBorder="1" applyAlignment="1"/>
    <xf numFmtId="164" fontId="4" fillId="0" borderId="17" xfId="4" applyFont="1" applyBorder="1" applyAlignment="1"/>
    <xf numFmtId="164" fontId="4" fillId="0" borderId="9" xfId="4" applyFont="1" applyBorder="1" applyAlignment="1"/>
    <xf numFmtId="0" fontId="4" fillId="0" borderId="8" xfId="3" applyFont="1" applyBorder="1"/>
    <xf numFmtId="0" fontId="4" fillId="0" borderId="17" xfId="3" applyFont="1" applyBorder="1"/>
    <xf numFmtId="0" fontId="4" fillId="0" borderId="9" xfId="3" applyFont="1" applyBorder="1"/>
    <xf numFmtId="164" fontId="4" fillId="0" borderId="10" xfId="3" applyNumberFormat="1" applyFont="1" applyBorder="1"/>
    <xf numFmtId="164" fontId="4" fillId="0" borderId="0" xfId="3" applyNumberFormat="1" applyFont="1"/>
    <xf numFmtId="164" fontId="4" fillId="0" borderId="11" xfId="3" applyNumberFormat="1" applyFont="1" applyBorder="1"/>
    <xf numFmtId="49" fontId="2" fillId="5" borderId="0" xfId="0" applyNumberFormat="1" applyFont="1" applyFill="1" applyAlignment="1">
      <alignment horizontal="center"/>
    </xf>
    <xf numFmtId="0" fontId="12" fillId="0" borderId="0" xfId="0" applyFont="1"/>
    <xf numFmtId="0" fontId="18" fillId="0" borderId="0" xfId="0" applyFont="1"/>
    <xf numFmtId="49" fontId="2" fillId="16" borderId="0" xfId="0" applyNumberFormat="1" applyFont="1" applyFill="1" applyAlignment="1">
      <alignment horizontal="center"/>
    </xf>
    <xf numFmtId="167" fontId="13" fillId="0" borderId="5" xfId="6" applyNumberFormat="1" applyFont="1" applyBorder="1"/>
    <xf numFmtId="10" fontId="11" fillId="0" borderId="0" xfId="0" applyNumberFormat="1" applyFont="1"/>
    <xf numFmtId="49" fontId="12" fillId="0" borderId="0" xfId="0" applyNumberFormat="1" applyFont="1"/>
    <xf numFmtId="167" fontId="13" fillId="0" borderId="7" xfId="6" applyNumberFormat="1" applyFont="1" applyBorder="1"/>
    <xf numFmtId="167" fontId="12" fillId="0" borderId="1" xfId="1" applyNumberFormat="1" applyFont="1" applyBorder="1" applyAlignment="1"/>
    <xf numFmtId="167" fontId="13" fillId="0" borderId="1" xfId="6" applyNumberFormat="1" applyFont="1" applyBorder="1"/>
    <xf numFmtId="166" fontId="12" fillId="0" borderId="1" xfId="2" applyNumberFormat="1" applyFont="1" applyBorder="1" applyAlignment="1"/>
    <xf numFmtId="167" fontId="12" fillId="0" borderId="0" xfId="0" applyNumberFormat="1" applyFont="1"/>
    <xf numFmtId="167" fontId="11" fillId="0" borderId="0" xfId="0" applyNumberFormat="1" applyFont="1"/>
    <xf numFmtId="49" fontId="2" fillId="14" borderId="0" xfId="0" applyNumberFormat="1" applyFont="1" applyFill="1" applyAlignment="1">
      <alignment horizontal="center"/>
    </xf>
    <xf numFmtId="49" fontId="2" fillId="19" borderId="0" xfId="0" applyNumberFormat="1" applyFont="1" applyFill="1" applyAlignment="1">
      <alignment horizontal="center"/>
    </xf>
    <xf numFmtId="0" fontId="11" fillId="0" borderId="0" xfId="0" applyFont="1"/>
    <xf numFmtId="166" fontId="13" fillId="0" borderId="5" xfId="7" applyNumberFormat="1" applyFont="1" applyBorder="1"/>
    <xf numFmtId="166" fontId="12" fillId="0" borderId="1" xfId="7" applyNumberFormat="1" applyFont="1" applyBorder="1" applyAlignment="1"/>
    <xf numFmtId="166" fontId="13" fillId="0" borderId="7" xfId="7" applyNumberFormat="1" applyFont="1" applyBorder="1"/>
    <xf numFmtId="167" fontId="11" fillId="0" borderId="0" xfId="6" applyNumberFormat="1" applyFont="1"/>
    <xf numFmtId="167" fontId="12" fillId="0" borderId="0" xfId="6" applyNumberFormat="1" applyFont="1"/>
    <xf numFmtId="167" fontId="13" fillId="0" borderId="6" xfId="6" applyNumberFormat="1" applyFont="1" applyBorder="1"/>
    <xf numFmtId="166" fontId="12" fillId="0" borderId="18" xfId="0" applyNumberFormat="1" applyFont="1" applyBorder="1"/>
    <xf numFmtId="166" fontId="11" fillId="0" borderId="0" xfId="0" applyNumberFormat="1" applyFont="1"/>
    <xf numFmtId="166" fontId="12" fillId="0" borderId="0" xfId="0" applyNumberFormat="1" applyFont="1"/>
    <xf numFmtId="49" fontId="2" fillId="5" borderId="0" xfId="0" applyNumberFormat="1" applyFont="1" applyFill="1"/>
    <xf numFmtId="43" fontId="13" fillId="0" borderId="1" xfId="1" applyFont="1" applyBorder="1"/>
    <xf numFmtId="43" fontId="12" fillId="0" borderId="0" xfId="1" applyFont="1"/>
    <xf numFmtId="166" fontId="2" fillId="5" borderId="0" xfId="0" applyNumberFormat="1" applyFont="1" applyFill="1" applyAlignment="1">
      <alignment horizontal="center"/>
    </xf>
    <xf numFmtId="166" fontId="2" fillId="20" borderId="0" xfId="0" applyNumberFormat="1" applyFont="1" applyFill="1" applyAlignment="1">
      <alignment horizontal="center"/>
    </xf>
    <xf numFmtId="166" fontId="12" fillId="0" borderId="6" xfId="0" applyNumberFormat="1" applyFont="1" applyBorder="1"/>
    <xf numFmtId="166" fontId="17" fillId="0" borderId="6" xfId="0" applyNumberFormat="1" applyFont="1" applyBorder="1"/>
    <xf numFmtId="0" fontId="12" fillId="0" borderId="6" xfId="0" applyFont="1" applyBorder="1"/>
    <xf numFmtId="167" fontId="12" fillId="0" borderId="6" xfId="0" applyNumberFormat="1" applyFont="1" applyBorder="1"/>
    <xf numFmtId="167" fontId="11" fillId="0" borderId="6" xfId="0" applyNumberFormat="1" applyFont="1" applyBorder="1"/>
    <xf numFmtId="167" fontId="17" fillId="0" borderId="6" xfId="0" applyNumberFormat="1" applyFont="1" applyBorder="1"/>
    <xf numFmtId="10" fontId="2" fillId="5" borderId="0" xfId="0" applyNumberFormat="1" applyFont="1" applyFill="1"/>
    <xf numFmtId="10" fontId="12" fillId="0" borderId="1" xfId="0" applyNumberFormat="1" applyFont="1" applyBorder="1"/>
    <xf numFmtId="166" fontId="12" fillId="0" borderId="1" xfId="0" applyNumberFormat="1" applyFont="1" applyBorder="1"/>
    <xf numFmtId="166" fontId="17" fillId="0" borderId="1" xfId="0" applyNumberFormat="1" applyFont="1" applyBorder="1"/>
    <xf numFmtId="166" fontId="11" fillId="0" borderId="1" xfId="0" applyNumberFormat="1" applyFont="1" applyBorder="1"/>
    <xf numFmtId="9" fontId="11" fillId="0" borderId="0" xfId="0" applyNumberFormat="1" applyFont="1"/>
    <xf numFmtId="9" fontId="12" fillId="0" borderId="0" xfId="0" applyNumberFormat="1" applyFont="1"/>
    <xf numFmtId="9" fontId="12" fillId="0" borderId="19" xfId="0" applyNumberFormat="1" applyFont="1" applyBorder="1"/>
    <xf numFmtId="9" fontId="12" fillId="0" borderId="13" xfId="0" applyNumberFormat="1" applyFont="1" applyBorder="1"/>
    <xf numFmtId="9" fontId="12" fillId="0" borderId="20" xfId="0" applyNumberFormat="1" applyFont="1" applyBorder="1"/>
    <xf numFmtId="9" fontId="12" fillId="0" borderId="21" xfId="0" applyNumberFormat="1" applyFont="1" applyBorder="1"/>
    <xf numFmtId="9" fontId="12" fillId="0" borderId="22" xfId="0" applyNumberFormat="1" applyFont="1" applyBorder="1"/>
    <xf numFmtId="166" fontId="2" fillId="20" borderId="1" xfId="0" applyNumberFormat="1" applyFont="1" applyFill="1" applyBorder="1" applyAlignment="1">
      <alignment horizontal="center"/>
    </xf>
    <xf numFmtId="49" fontId="2" fillId="5" borderId="1" xfId="0" applyNumberFormat="1" applyFont="1" applyFill="1" applyBorder="1" applyAlignment="1">
      <alignment horizontal="center"/>
    </xf>
    <xf numFmtId="49" fontId="2" fillId="19" borderId="1" xfId="0" applyNumberFormat="1" applyFont="1" applyFill="1" applyBorder="1" applyAlignment="1">
      <alignment horizontal="center"/>
    </xf>
    <xf numFmtId="166" fontId="2" fillId="5" borderId="1" xfId="0" applyNumberFormat="1" applyFont="1" applyFill="1" applyBorder="1" applyAlignment="1">
      <alignment horizontal="center"/>
    </xf>
    <xf numFmtId="49" fontId="2" fillId="16" borderId="1" xfId="0" applyNumberFormat="1" applyFont="1" applyFill="1" applyBorder="1" applyAlignment="1">
      <alignment horizontal="center"/>
    </xf>
    <xf numFmtId="49" fontId="2" fillId="14" borderId="1" xfId="0" applyNumberFormat="1" applyFont="1" applyFill="1" applyBorder="1" applyAlignment="1">
      <alignment horizontal="center"/>
    </xf>
    <xf numFmtId="167" fontId="2" fillId="16" borderId="1" xfId="6" applyNumberFormat="1" applyFont="1" applyFill="1" applyBorder="1" applyAlignment="1">
      <alignment horizontal="center"/>
    </xf>
    <xf numFmtId="0" fontId="2" fillId="6" borderId="1" xfId="8" applyFont="1" applyFill="1" applyBorder="1" applyAlignment="1">
      <alignment horizontal="center"/>
    </xf>
    <xf numFmtId="167" fontId="2" fillId="18" borderId="1" xfId="6" applyNumberFormat="1" applyFont="1" applyFill="1" applyBorder="1" applyAlignment="1">
      <alignment horizontal="center"/>
    </xf>
    <xf numFmtId="167" fontId="2" fillId="17" borderId="1" xfId="6" applyNumberFormat="1" applyFont="1" applyFill="1" applyBorder="1" applyAlignment="1">
      <alignment horizontal="center"/>
    </xf>
    <xf numFmtId="0" fontId="10" fillId="12" borderId="1" xfId="3" applyFont="1" applyFill="1" applyBorder="1" applyAlignment="1">
      <alignment horizontal="center"/>
    </xf>
    <xf numFmtId="0" fontId="10" fillId="10" borderId="1" xfId="3" applyFont="1" applyFill="1" applyBorder="1" applyAlignment="1">
      <alignment horizontal="center"/>
    </xf>
    <xf numFmtId="0" fontId="10" fillId="15" borderId="1" xfId="3" applyFont="1" applyFill="1" applyBorder="1" applyAlignment="1">
      <alignment horizontal="center"/>
    </xf>
    <xf numFmtId="167" fontId="2" fillId="2" borderId="1" xfId="6" applyNumberFormat="1" applyFont="1" applyFill="1" applyBorder="1" applyAlignment="1">
      <alignment horizontal="center"/>
    </xf>
    <xf numFmtId="0" fontId="10" fillId="5" borderId="1" xfId="3" applyFont="1" applyFill="1" applyBorder="1" applyAlignment="1">
      <alignment horizontal="center"/>
    </xf>
    <xf numFmtId="0" fontId="10" fillId="13" borderId="1" xfId="3" applyFont="1" applyFill="1" applyBorder="1" applyAlignment="1">
      <alignment horizontal="center"/>
    </xf>
    <xf numFmtId="0" fontId="10" fillId="14" borderId="1" xfId="3" applyFont="1" applyFill="1" applyBorder="1" applyAlignment="1">
      <alignment horizontal="center"/>
    </xf>
    <xf numFmtId="0" fontId="10" fillId="9" borderId="1" xfId="3" applyFont="1" applyFill="1" applyBorder="1" applyAlignment="1">
      <alignment horizontal="center"/>
    </xf>
    <xf numFmtId="0" fontId="10" fillId="8" borderId="1" xfId="3" applyFont="1" applyFill="1" applyBorder="1" applyAlignment="1">
      <alignment horizontal="center"/>
    </xf>
    <xf numFmtId="0" fontId="10" fillId="9" borderId="10" xfId="3" applyFont="1" applyFill="1" applyBorder="1" applyAlignment="1">
      <alignment horizontal="center"/>
    </xf>
    <xf numFmtId="0" fontId="10" fillId="9" borderId="0" xfId="3" applyFont="1" applyFill="1" applyAlignment="1">
      <alignment horizontal="center"/>
    </xf>
    <xf numFmtId="0" fontId="12" fillId="11" borderId="1" xfId="3" applyFont="1" applyFill="1" applyBorder="1" applyAlignment="1">
      <alignment horizontal="center"/>
    </xf>
    <xf numFmtId="164" fontId="10" fillId="9" borderId="1" xfId="3" applyNumberFormat="1" applyFont="1" applyFill="1" applyBorder="1" applyAlignment="1">
      <alignment horizontal="center"/>
    </xf>
    <xf numFmtId="0" fontId="10" fillId="6" borderId="1" xfId="3" applyFont="1" applyFill="1" applyBorder="1" applyAlignment="1">
      <alignment horizontal="center"/>
    </xf>
    <xf numFmtId="0" fontId="10" fillId="7" borderId="1" xfId="3" applyFont="1" applyFill="1" applyBorder="1" applyAlignment="1">
      <alignment horizontal="center"/>
    </xf>
  </cellXfs>
  <cellStyles count="10">
    <cellStyle name="Comma" xfId="1" builtinId="3"/>
    <cellStyle name="Comma 2" xfId="4" xr:uid="{091F6AB6-B5E8-4A00-9C8A-4DDCCC9DC84D}"/>
    <cellStyle name="Comma 2 2" xfId="6" xr:uid="{7E1D0858-0FED-485A-8F93-29697FF0B990}"/>
    <cellStyle name="Comma 3" xfId="9" xr:uid="{C4D33A8B-7CEE-444A-88D9-A7D757795989}"/>
    <cellStyle name="Normal" xfId="0" builtinId="0"/>
    <cellStyle name="Normal 2" xfId="3" xr:uid="{AA1834BB-C3BC-4128-807E-8D24592EFDC3}"/>
    <cellStyle name="Normal 2 2" xfId="8" xr:uid="{BC6D29F1-440D-4AD6-9E39-DEEC8F53100A}"/>
    <cellStyle name="Percent" xfId="2" builtinId="5"/>
    <cellStyle name="Percent 2" xfId="5" xr:uid="{9FBF8560-1B9F-4A50-A782-9F25424EAF18}"/>
    <cellStyle name="Percent 2 2" xfId="7" xr:uid="{2E81E25B-BFD8-4D02-86A6-0DE78DA778ED}"/>
  </cellStyles>
  <dxfs count="1760">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late%20V2023.02.03%20(16.3.66)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Mega"/>
      <sheetName val="Form - Financial"/>
      <sheetName val="CPALL"/>
      <sheetName val="MAKRO"/>
      <sheetName val="MTC"/>
      <sheetName val="SVT"/>
      <sheetName val="From"/>
      <sheetName val="Centel"/>
      <sheetName val="com7"/>
      <sheetName val="From up"/>
      <sheetName val="CPALL update"/>
      <sheetName val="com7 (2)"/>
      <sheetName val="com 7"/>
      <sheetName val="auct"/>
    </sheetNames>
    <sheetDataSet>
      <sheetData sheetId="0">
        <row r="1">
          <cell r="A1" t="str">
            <v>Name</v>
          </cell>
          <cell r="B1" t="str">
            <v>Last</v>
          </cell>
          <cell r="C1" t="str">
            <v>Chg%</v>
          </cell>
          <cell r="D1" t="str">
            <v>Volume</v>
          </cell>
          <cell r="E1" t="str">
            <v>Value (k)</v>
          </cell>
          <cell r="F1" t="str">
            <v>MCap (M)</v>
          </cell>
        </row>
        <row r="2">
          <cell r="A2" t="str">
            <v>Average</v>
          </cell>
          <cell r="B2">
            <v>17.3</v>
          </cell>
          <cell r="C2">
            <v>-0.12</v>
          </cell>
          <cell r="D2">
            <v>5033702</v>
          </cell>
          <cell r="E2">
            <v>58725.85</v>
          </cell>
          <cell r="F2">
            <v>23305.81</v>
          </cell>
        </row>
        <row r="3">
          <cell r="A3" t="str">
            <v>24CS</v>
          </cell>
          <cell r="B3">
            <v>2.1</v>
          </cell>
          <cell r="C3">
            <v>0</v>
          </cell>
          <cell r="D3">
            <v>3482400</v>
          </cell>
          <cell r="E3">
            <v>7375</v>
          </cell>
          <cell r="F3">
            <v>903</v>
          </cell>
        </row>
        <row r="4">
          <cell r="A4" t="str">
            <v>2S</v>
          </cell>
          <cell r="B4">
            <v>3.1</v>
          </cell>
          <cell r="C4">
            <v>-0.64</v>
          </cell>
          <cell r="D4">
            <v>53400</v>
          </cell>
          <cell r="E4">
            <v>165</v>
          </cell>
          <cell r="F4">
            <v>1705</v>
          </cell>
        </row>
        <row r="5">
          <cell r="A5" t="str">
            <v>3K-BAT</v>
          </cell>
          <cell r="B5">
            <v>53</v>
          </cell>
          <cell r="C5">
            <v>0</v>
          </cell>
          <cell r="D5">
            <v>0</v>
          </cell>
          <cell r="E5">
            <v>0</v>
          </cell>
          <cell r="F5">
            <v>4155</v>
          </cell>
        </row>
        <row r="6">
          <cell r="A6" t="str">
            <v>7UP</v>
          </cell>
          <cell r="B6">
            <v>0.57999999999999996</v>
          </cell>
          <cell r="C6">
            <v>3.57</v>
          </cell>
          <cell r="D6">
            <v>13130200</v>
          </cell>
          <cell r="E6">
            <v>7561</v>
          </cell>
          <cell r="F6">
            <v>2983</v>
          </cell>
        </row>
        <row r="7">
          <cell r="A7" t="str">
            <v>A</v>
          </cell>
          <cell r="B7">
            <v>5</v>
          </cell>
          <cell r="C7">
            <v>-0.99</v>
          </cell>
          <cell r="D7">
            <v>1800</v>
          </cell>
          <cell r="E7">
            <v>9</v>
          </cell>
          <cell r="F7">
            <v>4900</v>
          </cell>
        </row>
        <row r="8">
          <cell r="A8" t="str">
            <v>A5</v>
          </cell>
          <cell r="B8">
            <v>4.08</v>
          </cell>
          <cell r="C8">
            <v>3.55</v>
          </cell>
          <cell r="D8">
            <v>11044000</v>
          </cell>
          <cell r="E8">
            <v>44644</v>
          </cell>
          <cell r="F8">
            <v>4934</v>
          </cell>
        </row>
        <row r="9">
          <cell r="A9" t="str">
            <v>AAI</v>
          </cell>
          <cell r="B9">
            <v>5</v>
          </cell>
          <cell r="C9">
            <v>2.04</v>
          </cell>
          <cell r="D9">
            <v>6498100</v>
          </cell>
          <cell r="E9">
            <v>32081</v>
          </cell>
          <cell r="F9">
            <v>10625</v>
          </cell>
        </row>
        <row r="10">
          <cell r="A10" t="str">
            <v>AAV</v>
          </cell>
          <cell r="B10">
            <v>2.72</v>
          </cell>
          <cell r="C10">
            <v>-0.73</v>
          </cell>
          <cell r="D10">
            <v>14281500</v>
          </cell>
          <cell r="E10">
            <v>39071</v>
          </cell>
          <cell r="F10">
            <v>33087</v>
          </cell>
        </row>
        <row r="11">
          <cell r="A11" t="str">
            <v>ABM</v>
          </cell>
          <cell r="B11">
            <v>1.27</v>
          </cell>
          <cell r="C11">
            <v>0.79</v>
          </cell>
          <cell r="D11">
            <v>78100</v>
          </cell>
          <cell r="E11">
            <v>100</v>
          </cell>
          <cell r="F11">
            <v>508</v>
          </cell>
        </row>
        <row r="12">
          <cell r="A12" t="str">
            <v>ACAP</v>
          </cell>
          <cell r="B12">
            <v>0.33</v>
          </cell>
          <cell r="C12">
            <v>0</v>
          </cell>
          <cell r="D12">
            <v>0</v>
          </cell>
          <cell r="E12">
            <v>0</v>
          </cell>
          <cell r="F12">
            <v>134</v>
          </cell>
        </row>
        <row r="13">
          <cell r="A13" t="str">
            <v>ACC</v>
          </cell>
          <cell r="B13">
            <v>1.27</v>
          </cell>
          <cell r="C13">
            <v>12.39</v>
          </cell>
          <cell r="D13">
            <v>5607200</v>
          </cell>
          <cell r="E13">
            <v>6812</v>
          </cell>
          <cell r="F13">
            <v>1706</v>
          </cell>
        </row>
        <row r="14">
          <cell r="A14" t="str">
            <v>ACE</v>
          </cell>
          <cell r="B14">
            <v>1.96</v>
          </cell>
          <cell r="C14">
            <v>1.03</v>
          </cell>
          <cell r="D14">
            <v>16322600</v>
          </cell>
          <cell r="E14">
            <v>31630</v>
          </cell>
          <cell r="F14">
            <v>19945</v>
          </cell>
        </row>
        <row r="15">
          <cell r="A15" t="str">
            <v>ACG</v>
          </cell>
          <cell r="B15">
            <v>1.54</v>
          </cell>
          <cell r="C15">
            <v>0.65</v>
          </cell>
          <cell r="D15">
            <v>2400</v>
          </cell>
          <cell r="E15">
            <v>4</v>
          </cell>
          <cell r="F15">
            <v>924</v>
          </cell>
        </row>
        <row r="16">
          <cell r="A16" t="str">
            <v>ADB</v>
          </cell>
          <cell r="B16">
            <v>1.19</v>
          </cell>
          <cell r="C16">
            <v>-0.83</v>
          </cell>
          <cell r="D16">
            <v>369000</v>
          </cell>
          <cell r="E16">
            <v>432</v>
          </cell>
          <cell r="F16">
            <v>864</v>
          </cell>
        </row>
        <row r="17">
          <cell r="A17" t="str">
            <v>ADD</v>
          </cell>
          <cell r="B17">
            <v>6.6</v>
          </cell>
          <cell r="C17">
            <v>0</v>
          </cell>
          <cell r="D17">
            <v>12400</v>
          </cell>
          <cell r="E17">
            <v>81</v>
          </cell>
          <cell r="F17">
            <v>1056</v>
          </cell>
        </row>
        <row r="18">
          <cell r="A18" t="str">
            <v>ADVANC</v>
          </cell>
          <cell r="B18">
            <v>212</v>
          </cell>
          <cell r="C18">
            <v>0.47</v>
          </cell>
          <cell r="D18">
            <v>3726400</v>
          </cell>
          <cell r="E18">
            <v>787883</v>
          </cell>
          <cell r="F18">
            <v>630532</v>
          </cell>
        </row>
        <row r="19">
          <cell r="A19" t="str">
            <v>AEONTS</v>
          </cell>
          <cell r="B19">
            <v>199</v>
          </cell>
          <cell r="C19">
            <v>0</v>
          </cell>
          <cell r="D19">
            <v>273600</v>
          </cell>
          <cell r="E19">
            <v>54217</v>
          </cell>
          <cell r="F19">
            <v>49750</v>
          </cell>
        </row>
        <row r="20">
          <cell r="A20" t="str">
            <v>AF</v>
          </cell>
          <cell r="B20">
            <v>1.1399999999999999</v>
          </cell>
          <cell r="C20">
            <v>-3.39</v>
          </cell>
          <cell r="D20">
            <v>13700</v>
          </cell>
          <cell r="E20">
            <v>16</v>
          </cell>
          <cell r="F20">
            <v>1824</v>
          </cell>
        </row>
        <row r="21">
          <cell r="A21" t="str">
            <v>AFC</v>
          </cell>
          <cell r="B21">
            <v>6.95</v>
          </cell>
          <cell r="C21">
            <v>-3.47</v>
          </cell>
          <cell r="D21">
            <v>44500</v>
          </cell>
          <cell r="E21">
            <v>313</v>
          </cell>
          <cell r="F21">
            <v>317</v>
          </cell>
        </row>
        <row r="22">
          <cell r="A22" t="str">
            <v>AGE</v>
          </cell>
          <cell r="B22">
            <v>2.7</v>
          </cell>
          <cell r="C22">
            <v>3.85</v>
          </cell>
          <cell r="D22">
            <v>4694300</v>
          </cell>
          <cell r="E22">
            <v>12461</v>
          </cell>
          <cell r="F22">
            <v>3231</v>
          </cell>
        </row>
        <row r="23">
          <cell r="A23" t="str">
            <v>AH</v>
          </cell>
          <cell r="B23">
            <v>34</v>
          </cell>
          <cell r="C23">
            <v>0</v>
          </cell>
          <cell r="D23">
            <v>554300</v>
          </cell>
          <cell r="E23">
            <v>18872</v>
          </cell>
          <cell r="F23">
            <v>12065</v>
          </cell>
        </row>
        <row r="24">
          <cell r="A24" t="str">
            <v>AHC</v>
          </cell>
          <cell r="B24">
            <v>16.8</v>
          </cell>
          <cell r="C24">
            <v>-0.59</v>
          </cell>
          <cell r="D24">
            <v>114500</v>
          </cell>
          <cell r="E24">
            <v>1924</v>
          </cell>
          <cell r="F24">
            <v>2518</v>
          </cell>
        </row>
        <row r="25">
          <cell r="A25" t="str">
            <v>AI</v>
          </cell>
          <cell r="B25">
            <v>5.7</v>
          </cell>
          <cell r="C25">
            <v>0</v>
          </cell>
          <cell r="D25">
            <v>36700</v>
          </cell>
          <cell r="E25">
            <v>209</v>
          </cell>
          <cell r="F25">
            <v>3990</v>
          </cell>
        </row>
        <row r="26">
          <cell r="A26" t="str">
            <v>AIE</v>
          </cell>
          <cell r="B26">
            <v>1.53</v>
          </cell>
          <cell r="C26">
            <v>-1.29</v>
          </cell>
          <cell r="D26">
            <v>624600</v>
          </cell>
          <cell r="E26">
            <v>957</v>
          </cell>
          <cell r="F26">
            <v>2118</v>
          </cell>
        </row>
        <row r="27">
          <cell r="A27" t="str">
            <v>AIRA</v>
          </cell>
          <cell r="B27">
            <v>1.95</v>
          </cell>
          <cell r="C27">
            <v>0</v>
          </cell>
          <cell r="D27">
            <v>0</v>
          </cell>
          <cell r="E27">
            <v>0</v>
          </cell>
          <cell r="F27">
            <v>12314</v>
          </cell>
        </row>
        <row r="28">
          <cell r="A28" t="str">
            <v>AIT</v>
          </cell>
          <cell r="B28">
            <v>5.0999999999999996</v>
          </cell>
          <cell r="C28">
            <v>0</v>
          </cell>
          <cell r="D28">
            <v>176000</v>
          </cell>
          <cell r="E28">
            <v>903</v>
          </cell>
          <cell r="F28">
            <v>7300</v>
          </cell>
        </row>
        <row r="29">
          <cell r="A29" t="str">
            <v>AJ</v>
          </cell>
          <cell r="B29">
            <v>9.5</v>
          </cell>
          <cell r="C29">
            <v>0</v>
          </cell>
          <cell r="D29">
            <v>37000</v>
          </cell>
          <cell r="E29">
            <v>351</v>
          </cell>
          <cell r="F29">
            <v>4180</v>
          </cell>
        </row>
        <row r="30">
          <cell r="A30" t="str">
            <v>AJA</v>
          </cell>
          <cell r="B30">
            <v>0.2</v>
          </cell>
          <cell r="C30">
            <v>5.26</v>
          </cell>
          <cell r="D30">
            <v>594100</v>
          </cell>
          <cell r="E30">
            <v>115</v>
          </cell>
          <cell r="F30">
            <v>1071</v>
          </cell>
        </row>
        <row r="31">
          <cell r="A31" t="str">
            <v>AKP</v>
          </cell>
          <cell r="B31">
            <v>1.5</v>
          </cell>
          <cell r="C31">
            <v>0</v>
          </cell>
          <cell r="D31">
            <v>460700</v>
          </cell>
          <cell r="E31">
            <v>670</v>
          </cell>
          <cell r="F31">
            <v>606</v>
          </cell>
        </row>
        <row r="32">
          <cell r="A32" t="str">
            <v>AKR</v>
          </cell>
          <cell r="B32">
            <v>0.93</v>
          </cell>
          <cell r="C32">
            <v>-1.06</v>
          </cell>
          <cell r="D32">
            <v>1606800</v>
          </cell>
          <cell r="E32">
            <v>1504</v>
          </cell>
          <cell r="F32">
            <v>1369</v>
          </cell>
        </row>
        <row r="33">
          <cell r="A33" t="str">
            <v>ALL</v>
          </cell>
          <cell r="B33">
            <v>0.12</v>
          </cell>
          <cell r="C33">
            <v>0</v>
          </cell>
          <cell r="D33">
            <v>16232100</v>
          </cell>
          <cell r="E33">
            <v>1951</v>
          </cell>
          <cell r="F33">
            <v>206</v>
          </cell>
        </row>
        <row r="34">
          <cell r="A34" t="str">
            <v>ALLA</v>
          </cell>
          <cell r="B34">
            <v>1.36</v>
          </cell>
          <cell r="C34">
            <v>0.74</v>
          </cell>
          <cell r="D34">
            <v>103600</v>
          </cell>
          <cell r="E34">
            <v>142</v>
          </cell>
          <cell r="F34">
            <v>816</v>
          </cell>
        </row>
        <row r="35">
          <cell r="A35" t="str">
            <v>ALPHAX</v>
          </cell>
          <cell r="B35">
            <v>1.28</v>
          </cell>
          <cell r="C35">
            <v>-1.54</v>
          </cell>
          <cell r="D35">
            <v>5589800</v>
          </cell>
          <cell r="E35">
            <v>7218</v>
          </cell>
          <cell r="F35">
            <v>2667</v>
          </cell>
        </row>
        <row r="36">
          <cell r="A36" t="str">
            <v>ALT</v>
          </cell>
          <cell r="B36">
            <v>2.04</v>
          </cell>
          <cell r="C36">
            <v>2</v>
          </cell>
          <cell r="D36">
            <v>30600</v>
          </cell>
          <cell r="E36">
            <v>62</v>
          </cell>
          <cell r="F36">
            <v>2310</v>
          </cell>
        </row>
        <row r="37">
          <cell r="A37" t="str">
            <v>ALUCON</v>
          </cell>
          <cell r="B37">
            <v>180</v>
          </cell>
          <cell r="C37">
            <v>-1.1000000000000001</v>
          </cell>
          <cell r="D37">
            <v>400</v>
          </cell>
          <cell r="E37">
            <v>72</v>
          </cell>
          <cell r="F37">
            <v>7776</v>
          </cell>
        </row>
        <row r="38">
          <cell r="A38" t="str">
            <v>AMA</v>
          </cell>
          <cell r="B38">
            <v>4.76</v>
          </cell>
          <cell r="C38">
            <v>-0.83</v>
          </cell>
          <cell r="D38">
            <v>180800</v>
          </cell>
          <cell r="E38">
            <v>861</v>
          </cell>
          <cell r="F38">
            <v>2465</v>
          </cell>
        </row>
        <row r="39">
          <cell r="A39" t="str">
            <v>AMANAH</v>
          </cell>
          <cell r="B39">
            <v>2.98</v>
          </cell>
          <cell r="C39">
            <v>-0.67</v>
          </cell>
          <cell r="D39">
            <v>3860600</v>
          </cell>
          <cell r="E39">
            <v>11414</v>
          </cell>
          <cell r="F39">
            <v>3088</v>
          </cell>
        </row>
        <row r="40">
          <cell r="A40" t="str">
            <v>AMARC</v>
          </cell>
          <cell r="B40">
            <v>2.2599999999999998</v>
          </cell>
          <cell r="C40">
            <v>-1.74</v>
          </cell>
          <cell r="D40">
            <v>76300</v>
          </cell>
          <cell r="E40">
            <v>172</v>
          </cell>
          <cell r="F40">
            <v>949</v>
          </cell>
        </row>
        <row r="41">
          <cell r="A41" t="str">
            <v>AMARIN</v>
          </cell>
          <cell r="B41">
            <v>5.75</v>
          </cell>
          <cell r="C41">
            <v>-0.86</v>
          </cell>
          <cell r="D41">
            <v>16200</v>
          </cell>
          <cell r="E41">
            <v>93</v>
          </cell>
          <cell r="F41">
            <v>5740</v>
          </cell>
        </row>
        <row r="42">
          <cell r="A42" t="str">
            <v>AMATA</v>
          </cell>
          <cell r="B42">
            <v>22.3</v>
          </cell>
          <cell r="C42">
            <v>0.9</v>
          </cell>
          <cell r="D42">
            <v>7599100</v>
          </cell>
          <cell r="E42">
            <v>168240</v>
          </cell>
          <cell r="F42">
            <v>25645</v>
          </cell>
        </row>
        <row r="43">
          <cell r="A43" t="str">
            <v>AMATAV</v>
          </cell>
          <cell r="B43">
            <v>5.6</v>
          </cell>
          <cell r="C43">
            <v>-0.88</v>
          </cell>
          <cell r="D43">
            <v>52900</v>
          </cell>
          <cell r="E43">
            <v>298</v>
          </cell>
          <cell r="F43">
            <v>5236</v>
          </cell>
        </row>
        <row r="44">
          <cell r="A44" t="str">
            <v>AMC</v>
          </cell>
          <cell r="B44">
            <v>2.96</v>
          </cell>
          <cell r="C44">
            <v>-0.67</v>
          </cell>
          <cell r="D44">
            <v>178000</v>
          </cell>
          <cell r="E44">
            <v>526</v>
          </cell>
          <cell r="F44">
            <v>1421</v>
          </cell>
        </row>
        <row r="45">
          <cell r="A45" t="str">
            <v>AMR</v>
          </cell>
          <cell r="B45">
            <v>2.98</v>
          </cell>
          <cell r="C45">
            <v>-0.67</v>
          </cell>
          <cell r="D45">
            <v>84700</v>
          </cell>
          <cell r="E45">
            <v>251</v>
          </cell>
          <cell r="F45">
            <v>1788</v>
          </cell>
        </row>
        <row r="46">
          <cell r="A46" t="str">
            <v>ANAN</v>
          </cell>
          <cell r="B46">
            <v>1.02</v>
          </cell>
          <cell r="C46">
            <v>0.99</v>
          </cell>
          <cell r="D46">
            <v>8021500</v>
          </cell>
          <cell r="E46">
            <v>8214</v>
          </cell>
          <cell r="F46">
            <v>4250</v>
          </cell>
        </row>
        <row r="47">
          <cell r="A47" t="str">
            <v>AOT</v>
          </cell>
          <cell r="B47">
            <v>70.25</v>
          </cell>
          <cell r="C47">
            <v>-0.71</v>
          </cell>
          <cell r="D47">
            <v>17482300</v>
          </cell>
          <cell r="E47">
            <v>1230317</v>
          </cell>
          <cell r="F47">
            <v>1003570</v>
          </cell>
        </row>
        <row r="48">
          <cell r="A48" t="str">
            <v>AP</v>
          </cell>
          <cell r="B48">
            <v>11</v>
          </cell>
          <cell r="C48">
            <v>0</v>
          </cell>
          <cell r="D48">
            <v>13631200</v>
          </cell>
          <cell r="E48">
            <v>150582</v>
          </cell>
          <cell r="F48">
            <v>34605</v>
          </cell>
        </row>
        <row r="49">
          <cell r="A49" t="str">
            <v>APCO</v>
          </cell>
          <cell r="B49">
            <v>5.3</v>
          </cell>
          <cell r="C49">
            <v>0</v>
          </cell>
          <cell r="D49">
            <v>137700</v>
          </cell>
          <cell r="E49">
            <v>720</v>
          </cell>
          <cell r="F49">
            <v>3180</v>
          </cell>
        </row>
        <row r="50">
          <cell r="A50" t="str">
            <v>APCS</v>
          </cell>
          <cell r="B50">
            <v>4.38</v>
          </cell>
          <cell r="C50">
            <v>0.92</v>
          </cell>
          <cell r="D50">
            <v>27600</v>
          </cell>
          <cell r="E50">
            <v>121</v>
          </cell>
          <cell r="F50">
            <v>2891</v>
          </cell>
        </row>
        <row r="51">
          <cell r="A51" t="str">
            <v>APEX</v>
          </cell>
          <cell r="B51">
            <v>0.04</v>
          </cell>
          <cell r="C51">
            <v>0</v>
          </cell>
          <cell r="D51">
            <v>0</v>
          </cell>
          <cell r="E51">
            <v>0</v>
          </cell>
          <cell r="F51">
            <v>0</v>
          </cell>
        </row>
        <row r="52">
          <cell r="A52" t="str">
            <v>APP</v>
          </cell>
          <cell r="B52">
            <v>3.26</v>
          </cell>
          <cell r="C52">
            <v>3.16</v>
          </cell>
          <cell r="D52">
            <v>848700</v>
          </cell>
          <cell r="E52">
            <v>2679</v>
          </cell>
          <cell r="F52">
            <v>913</v>
          </cell>
        </row>
        <row r="53">
          <cell r="A53" t="str">
            <v>APURE</v>
          </cell>
          <cell r="B53">
            <v>4.84</v>
          </cell>
          <cell r="C53">
            <v>-0.82</v>
          </cell>
          <cell r="D53">
            <v>1006800</v>
          </cell>
          <cell r="E53">
            <v>4942</v>
          </cell>
          <cell r="F53">
            <v>4638</v>
          </cell>
        </row>
        <row r="54">
          <cell r="A54" t="str">
            <v>AQ</v>
          </cell>
          <cell r="B54">
            <v>0.02</v>
          </cell>
          <cell r="C54">
            <v>0</v>
          </cell>
          <cell r="D54">
            <v>0</v>
          </cell>
          <cell r="E54">
            <v>0</v>
          </cell>
          <cell r="F54">
            <v>1874</v>
          </cell>
        </row>
        <row r="55">
          <cell r="A55" t="str">
            <v>AQUA</v>
          </cell>
          <cell r="B55">
            <v>0.49</v>
          </cell>
          <cell r="C55">
            <v>0</v>
          </cell>
          <cell r="D55">
            <v>1233800</v>
          </cell>
          <cell r="E55">
            <v>601</v>
          </cell>
          <cell r="F55">
            <v>2897</v>
          </cell>
        </row>
        <row r="56">
          <cell r="A56" t="str">
            <v>ARIN</v>
          </cell>
          <cell r="B56">
            <v>3.62</v>
          </cell>
          <cell r="C56">
            <v>-2.16</v>
          </cell>
          <cell r="D56">
            <v>352400</v>
          </cell>
          <cell r="E56">
            <v>1268</v>
          </cell>
          <cell r="F56">
            <v>2172</v>
          </cell>
        </row>
        <row r="57">
          <cell r="A57" t="str">
            <v>ARIP</v>
          </cell>
          <cell r="B57">
            <v>0.96</v>
          </cell>
          <cell r="C57">
            <v>-1.03</v>
          </cell>
          <cell r="D57">
            <v>1198800</v>
          </cell>
          <cell r="E57">
            <v>1156</v>
          </cell>
          <cell r="F57">
            <v>447</v>
          </cell>
        </row>
        <row r="58">
          <cell r="A58" t="str">
            <v>ARROW</v>
          </cell>
          <cell r="B58">
            <v>7.05</v>
          </cell>
          <cell r="C58">
            <v>0</v>
          </cell>
          <cell r="D58">
            <v>1700</v>
          </cell>
          <cell r="E58">
            <v>12</v>
          </cell>
          <cell r="F58">
            <v>1811</v>
          </cell>
        </row>
        <row r="59">
          <cell r="A59" t="str">
            <v>AS</v>
          </cell>
          <cell r="B59">
            <v>14.8</v>
          </cell>
          <cell r="C59">
            <v>0.68</v>
          </cell>
          <cell r="D59">
            <v>745600</v>
          </cell>
          <cell r="E59">
            <v>10987</v>
          </cell>
          <cell r="F59">
            <v>7499</v>
          </cell>
        </row>
        <row r="60">
          <cell r="A60" t="str">
            <v>ASAP</v>
          </cell>
          <cell r="B60">
            <v>2.54</v>
          </cell>
          <cell r="C60">
            <v>3.25</v>
          </cell>
          <cell r="D60">
            <v>3302800</v>
          </cell>
          <cell r="E60">
            <v>8566</v>
          </cell>
          <cell r="F60">
            <v>1844</v>
          </cell>
        </row>
        <row r="61">
          <cell r="A61" t="str">
            <v>ASEFA</v>
          </cell>
          <cell r="B61">
            <v>3.68</v>
          </cell>
          <cell r="C61">
            <v>1.1000000000000001</v>
          </cell>
          <cell r="D61">
            <v>216500</v>
          </cell>
          <cell r="E61">
            <v>796</v>
          </cell>
          <cell r="F61">
            <v>2024</v>
          </cell>
        </row>
        <row r="62">
          <cell r="A62" t="str">
            <v>ASIA</v>
          </cell>
          <cell r="B62">
            <v>7.7</v>
          </cell>
          <cell r="C62">
            <v>0</v>
          </cell>
          <cell r="D62">
            <v>5400</v>
          </cell>
          <cell r="E62">
            <v>42</v>
          </cell>
          <cell r="F62">
            <v>2464</v>
          </cell>
        </row>
        <row r="63">
          <cell r="A63" t="str">
            <v>ASIAN</v>
          </cell>
          <cell r="B63">
            <v>9.9499999999999993</v>
          </cell>
          <cell r="C63">
            <v>-0.5</v>
          </cell>
          <cell r="D63">
            <v>825600</v>
          </cell>
          <cell r="E63">
            <v>8242</v>
          </cell>
          <cell r="F63">
            <v>8100</v>
          </cell>
        </row>
        <row r="64">
          <cell r="A64" t="str">
            <v>ASIMAR</v>
          </cell>
          <cell r="B64">
            <v>1.51</v>
          </cell>
          <cell r="C64">
            <v>-7.93</v>
          </cell>
          <cell r="D64">
            <v>22400</v>
          </cell>
          <cell r="E64">
            <v>35</v>
          </cell>
          <cell r="F64">
            <v>390</v>
          </cell>
        </row>
        <row r="65">
          <cell r="A65" t="str">
            <v>ASK</v>
          </cell>
          <cell r="B65">
            <v>28.5</v>
          </cell>
          <cell r="C65">
            <v>0</v>
          </cell>
          <cell r="D65">
            <v>475100</v>
          </cell>
          <cell r="E65">
            <v>13447</v>
          </cell>
          <cell r="F65">
            <v>15044</v>
          </cell>
        </row>
        <row r="66">
          <cell r="A66" t="str">
            <v>ASN</v>
          </cell>
          <cell r="B66">
            <v>2.82</v>
          </cell>
          <cell r="C66">
            <v>0.71</v>
          </cell>
          <cell r="D66">
            <v>45200</v>
          </cell>
          <cell r="E66">
            <v>127</v>
          </cell>
          <cell r="F66">
            <v>528</v>
          </cell>
        </row>
        <row r="67">
          <cell r="A67" t="str">
            <v>ASP</v>
          </cell>
          <cell r="B67">
            <v>2.86</v>
          </cell>
          <cell r="C67">
            <v>0.7</v>
          </cell>
          <cell r="D67">
            <v>461200</v>
          </cell>
          <cell r="E67">
            <v>1319</v>
          </cell>
          <cell r="F67">
            <v>6022</v>
          </cell>
        </row>
        <row r="68">
          <cell r="A68" t="str">
            <v>ASW</v>
          </cell>
          <cell r="B68">
            <v>8.1999999999999993</v>
          </cell>
          <cell r="C68">
            <v>0.61</v>
          </cell>
          <cell r="D68">
            <v>690400</v>
          </cell>
          <cell r="E68">
            <v>5643</v>
          </cell>
          <cell r="F68">
            <v>7020</v>
          </cell>
        </row>
        <row r="69">
          <cell r="A69" t="str">
            <v>ATP30</v>
          </cell>
          <cell r="B69">
            <v>1.17</v>
          </cell>
          <cell r="C69">
            <v>2.63</v>
          </cell>
          <cell r="D69">
            <v>1157600</v>
          </cell>
          <cell r="E69">
            <v>1324</v>
          </cell>
          <cell r="F69">
            <v>798</v>
          </cell>
        </row>
        <row r="70">
          <cell r="A70" t="str">
            <v>AU</v>
          </cell>
          <cell r="B70">
            <v>10</v>
          </cell>
          <cell r="C70">
            <v>-0.99</v>
          </cell>
          <cell r="D70">
            <v>2568500</v>
          </cell>
          <cell r="E70">
            <v>25789</v>
          </cell>
          <cell r="F70">
            <v>8156</v>
          </cell>
        </row>
        <row r="71">
          <cell r="A71" t="str">
            <v>AUCT</v>
          </cell>
          <cell r="B71">
            <v>10.5</v>
          </cell>
          <cell r="C71">
            <v>-0.94</v>
          </cell>
          <cell r="D71">
            <v>1641300</v>
          </cell>
          <cell r="E71">
            <v>17282</v>
          </cell>
          <cell r="F71">
            <v>5775</v>
          </cell>
        </row>
        <row r="72">
          <cell r="A72" t="str">
            <v>AURA</v>
          </cell>
          <cell r="B72">
            <v>16.5</v>
          </cell>
          <cell r="C72">
            <v>-1.2</v>
          </cell>
          <cell r="D72">
            <v>920900</v>
          </cell>
          <cell r="E72">
            <v>15194</v>
          </cell>
          <cell r="F72">
            <v>22011</v>
          </cell>
        </row>
        <row r="73">
          <cell r="A73" t="str">
            <v>AWC</v>
          </cell>
          <cell r="B73">
            <v>5.15</v>
          </cell>
          <cell r="C73">
            <v>-1.9</v>
          </cell>
          <cell r="D73">
            <v>32569200</v>
          </cell>
          <cell r="E73">
            <v>167602</v>
          </cell>
          <cell r="F73">
            <v>164812</v>
          </cell>
        </row>
        <row r="74">
          <cell r="A74" t="str">
            <v>AYUD</v>
          </cell>
          <cell r="B74">
            <v>38.75</v>
          </cell>
          <cell r="C74">
            <v>-1.27</v>
          </cell>
          <cell r="D74">
            <v>800</v>
          </cell>
          <cell r="E74">
            <v>31</v>
          </cell>
          <cell r="F74">
            <v>15084</v>
          </cell>
        </row>
        <row r="75">
          <cell r="A75" t="str">
            <v>B</v>
          </cell>
          <cell r="B75">
            <v>0.12</v>
          </cell>
          <cell r="C75">
            <v>0</v>
          </cell>
          <cell r="D75">
            <v>7746400</v>
          </cell>
          <cell r="E75">
            <v>906</v>
          </cell>
          <cell r="F75">
            <v>415</v>
          </cell>
        </row>
        <row r="76">
          <cell r="A76" t="str">
            <v>B52</v>
          </cell>
          <cell r="B76">
            <v>1.91</v>
          </cell>
          <cell r="C76">
            <v>-1.55</v>
          </cell>
          <cell r="D76">
            <v>3400</v>
          </cell>
          <cell r="E76">
            <v>6</v>
          </cell>
          <cell r="F76">
            <v>1408</v>
          </cell>
        </row>
        <row r="77">
          <cell r="A77" t="str">
            <v>BA</v>
          </cell>
          <cell r="B77">
            <v>13.9</v>
          </cell>
          <cell r="C77">
            <v>-1.42</v>
          </cell>
          <cell r="D77">
            <v>4776800</v>
          </cell>
          <cell r="E77">
            <v>66191</v>
          </cell>
          <cell r="F77">
            <v>29190</v>
          </cell>
        </row>
        <row r="78">
          <cell r="A78" t="str">
            <v>BAFS</v>
          </cell>
          <cell r="B78">
            <v>31.75</v>
          </cell>
          <cell r="C78">
            <v>-0.78</v>
          </cell>
          <cell r="D78">
            <v>459100</v>
          </cell>
          <cell r="E78">
            <v>14681</v>
          </cell>
          <cell r="F78">
            <v>20241</v>
          </cell>
        </row>
        <row r="79">
          <cell r="A79" t="str">
            <v>BAM</v>
          </cell>
          <cell r="B79">
            <v>11.1</v>
          </cell>
          <cell r="C79">
            <v>-0.89</v>
          </cell>
          <cell r="D79">
            <v>14259100</v>
          </cell>
          <cell r="E79">
            <v>158251</v>
          </cell>
          <cell r="F79">
            <v>35876</v>
          </cell>
        </row>
        <row r="80">
          <cell r="A80" t="str">
            <v>BANPU</v>
          </cell>
          <cell r="B80">
            <v>8.15</v>
          </cell>
          <cell r="C80">
            <v>0</v>
          </cell>
          <cell r="D80">
            <v>48480700</v>
          </cell>
          <cell r="E80">
            <v>396978</v>
          </cell>
          <cell r="F80">
            <v>68901</v>
          </cell>
        </row>
        <row r="81">
          <cell r="A81" t="str">
            <v>BAY</v>
          </cell>
          <cell r="B81">
            <v>29</v>
          </cell>
          <cell r="C81">
            <v>-0.85</v>
          </cell>
          <cell r="D81">
            <v>404200</v>
          </cell>
          <cell r="E81">
            <v>11723</v>
          </cell>
          <cell r="F81">
            <v>213317</v>
          </cell>
        </row>
        <row r="82">
          <cell r="A82" t="str">
            <v>BBGI</v>
          </cell>
          <cell r="B82">
            <v>5.45</v>
          </cell>
          <cell r="C82">
            <v>-0.91</v>
          </cell>
          <cell r="D82">
            <v>179900</v>
          </cell>
          <cell r="E82">
            <v>976</v>
          </cell>
          <cell r="F82">
            <v>7881</v>
          </cell>
        </row>
        <row r="83">
          <cell r="A83" t="str">
            <v>BBIK</v>
          </cell>
          <cell r="B83">
            <v>99</v>
          </cell>
          <cell r="C83">
            <v>0.25</v>
          </cell>
          <cell r="D83">
            <v>69800</v>
          </cell>
          <cell r="E83">
            <v>6894</v>
          </cell>
          <cell r="F83">
            <v>10779</v>
          </cell>
        </row>
        <row r="84">
          <cell r="A84" t="str">
            <v>BBL</v>
          </cell>
          <cell r="B84">
            <v>163</v>
          </cell>
          <cell r="C84">
            <v>0.31</v>
          </cell>
          <cell r="D84">
            <v>7659100</v>
          </cell>
          <cell r="E84">
            <v>1246373</v>
          </cell>
          <cell r="F84">
            <v>311141</v>
          </cell>
        </row>
        <row r="85">
          <cell r="A85" t="str">
            <v>BC</v>
          </cell>
          <cell r="B85">
            <v>1.4</v>
          </cell>
          <cell r="C85">
            <v>0</v>
          </cell>
          <cell r="D85">
            <v>205900</v>
          </cell>
          <cell r="E85">
            <v>279</v>
          </cell>
          <cell r="F85">
            <v>797</v>
          </cell>
        </row>
        <row r="86">
          <cell r="A86" t="str">
            <v>BCH</v>
          </cell>
          <cell r="B86">
            <v>17.8</v>
          </cell>
          <cell r="C86">
            <v>-0.56000000000000005</v>
          </cell>
          <cell r="D86">
            <v>12176700</v>
          </cell>
          <cell r="E86">
            <v>215192</v>
          </cell>
          <cell r="F86">
            <v>44389</v>
          </cell>
        </row>
        <row r="87">
          <cell r="A87" t="str">
            <v>BCP</v>
          </cell>
          <cell r="B87">
            <v>31.75</v>
          </cell>
          <cell r="C87">
            <v>-0.78</v>
          </cell>
          <cell r="D87">
            <v>6084800</v>
          </cell>
          <cell r="E87">
            <v>194180</v>
          </cell>
          <cell r="F87">
            <v>43717</v>
          </cell>
        </row>
        <row r="88">
          <cell r="A88" t="str">
            <v>BCPG</v>
          </cell>
          <cell r="B88">
            <v>9.15</v>
          </cell>
          <cell r="C88">
            <v>-1.61</v>
          </cell>
          <cell r="D88">
            <v>4521100</v>
          </cell>
          <cell r="E88">
            <v>41369</v>
          </cell>
          <cell r="F88">
            <v>26610</v>
          </cell>
        </row>
        <row r="89">
          <cell r="A89" t="str">
            <v>BCT</v>
          </cell>
          <cell r="B89">
            <v>55.5</v>
          </cell>
          <cell r="C89">
            <v>0.45</v>
          </cell>
          <cell r="D89">
            <v>1700</v>
          </cell>
          <cell r="E89">
            <v>93</v>
          </cell>
          <cell r="F89">
            <v>16650</v>
          </cell>
        </row>
        <row r="90">
          <cell r="A90" t="str">
            <v>BDMS</v>
          </cell>
          <cell r="B90">
            <v>28</v>
          </cell>
          <cell r="C90">
            <v>-0.88</v>
          </cell>
          <cell r="D90">
            <v>74102600</v>
          </cell>
          <cell r="E90">
            <v>2065714</v>
          </cell>
          <cell r="F90">
            <v>444976</v>
          </cell>
        </row>
        <row r="91">
          <cell r="A91" t="str">
            <v>BE8</v>
          </cell>
          <cell r="B91">
            <v>43</v>
          </cell>
          <cell r="C91">
            <v>-2.82</v>
          </cell>
          <cell r="D91">
            <v>318000</v>
          </cell>
          <cell r="E91">
            <v>13872</v>
          </cell>
          <cell r="F91">
            <v>10348</v>
          </cell>
        </row>
        <row r="92">
          <cell r="A92" t="str">
            <v>BEAUTY</v>
          </cell>
          <cell r="B92">
            <v>0.81</v>
          </cell>
          <cell r="C92">
            <v>-1.22</v>
          </cell>
          <cell r="D92">
            <v>8931100</v>
          </cell>
          <cell r="E92">
            <v>7301</v>
          </cell>
          <cell r="F92">
            <v>2425</v>
          </cell>
        </row>
        <row r="93">
          <cell r="A93" t="str">
            <v>BEC</v>
          </cell>
          <cell r="B93">
            <v>8.6999999999999993</v>
          </cell>
          <cell r="C93">
            <v>-1.1399999999999999</v>
          </cell>
          <cell r="D93">
            <v>1516300</v>
          </cell>
          <cell r="E93">
            <v>13241</v>
          </cell>
          <cell r="F93">
            <v>17400</v>
          </cell>
        </row>
        <row r="94">
          <cell r="A94" t="str">
            <v>BEM</v>
          </cell>
          <cell r="B94">
            <v>8.0500000000000007</v>
          </cell>
          <cell r="C94">
            <v>-2.42</v>
          </cell>
          <cell r="D94">
            <v>64843600</v>
          </cell>
          <cell r="E94">
            <v>523574</v>
          </cell>
          <cell r="F94">
            <v>123044</v>
          </cell>
        </row>
        <row r="95">
          <cell r="A95" t="str">
            <v>BEYOND</v>
          </cell>
          <cell r="B95">
            <v>14.8</v>
          </cell>
          <cell r="C95">
            <v>4.2300000000000004</v>
          </cell>
          <cell r="D95">
            <v>511700</v>
          </cell>
          <cell r="E95">
            <v>7506</v>
          </cell>
          <cell r="F95">
            <v>4275</v>
          </cell>
        </row>
        <row r="96">
          <cell r="A96" t="str">
            <v>BGC</v>
          </cell>
          <cell r="B96">
            <v>9.8000000000000007</v>
          </cell>
          <cell r="C96">
            <v>-0.51</v>
          </cell>
          <cell r="D96">
            <v>386900</v>
          </cell>
          <cell r="E96">
            <v>3793</v>
          </cell>
          <cell r="F96">
            <v>6806</v>
          </cell>
        </row>
        <row r="97">
          <cell r="A97" t="str">
            <v>BGRIM</v>
          </cell>
          <cell r="B97">
            <v>37.5</v>
          </cell>
          <cell r="C97">
            <v>-0.66</v>
          </cell>
          <cell r="D97">
            <v>3442700</v>
          </cell>
          <cell r="E97">
            <v>129114</v>
          </cell>
          <cell r="F97">
            <v>97759</v>
          </cell>
        </row>
        <row r="98">
          <cell r="A98" t="str">
            <v>BGT</v>
          </cell>
          <cell r="B98">
            <v>1.1200000000000001</v>
          </cell>
          <cell r="C98">
            <v>0</v>
          </cell>
          <cell r="D98">
            <v>1611100</v>
          </cell>
          <cell r="E98">
            <v>1838</v>
          </cell>
          <cell r="F98">
            <v>407</v>
          </cell>
        </row>
        <row r="99">
          <cell r="A99" t="str">
            <v>BH</v>
          </cell>
          <cell r="B99">
            <v>232</v>
          </cell>
          <cell r="C99">
            <v>0</v>
          </cell>
          <cell r="D99">
            <v>2030200</v>
          </cell>
          <cell r="E99">
            <v>470160</v>
          </cell>
          <cell r="F99">
            <v>184414</v>
          </cell>
        </row>
        <row r="100">
          <cell r="A100" t="str">
            <v>BIG</v>
          </cell>
          <cell r="B100">
            <v>0.61</v>
          </cell>
          <cell r="C100">
            <v>-1.61</v>
          </cell>
          <cell r="D100">
            <v>690100</v>
          </cell>
          <cell r="E100">
            <v>424</v>
          </cell>
          <cell r="F100">
            <v>2153</v>
          </cell>
        </row>
        <row r="101">
          <cell r="A101" t="str">
            <v>BIOTEC</v>
          </cell>
          <cell r="B101">
            <v>0.64</v>
          </cell>
          <cell r="C101">
            <v>0</v>
          </cell>
          <cell r="D101">
            <v>502400</v>
          </cell>
          <cell r="E101">
            <v>324</v>
          </cell>
          <cell r="F101">
            <v>1954</v>
          </cell>
        </row>
        <row r="102">
          <cell r="A102" t="str">
            <v>BIS</v>
          </cell>
          <cell r="B102">
            <v>6.05</v>
          </cell>
          <cell r="C102">
            <v>-3.2</v>
          </cell>
          <cell r="D102">
            <v>99200</v>
          </cell>
          <cell r="E102">
            <v>605</v>
          </cell>
          <cell r="F102">
            <v>1900</v>
          </cell>
        </row>
        <row r="103">
          <cell r="A103" t="str">
            <v>BIZ</v>
          </cell>
          <cell r="B103">
            <v>3.5</v>
          </cell>
          <cell r="C103">
            <v>-0.56999999999999995</v>
          </cell>
          <cell r="D103">
            <v>31400</v>
          </cell>
          <cell r="E103">
            <v>110</v>
          </cell>
          <cell r="F103">
            <v>2103</v>
          </cell>
        </row>
        <row r="104">
          <cell r="A104" t="str">
            <v>BJC</v>
          </cell>
          <cell r="B104">
            <v>37.5</v>
          </cell>
          <cell r="C104">
            <v>0</v>
          </cell>
          <cell r="D104">
            <v>1754000</v>
          </cell>
          <cell r="E104">
            <v>65391</v>
          </cell>
          <cell r="F104">
            <v>150292</v>
          </cell>
        </row>
        <row r="105">
          <cell r="A105" t="str">
            <v>BJCHI</v>
          </cell>
          <cell r="B105">
            <v>1.42</v>
          </cell>
          <cell r="C105">
            <v>0</v>
          </cell>
          <cell r="D105">
            <v>165300</v>
          </cell>
          <cell r="E105">
            <v>234</v>
          </cell>
          <cell r="F105">
            <v>2272</v>
          </cell>
        </row>
        <row r="106">
          <cell r="A106" t="str">
            <v>BKD</v>
          </cell>
          <cell r="B106">
            <v>2.08</v>
          </cell>
          <cell r="C106">
            <v>4</v>
          </cell>
          <cell r="D106">
            <v>852200</v>
          </cell>
          <cell r="E106">
            <v>1778</v>
          </cell>
          <cell r="F106">
            <v>2239</v>
          </cell>
        </row>
        <row r="107">
          <cell r="A107" t="str">
            <v>BKI</v>
          </cell>
          <cell r="B107">
            <v>294</v>
          </cell>
          <cell r="C107">
            <v>-0.34</v>
          </cell>
          <cell r="D107">
            <v>34400</v>
          </cell>
          <cell r="E107">
            <v>10078</v>
          </cell>
          <cell r="F107">
            <v>31302</v>
          </cell>
        </row>
        <row r="108">
          <cell r="A108" t="str">
            <v>BLA</v>
          </cell>
          <cell r="B108">
            <v>25.75</v>
          </cell>
          <cell r="C108">
            <v>-2.83</v>
          </cell>
          <cell r="D108">
            <v>5722300</v>
          </cell>
          <cell r="E108">
            <v>147689</v>
          </cell>
          <cell r="F108">
            <v>43970</v>
          </cell>
        </row>
        <row r="109">
          <cell r="A109" t="str">
            <v>BLAND</v>
          </cell>
          <cell r="B109">
            <v>0.87</v>
          </cell>
          <cell r="C109">
            <v>1.1599999999999999</v>
          </cell>
          <cell r="D109">
            <v>6869000</v>
          </cell>
          <cell r="E109">
            <v>5982</v>
          </cell>
          <cell r="F109">
            <v>15116</v>
          </cell>
        </row>
        <row r="110">
          <cell r="A110" t="str">
            <v>BLESS</v>
          </cell>
          <cell r="B110">
            <v>0.81</v>
          </cell>
          <cell r="C110">
            <v>1.25</v>
          </cell>
          <cell r="D110">
            <v>212400</v>
          </cell>
          <cell r="E110">
            <v>171</v>
          </cell>
          <cell r="F110">
            <v>648</v>
          </cell>
        </row>
        <row r="111">
          <cell r="A111" t="str">
            <v>BLISS</v>
          </cell>
          <cell r="B111">
            <v>0.14000000000000001</v>
          </cell>
          <cell r="C111">
            <v>0</v>
          </cell>
          <cell r="D111">
            <v>0</v>
          </cell>
          <cell r="E111">
            <v>0</v>
          </cell>
          <cell r="F111">
            <v>0</v>
          </cell>
        </row>
        <row r="112">
          <cell r="A112" t="str">
            <v>BM</v>
          </cell>
          <cell r="B112">
            <v>3.96</v>
          </cell>
          <cell r="C112">
            <v>-0.5</v>
          </cell>
          <cell r="D112">
            <v>2244700</v>
          </cell>
          <cell r="E112">
            <v>8834</v>
          </cell>
          <cell r="F112">
            <v>2053</v>
          </cell>
        </row>
        <row r="113">
          <cell r="A113" t="str">
            <v>BOL</v>
          </cell>
          <cell r="B113">
            <v>10.5</v>
          </cell>
          <cell r="C113">
            <v>1.94</v>
          </cell>
          <cell r="D113">
            <v>502400</v>
          </cell>
          <cell r="E113">
            <v>5287</v>
          </cell>
          <cell r="F113">
            <v>8615</v>
          </cell>
        </row>
        <row r="114">
          <cell r="A114" t="str">
            <v>BPP</v>
          </cell>
          <cell r="B114">
            <v>13.9</v>
          </cell>
          <cell r="C114">
            <v>-1.42</v>
          </cell>
          <cell r="D114">
            <v>525600</v>
          </cell>
          <cell r="E114">
            <v>7327</v>
          </cell>
          <cell r="F114">
            <v>42363</v>
          </cell>
        </row>
        <row r="115">
          <cell r="A115" t="str">
            <v>BR</v>
          </cell>
          <cell r="B115">
            <v>2.84</v>
          </cell>
          <cell r="C115">
            <v>0</v>
          </cell>
          <cell r="D115">
            <v>112700</v>
          </cell>
          <cell r="E115">
            <v>318</v>
          </cell>
          <cell r="F115">
            <v>2594</v>
          </cell>
        </row>
        <row r="116">
          <cell r="A116" t="str">
            <v>BRI</v>
          </cell>
          <cell r="B116">
            <v>10.1</v>
          </cell>
          <cell r="C116">
            <v>0</v>
          </cell>
          <cell r="D116">
            <v>962200</v>
          </cell>
          <cell r="E116">
            <v>9687</v>
          </cell>
          <cell r="F116">
            <v>8616</v>
          </cell>
        </row>
        <row r="117">
          <cell r="A117" t="str">
            <v>BROCK</v>
          </cell>
          <cell r="B117">
            <v>1.82</v>
          </cell>
          <cell r="C117">
            <v>-0.55000000000000004</v>
          </cell>
          <cell r="D117">
            <v>2700</v>
          </cell>
          <cell r="E117">
            <v>5</v>
          </cell>
          <cell r="F117">
            <v>1866</v>
          </cell>
        </row>
        <row r="118">
          <cell r="A118" t="str">
            <v>BROOK</v>
          </cell>
          <cell r="B118">
            <v>0.44</v>
          </cell>
          <cell r="C118">
            <v>2.33</v>
          </cell>
          <cell r="D118">
            <v>2729600</v>
          </cell>
          <cell r="E118">
            <v>1175</v>
          </cell>
          <cell r="F118">
            <v>4099</v>
          </cell>
        </row>
        <row r="119">
          <cell r="A119" t="str">
            <v>BRR</v>
          </cell>
          <cell r="B119">
            <v>6</v>
          </cell>
          <cell r="C119">
            <v>0.84</v>
          </cell>
          <cell r="D119">
            <v>655200</v>
          </cell>
          <cell r="E119">
            <v>3919</v>
          </cell>
          <cell r="F119">
            <v>4873</v>
          </cell>
        </row>
        <row r="120">
          <cell r="A120" t="str">
            <v>BSBM</v>
          </cell>
          <cell r="B120">
            <v>0.81</v>
          </cell>
          <cell r="C120">
            <v>1.25</v>
          </cell>
          <cell r="D120">
            <v>119900</v>
          </cell>
          <cell r="E120">
            <v>96</v>
          </cell>
          <cell r="F120">
            <v>908</v>
          </cell>
        </row>
        <row r="121">
          <cell r="A121" t="str">
            <v>BSM</v>
          </cell>
          <cell r="B121">
            <v>2.94</v>
          </cell>
          <cell r="C121">
            <v>-0.68</v>
          </cell>
          <cell r="D121">
            <v>5900</v>
          </cell>
          <cell r="E121">
            <v>17</v>
          </cell>
          <cell r="F121">
            <v>626</v>
          </cell>
        </row>
        <row r="122">
          <cell r="A122" t="str">
            <v>BTG</v>
          </cell>
          <cell r="B122">
            <v>26</v>
          </cell>
          <cell r="C122">
            <v>-1.89</v>
          </cell>
          <cell r="D122">
            <v>2149600</v>
          </cell>
          <cell r="E122">
            <v>55843</v>
          </cell>
          <cell r="F122">
            <v>50305</v>
          </cell>
        </row>
        <row r="123">
          <cell r="A123" t="str">
            <v>BTNC</v>
          </cell>
          <cell r="B123">
            <v>35.5</v>
          </cell>
          <cell r="C123">
            <v>-22.83</v>
          </cell>
          <cell r="D123">
            <v>201500</v>
          </cell>
          <cell r="E123">
            <v>9073</v>
          </cell>
          <cell r="F123">
            <v>426</v>
          </cell>
        </row>
        <row r="124">
          <cell r="A124" t="str">
            <v>BTS</v>
          </cell>
          <cell r="B124">
            <v>7.55</v>
          </cell>
          <cell r="C124">
            <v>-0.66</v>
          </cell>
          <cell r="D124">
            <v>16981300</v>
          </cell>
          <cell r="E124">
            <v>128140</v>
          </cell>
          <cell r="F124">
            <v>99416</v>
          </cell>
        </row>
        <row r="125">
          <cell r="A125" t="str">
            <v>BTW</v>
          </cell>
          <cell r="B125">
            <v>0.46</v>
          </cell>
          <cell r="C125">
            <v>-2.13</v>
          </cell>
          <cell r="D125">
            <v>119000</v>
          </cell>
          <cell r="E125">
            <v>55</v>
          </cell>
          <cell r="F125">
            <v>348</v>
          </cell>
        </row>
        <row r="126">
          <cell r="A126" t="str">
            <v>BUI</v>
          </cell>
          <cell r="B126">
            <v>16.600000000000001</v>
          </cell>
          <cell r="C126">
            <v>3.11</v>
          </cell>
          <cell r="D126">
            <v>4800</v>
          </cell>
          <cell r="E126">
            <v>79</v>
          </cell>
          <cell r="F126">
            <v>498</v>
          </cell>
        </row>
        <row r="127">
          <cell r="A127" t="str">
            <v>BVG</v>
          </cell>
          <cell r="B127">
            <v>7.55</v>
          </cell>
          <cell r="C127">
            <v>4.1399999999999997</v>
          </cell>
          <cell r="D127">
            <v>13592300</v>
          </cell>
          <cell r="E127">
            <v>101643</v>
          </cell>
          <cell r="F127">
            <v>3398</v>
          </cell>
        </row>
        <row r="128">
          <cell r="A128" t="str">
            <v>BWG</v>
          </cell>
          <cell r="B128">
            <v>0.69</v>
          </cell>
          <cell r="C128">
            <v>0</v>
          </cell>
          <cell r="D128">
            <v>15887300</v>
          </cell>
          <cell r="E128">
            <v>10890</v>
          </cell>
          <cell r="F128">
            <v>3416</v>
          </cell>
        </row>
        <row r="129">
          <cell r="A129" t="str">
            <v>BYD</v>
          </cell>
          <cell r="B129">
            <v>7.95</v>
          </cell>
          <cell r="C129">
            <v>-1.24</v>
          </cell>
          <cell r="D129">
            <v>4789900</v>
          </cell>
          <cell r="E129">
            <v>38372</v>
          </cell>
          <cell r="F129">
            <v>33599</v>
          </cell>
        </row>
        <row r="130">
          <cell r="A130" t="str">
            <v>CAZ</v>
          </cell>
          <cell r="B130">
            <v>3.98</v>
          </cell>
          <cell r="C130">
            <v>0</v>
          </cell>
          <cell r="D130">
            <v>1102700</v>
          </cell>
          <cell r="E130">
            <v>4411</v>
          </cell>
          <cell r="F130">
            <v>1170</v>
          </cell>
        </row>
        <row r="131">
          <cell r="A131" t="str">
            <v>CBG</v>
          </cell>
          <cell r="B131">
            <v>67.5</v>
          </cell>
          <cell r="C131">
            <v>1.1200000000000001</v>
          </cell>
          <cell r="D131">
            <v>6838400</v>
          </cell>
          <cell r="E131">
            <v>458266</v>
          </cell>
          <cell r="F131">
            <v>67500</v>
          </cell>
        </row>
        <row r="132">
          <cell r="A132" t="str">
            <v>CCET</v>
          </cell>
          <cell r="B132">
            <v>2.08</v>
          </cell>
          <cell r="C132">
            <v>2.97</v>
          </cell>
          <cell r="D132">
            <v>2657700</v>
          </cell>
          <cell r="E132">
            <v>5456</v>
          </cell>
          <cell r="F132">
            <v>12168</v>
          </cell>
        </row>
        <row r="133">
          <cell r="A133" t="str">
            <v>CCP</v>
          </cell>
          <cell r="B133">
            <v>0.39</v>
          </cell>
          <cell r="C133">
            <v>0</v>
          </cell>
          <cell r="D133">
            <v>838300</v>
          </cell>
          <cell r="E133">
            <v>327</v>
          </cell>
          <cell r="F133">
            <v>1080</v>
          </cell>
        </row>
        <row r="134">
          <cell r="A134" t="str">
            <v>CEN</v>
          </cell>
          <cell r="B134">
            <v>3</v>
          </cell>
          <cell r="C134">
            <v>0.67</v>
          </cell>
          <cell r="D134">
            <v>73100</v>
          </cell>
          <cell r="E134">
            <v>218</v>
          </cell>
          <cell r="F134">
            <v>2235</v>
          </cell>
        </row>
        <row r="135">
          <cell r="A135" t="str">
            <v>CENTEL</v>
          </cell>
          <cell r="B135">
            <v>51.5</v>
          </cell>
          <cell r="C135">
            <v>0</v>
          </cell>
          <cell r="D135">
            <v>3650000</v>
          </cell>
          <cell r="E135">
            <v>187362</v>
          </cell>
          <cell r="F135">
            <v>69525</v>
          </cell>
        </row>
        <row r="136">
          <cell r="A136" t="str">
            <v>CEYE</v>
          </cell>
          <cell r="B136">
            <v>4.4400000000000004</v>
          </cell>
          <cell r="C136">
            <v>-0.45</v>
          </cell>
          <cell r="D136">
            <v>536900</v>
          </cell>
          <cell r="E136">
            <v>2378</v>
          </cell>
          <cell r="F136">
            <v>1287</v>
          </cell>
        </row>
        <row r="137">
          <cell r="A137" t="str">
            <v>CFRESH</v>
          </cell>
          <cell r="B137">
            <v>1.97</v>
          </cell>
          <cell r="C137">
            <v>-4.37</v>
          </cell>
          <cell r="D137">
            <v>2172700</v>
          </cell>
          <cell r="E137">
            <v>4348</v>
          </cell>
          <cell r="F137">
            <v>1826</v>
          </cell>
        </row>
        <row r="138">
          <cell r="A138" t="str">
            <v>CGD</v>
          </cell>
          <cell r="B138">
            <v>0.36</v>
          </cell>
          <cell r="C138">
            <v>0</v>
          </cell>
          <cell r="D138">
            <v>3479400</v>
          </cell>
          <cell r="E138">
            <v>1255</v>
          </cell>
          <cell r="F138">
            <v>2976</v>
          </cell>
        </row>
        <row r="139">
          <cell r="A139" t="str">
            <v>CGH</v>
          </cell>
          <cell r="B139">
            <v>0.79</v>
          </cell>
          <cell r="C139">
            <v>0</v>
          </cell>
          <cell r="D139">
            <v>1725900</v>
          </cell>
          <cell r="E139">
            <v>1364</v>
          </cell>
          <cell r="F139">
            <v>3164</v>
          </cell>
        </row>
        <row r="140">
          <cell r="A140" t="str">
            <v>CH</v>
          </cell>
          <cell r="B140">
            <v>2.82</v>
          </cell>
          <cell r="C140">
            <v>-1.4</v>
          </cell>
          <cell r="D140">
            <v>378600</v>
          </cell>
          <cell r="E140">
            <v>1071</v>
          </cell>
          <cell r="F140">
            <v>2256</v>
          </cell>
        </row>
        <row r="141">
          <cell r="A141" t="str">
            <v>CHARAN</v>
          </cell>
          <cell r="B141">
            <v>29.25</v>
          </cell>
          <cell r="C141">
            <v>-1.68</v>
          </cell>
          <cell r="D141">
            <v>25300</v>
          </cell>
          <cell r="E141">
            <v>742</v>
          </cell>
          <cell r="F141">
            <v>351</v>
          </cell>
        </row>
        <row r="142">
          <cell r="A142" t="str">
            <v>CHASE</v>
          </cell>
          <cell r="B142">
            <v>1.9</v>
          </cell>
          <cell r="C142">
            <v>-2.06</v>
          </cell>
          <cell r="D142">
            <v>6198100</v>
          </cell>
          <cell r="E142">
            <v>11894</v>
          </cell>
          <cell r="F142">
            <v>3772</v>
          </cell>
        </row>
        <row r="143">
          <cell r="A143" t="str">
            <v>CHAYO</v>
          </cell>
          <cell r="B143">
            <v>8</v>
          </cell>
          <cell r="C143">
            <v>-0.62</v>
          </cell>
          <cell r="D143">
            <v>910900</v>
          </cell>
          <cell r="E143">
            <v>7271</v>
          </cell>
          <cell r="F143">
            <v>8744</v>
          </cell>
        </row>
        <row r="144">
          <cell r="A144" t="str">
            <v>CHEWA</v>
          </cell>
          <cell r="B144">
            <v>0.68</v>
          </cell>
          <cell r="C144">
            <v>0</v>
          </cell>
          <cell r="D144">
            <v>75400</v>
          </cell>
          <cell r="E144">
            <v>51</v>
          </cell>
          <cell r="F144">
            <v>867</v>
          </cell>
        </row>
        <row r="145">
          <cell r="A145" t="str">
            <v>CHG</v>
          </cell>
          <cell r="B145">
            <v>3.08</v>
          </cell>
          <cell r="C145">
            <v>0.65</v>
          </cell>
          <cell r="D145">
            <v>35601100</v>
          </cell>
          <cell r="E145">
            <v>110338</v>
          </cell>
          <cell r="F145">
            <v>33880</v>
          </cell>
        </row>
        <row r="146">
          <cell r="A146" t="str">
            <v>CHIC</v>
          </cell>
          <cell r="B146">
            <v>0.75</v>
          </cell>
          <cell r="C146">
            <v>1.35</v>
          </cell>
          <cell r="D146">
            <v>529400</v>
          </cell>
          <cell r="E146">
            <v>396</v>
          </cell>
          <cell r="F146">
            <v>1020</v>
          </cell>
        </row>
        <row r="147">
          <cell r="A147" t="str">
            <v>CHO</v>
          </cell>
          <cell r="B147">
            <v>0.25</v>
          </cell>
          <cell r="C147">
            <v>13.64</v>
          </cell>
          <cell r="D147">
            <v>145391400</v>
          </cell>
          <cell r="E147">
            <v>37102</v>
          </cell>
          <cell r="F147">
            <v>761</v>
          </cell>
        </row>
        <row r="148">
          <cell r="A148" t="str">
            <v>CHOTI</v>
          </cell>
          <cell r="B148">
            <v>123.5</v>
          </cell>
          <cell r="C148">
            <v>0.82</v>
          </cell>
          <cell r="D148">
            <v>1000</v>
          </cell>
          <cell r="E148">
            <v>123</v>
          </cell>
          <cell r="F148">
            <v>926</v>
          </cell>
        </row>
        <row r="149">
          <cell r="A149" t="str">
            <v>CHOW</v>
          </cell>
          <cell r="B149">
            <v>2.62</v>
          </cell>
          <cell r="C149">
            <v>0</v>
          </cell>
          <cell r="D149">
            <v>23200</v>
          </cell>
          <cell r="E149">
            <v>60</v>
          </cell>
          <cell r="F149">
            <v>2096</v>
          </cell>
        </row>
        <row r="150">
          <cell r="A150" t="str">
            <v>CI</v>
          </cell>
          <cell r="B150">
            <v>0.65</v>
          </cell>
          <cell r="C150">
            <v>0</v>
          </cell>
          <cell r="D150">
            <v>350200</v>
          </cell>
          <cell r="E150">
            <v>225</v>
          </cell>
          <cell r="F150">
            <v>693</v>
          </cell>
        </row>
        <row r="151">
          <cell r="A151" t="str">
            <v>CIG</v>
          </cell>
          <cell r="B151">
            <v>0.32</v>
          </cell>
          <cell r="C151">
            <v>-3.03</v>
          </cell>
          <cell r="D151">
            <v>7876400</v>
          </cell>
          <cell r="E151">
            <v>2521</v>
          </cell>
          <cell r="F151">
            <v>555</v>
          </cell>
        </row>
        <row r="152">
          <cell r="A152" t="str">
            <v>CIMBT</v>
          </cell>
          <cell r="B152">
            <v>0.77</v>
          </cell>
          <cell r="C152">
            <v>-1.28</v>
          </cell>
          <cell r="D152">
            <v>219100</v>
          </cell>
          <cell r="E152">
            <v>170</v>
          </cell>
          <cell r="F152">
            <v>26813</v>
          </cell>
        </row>
        <row r="153">
          <cell r="A153" t="str">
            <v>CITY</v>
          </cell>
          <cell r="B153">
            <v>1.95</v>
          </cell>
          <cell r="C153">
            <v>-2.5</v>
          </cell>
          <cell r="D153">
            <v>30300</v>
          </cell>
          <cell r="E153">
            <v>58</v>
          </cell>
          <cell r="F153">
            <v>585</v>
          </cell>
        </row>
        <row r="154">
          <cell r="A154" t="str">
            <v>CIVIL</v>
          </cell>
          <cell r="B154">
            <v>2.1800000000000002</v>
          </cell>
          <cell r="C154">
            <v>0</v>
          </cell>
          <cell r="D154">
            <v>234900</v>
          </cell>
          <cell r="E154">
            <v>520</v>
          </cell>
          <cell r="F154">
            <v>1526</v>
          </cell>
        </row>
        <row r="155">
          <cell r="A155" t="str">
            <v>CK</v>
          </cell>
          <cell r="B155">
            <v>19.2</v>
          </cell>
          <cell r="C155">
            <v>-4.95</v>
          </cell>
          <cell r="D155">
            <v>7470700</v>
          </cell>
          <cell r="E155">
            <v>145486</v>
          </cell>
          <cell r="F155">
            <v>32523</v>
          </cell>
        </row>
        <row r="156">
          <cell r="A156" t="str">
            <v>CKP</v>
          </cell>
          <cell r="B156">
            <v>3.52</v>
          </cell>
          <cell r="C156">
            <v>0</v>
          </cell>
          <cell r="D156">
            <v>1544300</v>
          </cell>
          <cell r="E156">
            <v>5415</v>
          </cell>
          <cell r="F156">
            <v>28615</v>
          </cell>
        </row>
        <row r="157">
          <cell r="A157" t="str">
            <v>CM</v>
          </cell>
          <cell r="B157">
            <v>2.2799999999999998</v>
          </cell>
          <cell r="C157">
            <v>0</v>
          </cell>
          <cell r="D157">
            <v>11600</v>
          </cell>
          <cell r="E157">
            <v>26</v>
          </cell>
          <cell r="F157">
            <v>869</v>
          </cell>
        </row>
        <row r="158">
          <cell r="A158" t="str">
            <v>CMAN</v>
          </cell>
          <cell r="B158">
            <v>2.2799999999999998</v>
          </cell>
          <cell r="C158">
            <v>0</v>
          </cell>
          <cell r="D158">
            <v>618200</v>
          </cell>
          <cell r="E158">
            <v>1396</v>
          </cell>
          <cell r="F158">
            <v>2189</v>
          </cell>
        </row>
        <row r="159">
          <cell r="A159" t="str">
            <v>CMC</v>
          </cell>
          <cell r="B159">
            <v>1.4</v>
          </cell>
          <cell r="C159">
            <v>0.72</v>
          </cell>
          <cell r="D159">
            <v>8000</v>
          </cell>
          <cell r="E159">
            <v>11</v>
          </cell>
          <cell r="F159">
            <v>1440</v>
          </cell>
        </row>
        <row r="160">
          <cell r="A160" t="str">
            <v>CMO</v>
          </cell>
          <cell r="B160">
            <v>2.2400000000000002</v>
          </cell>
          <cell r="C160">
            <v>-1.75</v>
          </cell>
          <cell r="D160">
            <v>359100</v>
          </cell>
          <cell r="E160">
            <v>807</v>
          </cell>
          <cell r="F160">
            <v>629</v>
          </cell>
        </row>
        <row r="161">
          <cell r="A161" t="str">
            <v>CMR</v>
          </cell>
          <cell r="B161">
            <v>2.48</v>
          </cell>
          <cell r="C161">
            <v>-2.36</v>
          </cell>
          <cell r="D161">
            <v>249300</v>
          </cell>
          <cell r="E161">
            <v>624</v>
          </cell>
          <cell r="F161">
            <v>9977</v>
          </cell>
        </row>
        <row r="162">
          <cell r="A162" t="str">
            <v>CNT</v>
          </cell>
          <cell r="B162">
            <v>1.36</v>
          </cell>
          <cell r="C162">
            <v>0</v>
          </cell>
          <cell r="D162">
            <v>0</v>
          </cell>
          <cell r="E162">
            <v>0</v>
          </cell>
          <cell r="F162">
            <v>1398</v>
          </cell>
        </row>
        <row r="163">
          <cell r="A163" t="str">
            <v>COLOR</v>
          </cell>
          <cell r="B163">
            <v>1.57</v>
          </cell>
          <cell r="C163">
            <v>2.61</v>
          </cell>
          <cell r="D163">
            <v>404200</v>
          </cell>
          <cell r="E163">
            <v>627</v>
          </cell>
          <cell r="F163">
            <v>925</v>
          </cell>
        </row>
        <row r="164">
          <cell r="A164" t="str">
            <v>COM7</v>
          </cell>
          <cell r="B164">
            <v>28</v>
          </cell>
          <cell r="C164">
            <v>0.9</v>
          </cell>
          <cell r="D164">
            <v>11055000</v>
          </cell>
          <cell r="E164">
            <v>309659</v>
          </cell>
          <cell r="F164">
            <v>67200</v>
          </cell>
        </row>
        <row r="165">
          <cell r="A165" t="str">
            <v>COMAN</v>
          </cell>
          <cell r="B165">
            <v>4.4400000000000004</v>
          </cell>
          <cell r="C165">
            <v>-0.89</v>
          </cell>
          <cell r="D165">
            <v>48400</v>
          </cell>
          <cell r="E165">
            <v>216</v>
          </cell>
          <cell r="F165">
            <v>595</v>
          </cell>
        </row>
        <row r="166">
          <cell r="A166" t="str">
            <v>COTTO</v>
          </cell>
          <cell r="B166">
            <v>2.1800000000000002</v>
          </cell>
          <cell r="C166">
            <v>0.93</v>
          </cell>
          <cell r="D166">
            <v>767900</v>
          </cell>
          <cell r="E166">
            <v>1661</v>
          </cell>
          <cell r="F166">
            <v>12999</v>
          </cell>
        </row>
        <row r="167">
          <cell r="A167" t="str">
            <v>CPALL</v>
          </cell>
          <cell r="B167">
            <v>62.75</v>
          </cell>
          <cell r="C167">
            <v>-0.79</v>
          </cell>
          <cell r="D167">
            <v>26303500</v>
          </cell>
          <cell r="E167">
            <v>1653839</v>
          </cell>
          <cell r="F167">
            <v>563690</v>
          </cell>
        </row>
        <row r="168">
          <cell r="A168" t="str">
            <v>CPANEL</v>
          </cell>
          <cell r="B168">
            <v>9.75</v>
          </cell>
          <cell r="C168">
            <v>0.52</v>
          </cell>
          <cell r="D168">
            <v>146500</v>
          </cell>
          <cell r="E168">
            <v>1437</v>
          </cell>
          <cell r="F168">
            <v>1560</v>
          </cell>
        </row>
        <row r="169">
          <cell r="A169" t="str">
            <v>CPF</v>
          </cell>
          <cell r="B169">
            <v>20.399999999999999</v>
          </cell>
          <cell r="C169">
            <v>2.5099999999999998</v>
          </cell>
          <cell r="D169">
            <v>26231600</v>
          </cell>
          <cell r="E169">
            <v>532416</v>
          </cell>
          <cell r="F169">
            <v>175669</v>
          </cell>
        </row>
        <row r="170">
          <cell r="A170" t="str">
            <v>CPH</v>
          </cell>
          <cell r="B170">
            <v>22</v>
          </cell>
          <cell r="C170">
            <v>-3.93</v>
          </cell>
          <cell r="D170">
            <v>1201100</v>
          </cell>
          <cell r="E170">
            <v>26904</v>
          </cell>
          <cell r="F170">
            <v>880</v>
          </cell>
        </row>
        <row r="171">
          <cell r="A171" t="str">
            <v>CPI</v>
          </cell>
          <cell r="B171">
            <v>2.86</v>
          </cell>
          <cell r="C171">
            <v>-0.69</v>
          </cell>
          <cell r="D171">
            <v>169400</v>
          </cell>
          <cell r="E171">
            <v>486</v>
          </cell>
          <cell r="F171">
            <v>1810</v>
          </cell>
        </row>
        <row r="172">
          <cell r="A172" t="str">
            <v>CPL</v>
          </cell>
          <cell r="B172">
            <v>2.44</v>
          </cell>
          <cell r="C172">
            <v>-6.87</v>
          </cell>
          <cell r="D172">
            <v>3289600</v>
          </cell>
          <cell r="E172">
            <v>8254</v>
          </cell>
          <cell r="F172">
            <v>1073</v>
          </cell>
        </row>
        <row r="173">
          <cell r="A173" t="str">
            <v>CPN</v>
          </cell>
          <cell r="B173">
            <v>68</v>
          </cell>
          <cell r="C173">
            <v>0</v>
          </cell>
          <cell r="D173">
            <v>5570400</v>
          </cell>
          <cell r="E173">
            <v>376960</v>
          </cell>
          <cell r="F173">
            <v>305184</v>
          </cell>
        </row>
        <row r="174">
          <cell r="A174" t="str">
            <v>CPR</v>
          </cell>
          <cell r="B174">
            <v>5.55</v>
          </cell>
          <cell r="C174">
            <v>-1.77</v>
          </cell>
          <cell r="D174">
            <v>1417700</v>
          </cell>
          <cell r="E174">
            <v>7864</v>
          </cell>
          <cell r="F174">
            <v>1104</v>
          </cell>
        </row>
        <row r="175">
          <cell r="A175" t="str">
            <v>CPT</v>
          </cell>
          <cell r="B175">
            <v>0.72</v>
          </cell>
          <cell r="C175">
            <v>1.41</v>
          </cell>
          <cell r="D175">
            <v>31700</v>
          </cell>
          <cell r="E175">
            <v>23</v>
          </cell>
          <cell r="F175">
            <v>648</v>
          </cell>
        </row>
        <row r="176">
          <cell r="A176" t="str">
            <v>CPW</v>
          </cell>
          <cell r="B176">
            <v>2.98</v>
          </cell>
          <cell r="C176">
            <v>1.36</v>
          </cell>
          <cell r="D176">
            <v>57500</v>
          </cell>
          <cell r="E176">
            <v>167</v>
          </cell>
          <cell r="F176">
            <v>1788</v>
          </cell>
        </row>
        <row r="177">
          <cell r="A177" t="str">
            <v>CRANE</v>
          </cell>
          <cell r="B177">
            <v>1.32</v>
          </cell>
          <cell r="C177">
            <v>3.13</v>
          </cell>
          <cell r="D177">
            <v>7906100</v>
          </cell>
          <cell r="E177">
            <v>10885</v>
          </cell>
          <cell r="F177">
            <v>1001</v>
          </cell>
        </row>
        <row r="178">
          <cell r="A178" t="str">
            <v>CRC</v>
          </cell>
          <cell r="B178">
            <v>41.75</v>
          </cell>
          <cell r="C178">
            <v>-1.76</v>
          </cell>
          <cell r="D178">
            <v>8500400</v>
          </cell>
          <cell r="E178">
            <v>355370</v>
          </cell>
          <cell r="F178">
            <v>251794</v>
          </cell>
        </row>
        <row r="179">
          <cell r="A179" t="str">
            <v>CRD</v>
          </cell>
          <cell r="B179">
            <v>0.68</v>
          </cell>
          <cell r="C179">
            <v>0</v>
          </cell>
          <cell r="D179">
            <v>139800</v>
          </cell>
          <cell r="E179">
            <v>94</v>
          </cell>
          <cell r="F179">
            <v>340</v>
          </cell>
        </row>
        <row r="180">
          <cell r="A180" t="str">
            <v>CSC</v>
          </cell>
          <cell r="B180">
            <v>46</v>
          </cell>
          <cell r="C180">
            <v>0</v>
          </cell>
          <cell r="D180">
            <v>100</v>
          </cell>
          <cell r="E180">
            <v>5</v>
          </cell>
          <cell r="F180">
            <v>2392</v>
          </cell>
        </row>
        <row r="181">
          <cell r="A181" t="str">
            <v>CSP</v>
          </cell>
          <cell r="B181">
            <v>1.0900000000000001</v>
          </cell>
          <cell r="C181">
            <v>0.93</v>
          </cell>
          <cell r="D181">
            <v>20600</v>
          </cell>
          <cell r="E181">
            <v>22</v>
          </cell>
          <cell r="F181">
            <v>541</v>
          </cell>
        </row>
        <row r="182">
          <cell r="A182" t="str">
            <v>CSR</v>
          </cell>
          <cell r="B182">
            <v>70</v>
          </cell>
          <cell r="C182">
            <v>0</v>
          </cell>
          <cell r="D182">
            <v>0</v>
          </cell>
          <cell r="E182">
            <v>0</v>
          </cell>
          <cell r="F182">
            <v>1435</v>
          </cell>
        </row>
        <row r="183">
          <cell r="A183" t="str">
            <v>CSS</v>
          </cell>
          <cell r="B183">
            <v>1.31</v>
          </cell>
          <cell r="C183">
            <v>-0.76</v>
          </cell>
          <cell r="D183">
            <v>246200</v>
          </cell>
          <cell r="E183">
            <v>322</v>
          </cell>
          <cell r="F183">
            <v>1540</v>
          </cell>
        </row>
        <row r="184">
          <cell r="A184" t="str">
            <v>CTW</v>
          </cell>
          <cell r="B184">
            <v>5.25</v>
          </cell>
          <cell r="C184">
            <v>0</v>
          </cell>
          <cell r="D184">
            <v>2000</v>
          </cell>
          <cell r="E184">
            <v>10</v>
          </cell>
          <cell r="F184">
            <v>2089</v>
          </cell>
        </row>
        <row r="185">
          <cell r="A185" t="str">
            <v>CV</v>
          </cell>
          <cell r="B185">
            <v>1.55</v>
          </cell>
          <cell r="C185">
            <v>0</v>
          </cell>
          <cell r="D185">
            <v>1457600</v>
          </cell>
          <cell r="E185">
            <v>2261</v>
          </cell>
          <cell r="F185">
            <v>1984</v>
          </cell>
        </row>
        <row r="186">
          <cell r="A186" t="str">
            <v>CWT</v>
          </cell>
          <cell r="B186">
            <v>2.04</v>
          </cell>
          <cell r="C186">
            <v>0.99</v>
          </cell>
          <cell r="D186">
            <v>351200</v>
          </cell>
          <cell r="E186">
            <v>716</v>
          </cell>
          <cell r="F186">
            <v>1285</v>
          </cell>
        </row>
        <row r="187">
          <cell r="A187" t="str">
            <v>D</v>
          </cell>
          <cell r="B187">
            <v>7.4</v>
          </cell>
          <cell r="C187">
            <v>1.37</v>
          </cell>
          <cell r="D187">
            <v>4018600</v>
          </cell>
          <cell r="E187">
            <v>29813</v>
          </cell>
          <cell r="F187">
            <v>2234</v>
          </cell>
        </row>
        <row r="188">
          <cell r="A188" t="str">
            <v>DCC</v>
          </cell>
          <cell r="B188">
            <v>2.06</v>
          </cell>
          <cell r="C188">
            <v>-0.96</v>
          </cell>
          <cell r="D188">
            <v>3767300</v>
          </cell>
          <cell r="E188">
            <v>7774</v>
          </cell>
          <cell r="F188">
            <v>18799</v>
          </cell>
        </row>
        <row r="189">
          <cell r="A189" t="str">
            <v>DCON</v>
          </cell>
          <cell r="B189">
            <v>0.49</v>
          </cell>
          <cell r="C189">
            <v>-2</v>
          </cell>
          <cell r="D189">
            <v>1818800</v>
          </cell>
          <cell r="E189">
            <v>892</v>
          </cell>
          <cell r="F189">
            <v>2639</v>
          </cell>
        </row>
        <row r="190">
          <cell r="A190" t="str">
            <v>DDD</v>
          </cell>
          <cell r="B190">
            <v>13.2</v>
          </cell>
          <cell r="C190">
            <v>0.76</v>
          </cell>
          <cell r="D190">
            <v>107700</v>
          </cell>
          <cell r="E190">
            <v>1426</v>
          </cell>
          <cell r="F190">
            <v>4196</v>
          </cell>
        </row>
        <row r="191">
          <cell r="A191" t="str">
            <v>DELTA</v>
          </cell>
          <cell r="B191">
            <v>94</v>
          </cell>
          <cell r="C191">
            <v>6.82</v>
          </cell>
          <cell r="D191">
            <v>43650500</v>
          </cell>
          <cell r="E191">
            <v>4068872</v>
          </cell>
          <cell r="F191">
            <v>1172539</v>
          </cell>
        </row>
        <row r="192">
          <cell r="A192" t="str">
            <v>DEMCO</v>
          </cell>
          <cell r="B192">
            <v>3.68</v>
          </cell>
          <cell r="C192">
            <v>-1.08</v>
          </cell>
          <cell r="D192">
            <v>75500</v>
          </cell>
          <cell r="E192">
            <v>278</v>
          </cell>
          <cell r="F192">
            <v>2688</v>
          </cell>
        </row>
        <row r="193">
          <cell r="A193" t="str">
            <v>DEXON</v>
          </cell>
          <cell r="B193">
            <v>2.94</v>
          </cell>
          <cell r="C193">
            <v>-1.34</v>
          </cell>
          <cell r="D193">
            <v>1576900</v>
          </cell>
          <cell r="E193">
            <v>4672</v>
          </cell>
          <cell r="F193">
            <v>1401</v>
          </cell>
        </row>
        <row r="194">
          <cell r="A194" t="str">
            <v>DHOUSE</v>
          </cell>
          <cell r="B194">
            <v>0.9</v>
          </cell>
          <cell r="C194">
            <v>-3.23</v>
          </cell>
          <cell r="D194">
            <v>335600</v>
          </cell>
          <cell r="E194">
            <v>301</v>
          </cell>
          <cell r="F194">
            <v>756</v>
          </cell>
        </row>
        <row r="195">
          <cell r="A195" t="str">
            <v>DIMET</v>
          </cell>
          <cell r="B195">
            <v>0.28000000000000003</v>
          </cell>
          <cell r="C195">
            <v>0</v>
          </cell>
          <cell r="D195">
            <v>825900</v>
          </cell>
          <cell r="E195">
            <v>236</v>
          </cell>
          <cell r="F195">
            <v>683</v>
          </cell>
        </row>
        <row r="196">
          <cell r="A196" t="str">
            <v>DITTO</v>
          </cell>
          <cell r="B196">
            <v>27.75</v>
          </cell>
          <cell r="C196">
            <v>-3.48</v>
          </cell>
          <cell r="D196">
            <v>3272500</v>
          </cell>
          <cell r="E196">
            <v>91348</v>
          </cell>
          <cell r="F196">
            <v>14655</v>
          </cell>
        </row>
        <row r="197">
          <cell r="A197" t="str">
            <v>DMT</v>
          </cell>
          <cell r="B197">
            <v>12.8</v>
          </cell>
          <cell r="C197">
            <v>1.59</v>
          </cell>
          <cell r="D197">
            <v>627300</v>
          </cell>
          <cell r="E197">
            <v>7969</v>
          </cell>
          <cell r="F197">
            <v>15120</v>
          </cell>
        </row>
        <row r="198">
          <cell r="A198" t="str">
            <v>DOD</v>
          </cell>
          <cell r="B198">
            <v>4.18</v>
          </cell>
          <cell r="C198">
            <v>0</v>
          </cell>
          <cell r="D198">
            <v>2225500</v>
          </cell>
          <cell r="E198">
            <v>9235</v>
          </cell>
          <cell r="F198">
            <v>1816</v>
          </cell>
        </row>
        <row r="199">
          <cell r="A199" t="str">
            <v>DOHOME</v>
          </cell>
          <cell r="B199">
            <v>14.3</v>
          </cell>
          <cell r="C199">
            <v>0</v>
          </cell>
          <cell r="D199">
            <v>4140600</v>
          </cell>
          <cell r="E199">
            <v>58816</v>
          </cell>
          <cell r="F199">
            <v>41566</v>
          </cell>
        </row>
        <row r="200">
          <cell r="A200" t="str">
            <v>DPAINT</v>
          </cell>
          <cell r="B200">
            <v>5.95</v>
          </cell>
          <cell r="C200">
            <v>2.59</v>
          </cell>
          <cell r="D200">
            <v>735400</v>
          </cell>
          <cell r="E200">
            <v>4321</v>
          </cell>
          <cell r="F200">
            <v>1369</v>
          </cell>
        </row>
        <row r="201">
          <cell r="A201" t="str">
            <v>DRT</v>
          </cell>
          <cell r="B201">
            <v>8</v>
          </cell>
          <cell r="C201">
            <v>0.63</v>
          </cell>
          <cell r="D201">
            <v>99600</v>
          </cell>
          <cell r="E201">
            <v>792</v>
          </cell>
          <cell r="F201">
            <v>6840</v>
          </cell>
        </row>
        <row r="202">
          <cell r="A202" t="str">
            <v>DTCENT</v>
          </cell>
          <cell r="B202">
            <v>1.57</v>
          </cell>
          <cell r="C202">
            <v>-1.26</v>
          </cell>
          <cell r="D202">
            <v>407700</v>
          </cell>
          <cell r="E202">
            <v>643</v>
          </cell>
          <cell r="F202">
            <v>1892</v>
          </cell>
        </row>
        <row r="203">
          <cell r="A203" t="str">
            <v>DTCI</v>
          </cell>
          <cell r="B203">
            <v>33.75</v>
          </cell>
          <cell r="C203">
            <v>2.27</v>
          </cell>
          <cell r="D203">
            <v>200</v>
          </cell>
          <cell r="E203">
            <v>6</v>
          </cell>
          <cell r="F203">
            <v>338</v>
          </cell>
        </row>
        <row r="204">
          <cell r="A204" t="str">
            <v>DUSIT</v>
          </cell>
          <cell r="B204">
            <v>11</v>
          </cell>
          <cell r="C204">
            <v>0.92</v>
          </cell>
          <cell r="D204">
            <v>464500</v>
          </cell>
          <cell r="E204">
            <v>5033</v>
          </cell>
          <cell r="F204">
            <v>9350</v>
          </cell>
        </row>
        <row r="205">
          <cell r="A205" t="str">
            <v>DV8</v>
          </cell>
          <cell r="B205">
            <v>0.63</v>
          </cell>
          <cell r="C205">
            <v>0</v>
          </cell>
          <cell r="D205">
            <v>0</v>
          </cell>
          <cell r="E205">
            <v>0</v>
          </cell>
          <cell r="F205">
            <v>451</v>
          </cell>
        </row>
        <row r="206">
          <cell r="A206" t="str">
            <v>EA</v>
          </cell>
          <cell r="B206">
            <v>66</v>
          </cell>
          <cell r="C206">
            <v>0</v>
          </cell>
          <cell r="D206">
            <v>7247600</v>
          </cell>
          <cell r="E206">
            <v>478097</v>
          </cell>
          <cell r="F206">
            <v>246180</v>
          </cell>
        </row>
        <row r="207">
          <cell r="A207" t="str">
            <v>EASON</v>
          </cell>
          <cell r="B207">
            <v>1.24</v>
          </cell>
          <cell r="C207">
            <v>0.81</v>
          </cell>
          <cell r="D207">
            <v>305400</v>
          </cell>
          <cell r="E207">
            <v>379</v>
          </cell>
          <cell r="F207">
            <v>703</v>
          </cell>
        </row>
        <row r="208">
          <cell r="A208" t="str">
            <v>EASTW</v>
          </cell>
          <cell r="B208">
            <v>5.05</v>
          </cell>
          <cell r="C208">
            <v>0</v>
          </cell>
          <cell r="D208">
            <v>228200</v>
          </cell>
          <cell r="E208">
            <v>1148</v>
          </cell>
          <cell r="F208">
            <v>8402</v>
          </cell>
        </row>
        <row r="209">
          <cell r="A209" t="str">
            <v>ECF</v>
          </cell>
          <cell r="B209">
            <v>1.39</v>
          </cell>
          <cell r="C209">
            <v>0.72</v>
          </cell>
          <cell r="D209">
            <v>15039000</v>
          </cell>
          <cell r="E209">
            <v>20878</v>
          </cell>
          <cell r="F209">
            <v>1334</v>
          </cell>
        </row>
        <row r="210">
          <cell r="A210" t="str">
            <v>ECL</v>
          </cell>
          <cell r="B210">
            <v>1.59</v>
          </cell>
          <cell r="C210">
            <v>5.3</v>
          </cell>
          <cell r="D210">
            <v>17068900</v>
          </cell>
          <cell r="E210">
            <v>26385</v>
          </cell>
          <cell r="F210">
            <v>1763</v>
          </cell>
        </row>
        <row r="211">
          <cell r="A211" t="str">
            <v>EE</v>
          </cell>
          <cell r="B211">
            <v>0.43</v>
          </cell>
          <cell r="C211">
            <v>2.38</v>
          </cell>
          <cell r="D211">
            <v>1821300</v>
          </cell>
          <cell r="E211">
            <v>798</v>
          </cell>
          <cell r="F211">
            <v>1195</v>
          </cell>
        </row>
        <row r="212">
          <cell r="A212" t="str">
            <v>EFORL</v>
          </cell>
          <cell r="B212">
            <v>0.25</v>
          </cell>
          <cell r="C212">
            <v>-3.85</v>
          </cell>
          <cell r="D212">
            <v>3474900</v>
          </cell>
          <cell r="E212">
            <v>855</v>
          </cell>
          <cell r="F212">
            <v>999</v>
          </cell>
        </row>
        <row r="213">
          <cell r="A213" t="str">
            <v>EGCO</v>
          </cell>
          <cell r="B213">
            <v>142.5</v>
          </cell>
          <cell r="C213">
            <v>-1.38</v>
          </cell>
          <cell r="D213">
            <v>658300</v>
          </cell>
          <cell r="E213">
            <v>93843</v>
          </cell>
          <cell r="F213">
            <v>75021</v>
          </cell>
        </row>
        <row r="214">
          <cell r="A214" t="str">
            <v>EKH</v>
          </cell>
          <cell r="B214">
            <v>7.8</v>
          </cell>
          <cell r="C214">
            <v>0</v>
          </cell>
          <cell r="D214">
            <v>353000</v>
          </cell>
          <cell r="E214">
            <v>2753</v>
          </cell>
          <cell r="F214">
            <v>5396</v>
          </cell>
        </row>
        <row r="215">
          <cell r="A215" t="str">
            <v>EMC</v>
          </cell>
          <cell r="B215">
            <v>0.12</v>
          </cell>
          <cell r="C215">
            <v>-7.69</v>
          </cell>
          <cell r="D215">
            <v>699700</v>
          </cell>
          <cell r="E215">
            <v>84</v>
          </cell>
          <cell r="F215">
            <v>1012</v>
          </cell>
        </row>
        <row r="216">
          <cell r="A216" t="str">
            <v>EP</v>
          </cell>
          <cell r="B216">
            <v>3.1</v>
          </cell>
          <cell r="C216">
            <v>-0.64</v>
          </cell>
          <cell r="D216">
            <v>203100</v>
          </cell>
          <cell r="E216">
            <v>630</v>
          </cell>
          <cell r="F216">
            <v>2891</v>
          </cell>
        </row>
        <row r="217">
          <cell r="A217" t="str">
            <v>EPG</v>
          </cell>
          <cell r="B217">
            <v>7.05</v>
          </cell>
          <cell r="C217">
            <v>0</v>
          </cell>
          <cell r="D217">
            <v>554400</v>
          </cell>
          <cell r="E217">
            <v>3913</v>
          </cell>
          <cell r="F217">
            <v>19740</v>
          </cell>
        </row>
        <row r="218">
          <cell r="A218" t="str">
            <v>ERW</v>
          </cell>
          <cell r="B218">
            <v>4.4000000000000004</v>
          </cell>
          <cell r="C218">
            <v>0</v>
          </cell>
          <cell r="D218">
            <v>4499200</v>
          </cell>
          <cell r="E218">
            <v>19768</v>
          </cell>
          <cell r="F218">
            <v>19939</v>
          </cell>
        </row>
        <row r="219">
          <cell r="A219" t="str">
            <v>ESSO</v>
          </cell>
          <cell r="B219">
            <v>8.6999999999999993</v>
          </cell>
          <cell r="C219">
            <v>-1.1399999999999999</v>
          </cell>
          <cell r="D219">
            <v>5936400</v>
          </cell>
          <cell r="E219">
            <v>51837</v>
          </cell>
          <cell r="F219">
            <v>30109</v>
          </cell>
        </row>
        <row r="220">
          <cell r="A220" t="str">
            <v>ESTAR</v>
          </cell>
          <cell r="B220">
            <v>0.31</v>
          </cell>
          <cell r="C220">
            <v>0</v>
          </cell>
          <cell r="D220">
            <v>333900</v>
          </cell>
          <cell r="E220">
            <v>104</v>
          </cell>
          <cell r="F220">
            <v>1557</v>
          </cell>
        </row>
        <row r="221">
          <cell r="A221" t="str">
            <v>ETC</v>
          </cell>
          <cell r="B221">
            <v>3</v>
          </cell>
          <cell r="C221">
            <v>-2.6</v>
          </cell>
          <cell r="D221">
            <v>775100</v>
          </cell>
          <cell r="E221">
            <v>2355</v>
          </cell>
          <cell r="F221">
            <v>6720</v>
          </cell>
        </row>
        <row r="222">
          <cell r="A222" t="str">
            <v>ETE</v>
          </cell>
          <cell r="B222">
            <v>0.95</v>
          </cell>
          <cell r="C222">
            <v>1.06</v>
          </cell>
          <cell r="D222">
            <v>30300</v>
          </cell>
          <cell r="E222">
            <v>29</v>
          </cell>
          <cell r="F222">
            <v>532</v>
          </cell>
        </row>
        <row r="223">
          <cell r="A223" t="str">
            <v>EVER</v>
          </cell>
          <cell r="B223">
            <v>0.22</v>
          </cell>
          <cell r="C223">
            <v>0</v>
          </cell>
          <cell r="D223">
            <v>2202900</v>
          </cell>
          <cell r="E223">
            <v>484</v>
          </cell>
          <cell r="F223">
            <v>1068</v>
          </cell>
        </row>
        <row r="224">
          <cell r="A224" t="str">
            <v>F&amp;D</v>
          </cell>
          <cell r="B224">
            <v>31.5</v>
          </cell>
          <cell r="C224">
            <v>4.13</v>
          </cell>
          <cell r="D224">
            <v>900</v>
          </cell>
          <cell r="E224">
            <v>28</v>
          </cell>
          <cell r="F224">
            <v>555</v>
          </cell>
        </row>
        <row r="225">
          <cell r="A225" t="str">
            <v>FANCY</v>
          </cell>
          <cell r="B225">
            <v>0.7</v>
          </cell>
          <cell r="C225">
            <v>1.45</v>
          </cell>
          <cell r="D225">
            <v>112000</v>
          </cell>
          <cell r="E225">
            <v>77</v>
          </cell>
          <cell r="F225">
            <v>431</v>
          </cell>
        </row>
        <row r="226">
          <cell r="A226" t="str">
            <v>FE</v>
          </cell>
          <cell r="B226">
            <v>201</v>
          </cell>
          <cell r="C226">
            <v>0</v>
          </cell>
          <cell r="D226">
            <v>0</v>
          </cell>
          <cell r="E226">
            <v>0</v>
          </cell>
          <cell r="F226">
            <v>1582</v>
          </cell>
        </row>
        <row r="227">
          <cell r="A227" t="str">
            <v>FLOYD</v>
          </cell>
          <cell r="B227">
            <v>1.29</v>
          </cell>
          <cell r="C227">
            <v>-2.27</v>
          </cell>
          <cell r="D227">
            <v>92500</v>
          </cell>
          <cell r="E227">
            <v>119</v>
          </cell>
          <cell r="F227">
            <v>464</v>
          </cell>
        </row>
        <row r="228">
          <cell r="A228" t="str">
            <v>FMT</v>
          </cell>
          <cell r="B228">
            <v>32.5</v>
          </cell>
          <cell r="C228">
            <v>0</v>
          </cell>
          <cell r="D228">
            <v>2700</v>
          </cell>
          <cell r="E228">
            <v>87</v>
          </cell>
          <cell r="F228">
            <v>1560</v>
          </cell>
        </row>
        <row r="229">
          <cell r="A229" t="str">
            <v>FN</v>
          </cell>
          <cell r="B229">
            <v>1.61</v>
          </cell>
          <cell r="C229">
            <v>-0.62</v>
          </cell>
          <cell r="D229">
            <v>103300</v>
          </cell>
          <cell r="E229">
            <v>166</v>
          </cell>
          <cell r="F229">
            <v>1610</v>
          </cell>
        </row>
        <row r="230">
          <cell r="A230" t="str">
            <v>FNS</v>
          </cell>
          <cell r="B230">
            <v>3.3</v>
          </cell>
          <cell r="C230">
            <v>1.23</v>
          </cell>
          <cell r="D230">
            <v>101700</v>
          </cell>
          <cell r="E230">
            <v>335</v>
          </cell>
          <cell r="F230">
            <v>1141</v>
          </cell>
        </row>
        <row r="231">
          <cell r="A231" t="str">
            <v>FORTH</v>
          </cell>
          <cell r="B231">
            <v>32</v>
          </cell>
          <cell r="C231">
            <v>0</v>
          </cell>
          <cell r="D231">
            <v>2144500</v>
          </cell>
          <cell r="E231">
            <v>69348</v>
          </cell>
          <cell r="F231">
            <v>29932</v>
          </cell>
        </row>
        <row r="232">
          <cell r="A232" t="str">
            <v>FPI</v>
          </cell>
          <cell r="B232">
            <v>2.4</v>
          </cell>
          <cell r="C232">
            <v>0</v>
          </cell>
          <cell r="D232">
            <v>508100</v>
          </cell>
          <cell r="E232">
            <v>1196</v>
          </cell>
          <cell r="F232">
            <v>3631</v>
          </cell>
        </row>
        <row r="233">
          <cell r="A233" t="str">
            <v>FPT</v>
          </cell>
          <cell r="B233">
            <v>15.3</v>
          </cell>
          <cell r="C233">
            <v>0</v>
          </cell>
          <cell r="D233">
            <v>38200</v>
          </cell>
          <cell r="E233">
            <v>584</v>
          </cell>
          <cell r="F233">
            <v>35485</v>
          </cell>
        </row>
        <row r="234">
          <cell r="A234" t="str">
            <v>FSMART</v>
          </cell>
          <cell r="B234">
            <v>9.8000000000000007</v>
          </cell>
          <cell r="C234">
            <v>-0.51</v>
          </cell>
          <cell r="D234">
            <v>1796100</v>
          </cell>
          <cell r="E234">
            <v>17641</v>
          </cell>
          <cell r="F234">
            <v>7644</v>
          </cell>
        </row>
        <row r="235">
          <cell r="A235" t="str">
            <v>FSS</v>
          </cell>
          <cell r="B235">
            <v>2.94</v>
          </cell>
          <cell r="C235">
            <v>0.68</v>
          </cell>
          <cell r="D235">
            <v>528100</v>
          </cell>
          <cell r="E235">
            <v>1569</v>
          </cell>
          <cell r="F235">
            <v>1709</v>
          </cell>
        </row>
        <row r="236">
          <cell r="A236" t="str">
            <v>FTE</v>
          </cell>
          <cell r="B236">
            <v>1.73</v>
          </cell>
          <cell r="C236">
            <v>-0.56999999999999995</v>
          </cell>
          <cell r="D236">
            <v>231000</v>
          </cell>
          <cell r="E236">
            <v>398</v>
          </cell>
          <cell r="F236">
            <v>1142</v>
          </cell>
        </row>
        <row r="237">
          <cell r="A237" t="str">
            <v>FTI</v>
          </cell>
          <cell r="B237">
            <v>2.2400000000000002</v>
          </cell>
          <cell r="C237">
            <v>5.66</v>
          </cell>
          <cell r="D237">
            <v>3631800</v>
          </cell>
          <cell r="E237">
            <v>7993</v>
          </cell>
          <cell r="F237">
            <v>1008</v>
          </cell>
        </row>
        <row r="238">
          <cell r="A238" t="str">
            <v>FVC</v>
          </cell>
          <cell r="B238">
            <v>1</v>
          </cell>
          <cell r="C238">
            <v>6.38</v>
          </cell>
          <cell r="D238">
            <v>43835500</v>
          </cell>
          <cell r="E238">
            <v>47000</v>
          </cell>
          <cell r="F238">
            <v>565</v>
          </cell>
        </row>
        <row r="239">
          <cell r="A239" t="str">
            <v>GBX</v>
          </cell>
          <cell r="B239">
            <v>0.86</v>
          </cell>
          <cell r="C239">
            <v>1.18</v>
          </cell>
          <cell r="D239">
            <v>189700</v>
          </cell>
          <cell r="E239">
            <v>163</v>
          </cell>
          <cell r="F239">
            <v>937</v>
          </cell>
        </row>
        <row r="240">
          <cell r="A240" t="str">
            <v>GC</v>
          </cell>
          <cell r="B240">
            <v>5.2</v>
          </cell>
          <cell r="C240">
            <v>-0.95</v>
          </cell>
          <cell r="D240">
            <v>12300</v>
          </cell>
          <cell r="E240">
            <v>64</v>
          </cell>
          <cell r="F240">
            <v>2288</v>
          </cell>
        </row>
        <row r="241">
          <cell r="A241" t="str">
            <v>GCAP</v>
          </cell>
          <cell r="B241">
            <v>1.05</v>
          </cell>
          <cell r="C241">
            <v>0.96</v>
          </cell>
          <cell r="D241">
            <v>159700</v>
          </cell>
          <cell r="E241">
            <v>166</v>
          </cell>
          <cell r="F241">
            <v>392</v>
          </cell>
        </row>
        <row r="242">
          <cell r="A242" t="str">
            <v>GEL</v>
          </cell>
          <cell r="B242">
            <v>0.25</v>
          </cell>
          <cell r="C242">
            <v>4.17</v>
          </cell>
          <cell r="D242">
            <v>2593600</v>
          </cell>
          <cell r="E242">
            <v>623</v>
          </cell>
          <cell r="F242">
            <v>1760</v>
          </cell>
        </row>
        <row r="243">
          <cell r="A243" t="str">
            <v>GENCO</v>
          </cell>
          <cell r="B243">
            <v>0.59</v>
          </cell>
          <cell r="C243">
            <v>-1.67</v>
          </cell>
          <cell r="D243">
            <v>131800</v>
          </cell>
          <cell r="E243">
            <v>80</v>
          </cell>
          <cell r="F243">
            <v>662</v>
          </cell>
        </row>
        <row r="244">
          <cell r="A244" t="str">
            <v>GFPT</v>
          </cell>
          <cell r="B244">
            <v>12</v>
          </cell>
          <cell r="C244">
            <v>1.69</v>
          </cell>
          <cell r="D244">
            <v>4720000</v>
          </cell>
          <cell r="E244">
            <v>56068</v>
          </cell>
          <cell r="F244">
            <v>15046</v>
          </cell>
        </row>
        <row r="245">
          <cell r="A245" t="str">
            <v>GGC</v>
          </cell>
          <cell r="B245">
            <v>12.6</v>
          </cell>
          <cell r="C245">
            <v>0</v>
          </cell>
          <cell r="D245">
            <v>3700</v>
          </cell>
          <cell r="E245">
            <v>47</v>
          </cell>
          <cell r="F245">
            <v>12898</v>
          </cell>
        </row>
        <row r="246">
          <cell r="A246" t="str">
            <v>GIFT</v>
          </cell>
          <cell r="B246">
            <v>7</v>
          </cell>
          <cell r="C246">
            <v>-4.76</v>
          </cell>
          <cell r="D246">
            <v>2166800</v>
          </cell>
          <cell r="E246">
            <v>15391</v>
          </cell>
          <cell r="F246">
            <v>2316</v>
          </cell>
        </row>
        <row r="247">
          <cell r="A247" t="str">
            <v>GJS</v>
          </cell>
          <cell r="B247">
            <v>0.27</v>
          </cell>
          <cell r="C247">
            <v>0</v>
          </cell>
          <cell r="D247">
            <v>336900</v>
          </cell>
          <cell r="E247">
            <v>91</v>
          </cell>
          <cell r="F247">
            <v>6882</v>
          </cell>
        </row>
        <row r="248">
          <cell r="A248" t="str">
            <v>GL</v>
          </cell>
          <cell r="B248">
            <v>0.65</v>
          </cell>
          <cell r="C248">
            <v>0</v>
          </cell>
          <cell r="D248">
            <v>0</v>
          </cell>
          <cell r="E248">
            <v>0</v>
          </cell>
          <cell r="F248">
            <v>0</v>
          </cell>
        </row>
        <row r="249">
          <cell r="A249" t="str">
            <v>GLAND</v>
          </cell>
          <cell r="B249">
            <v>2.16</v>
          </cell>
          <cell r="C249">
            <v>0</v>
          </cell>
          <cell r="D249">
            <v>89800</v>
          </cell>
          <cell r="E249">
            <v>189</v>
          </cell>
          <cell r="F249">
            <v>14040</v>
          </cell>
        </row>
        <row r="250">
          <cell r="A250" t="str">
            <v>GLOBAL</v>
          </cell>
          <cell r="B250">
            <v>18.8</v>
          </cell>
          <cell r="C250">
            <v>0</v>
          </cell>
          <cell r="D250">
            <v>4112300</v>
          </cell>
          <cell r="E250">
            <v>77380</v>
          </cell>
          <cell r="F250">
            <v>94034</v>
          </cell>
        </row>
        <row r="251">
          <cell r="A251" t="str">
            <v>GLOCON</v>
          </cell>
          <cell r="B251">
            <v>0.43</v>
          </cell>
          <cell r="C251">
            <v>2.38</v>
          </cell>
          <cell r="D251">
            <v>2448300</v>
          </cell>
          <cell r="E251">
            <v>1059</v>
          </cell>
          <cell r="F251">
            <v>1323</v>
          </cell>
        </row>
        <row r="252">
          <cell r="A252" t="str">
            <v>GLORY</v>
          </cell>
          <cell r="B252">
            <v>2.88</v>
          </cell>
          <cell r="C252">
            <v>-2.04</v>
          </cell>
          <cell r="D252">
            <v>2135400</v>
          </cell>
          <cell r="E252">
            <v>6161</v>
          </cell>
          <cell r="F252">
            <v>778</v>
          </cell>
        </row>
        <row r="253">
          <cell r="A253" t="str">
            <v>GPI</v>
          </cell>
          <cell r="B253">
            <v>1.73</v>
          </cell>
          <cell r="C253">
            <v>0</v>
          </cell>
          <cell r="D253">
            <v>21000</v>
          </cell>
          <cell r="E253">
            <v>36</v>
          </cell>
          <cell r="F253">
            <v>1038</v>
          </cell>
        </row>
        <row r="254">
          <cell r="A254" t="str">
            <v>GPSC</v>
          </cell>
          <cell r="B254">
            <v>59.75</v>
          </cell>
          <cell r="C254">
            <v>0</v>
          </cell>
          <cell r="D254">
            <v>4521400</v>
          </cell>
          <cell r="E254">
            <v>269503</v>
          </cell>
          <cell r="F254">
            <v>168479</v>
          </cell>
        </row>
        <row r="255">
          <cell r="A255" t="str">
            <v>GRAMMY</v>
          </cell>
          <cell r="B255">
            <v>9.25</v>
          </cell>
          <cell r="C255">
            <v>0</v>
          </cell>
          <cell r="D255">
            <v>0</v>
          </cell>
          <cell r="E255">
            <v>0</v>
          </cell>
          <cell r="F255">
            <v>7585</v>
          </cell>
        </row>
        <row r="256">
          <cell r="A256" t="str">
            <v>GRAND</v>
          </cell>
          <cell r="B256">
            <v>0.22</v>
          </cell>
          <cell r="C256">
            <v>0</v>
          </cell>
          <cell r="D256">
            <v>5798800</v>
          </cell>
          <cell r="E256">
            <v>1276</v>
          </cell>
          <cell r="F256">
            <v>2055</v>
          </cell>
        </row>
        <row r="257">
          <cell r="A257" t="str">
            <v>GREEN</v>
          </cell>
          <cell r="B257">
            <v>1.02</v>
          </cell>
          <cell r="C257">
            <v>0</v>
          </cell>
          <cell r="D257">
            <v>2000</v>
          </cell>
          <cell r="E257">
            <v>2</v>
          </cell>
          <cell r="F257">
            <v>834</v>
          </cell>
        </row>
        <row r="258">
          <cell r="A258" t="str">
            <v>GSC</v>
          </cell>
          <cell r="B258">
            <v>1.86</v>
          </cell>
          <cell r="C258">
            <v>2.76</v>
          </cell>
          <cell r="D258">
            <v>55800</v>
          </cell>
          <cell r="E258">
            <v>104</v>
          </cell>
          <cell r="F258">
            <v>465</v>
          </cell>
        </row>
        <row r="259">
          <cell r="A259" t="str">
            <v>GSTEEL</v>
          </cell>
          <cell r="B259">
            <v>0.09</v>
          </cell>
          <cell r="C259">
            <v>0</v>
          </cell>
          <cell r="D259">
            <v>0</v>
          </cell>
          <cell r="E259">
            <v>0</v>
          </cell>
          <cell r="F259">
            <v>0</v>
          </cell>
        </row>
        <row r="260">
          <cell r="A260" t="str">
            <v>GTB</v>
          </cell>
          <cell r="B260">
            <v>0.68</v>
          </cell>
          <cell r="C260">
            <v>1.49</v>
          </cell>
          <cell r="D260">
            <v>28500</v>
          </cell>
          <cell r="E260">
            <v>19</v>
          </cell>
          <cell r="F260">
            <v>653</v>
          </cell>
        </row>
        <row r="261">
          <cell r="A261" t="str">
            <v>GTV</v>
          </cell>
          <cell r="B261">
            <v>0.24</v>
          </cell>
          <cell r="C261">
            <v>-4</v>
          </cell>
          <cell r="D261">
            <v>8293900</v>
          </cell>
          <cell r="E261">
            <v>2046</v>
          </cell>
          <cell r="F261">
            <v>3151</v>
          </cell>
        </row>
        <row r="262">
          <cell r="A262" t="str">
            <v>GULF</v>
          </cell>
          <cell r="B262">
            <v>48</v>
          </cell>
          <cell r="C262">
            <v>-0.52</v>
          </cell>
          <cell r="D262">
            <v>12075400</v>
          </cell>
          <cell r="E262">
            <v>579417</v>
          </cell>
          <cell r="F262">
            <v>563191</v>
          </cell>
        </row>
        <row r="263">
          <cell r="A263" t="str">
            <v>GUNKUL</v>
          </cell>
          <cell r="B263">
            <v>3.4</v>
          </cell>
          <cell r="C263">
            <v>-1.1599999999999999</v>
          </cell>
          <cell r="D263">
            <v>24399200</v>
          </cell>
          <cell r="E263">
            <v>83086</v>
          </cell>
          <cell r="F263">
            <v>30201</v>
          </cell>
        </row>
        <row r="264">
          <cell r="A264" t="str">
            <v>GYT</v>
          </cell>
          <cell r="B264">
            <v>184</v>
          </cell>
          <cell r="C264">
            <v>0</v>
          </cell>
          <cell r="D264">
            <v>100</v>
          </cell>
          <cell r="E264">
            <v>18</v>
          </cell>
          <cell r="F264">
            <v>1362</v>
          </cell>
        </row>
        <row r="265">
          <cell r="A265" t="str">
            <v>HANA</v>
          </cell>
          <cell r="B265">
            <v>41.75</v>
          </cell>
          <cell r="C265">
            <v>1.83</v>
          </cell>
          <cell r="D265">
            <v>21573500</v>
          </cell>
          <cell r="E265">
            <v>909708</v>
          </cell>
          <cell r="F265">
            <v>33604</v>
          </cell>
        </row>
        <row r="266">
          <cell r="A266" t="str">
            <v>HARN</v>
          </cell>
          <cell r="B266">
            <v>2.14</v>
          </cell>
          <cell r="C266">
            <v>-0.93</v>
          </cell>
          <cell r="D266">
            <v>29400</v>
          </cell>
          <cell r="E266">
            <v>63</v>
          </cell>
          <cell r="F266">
            <v>1251</v>
          </cell>
        </row>
        <row r="267">
          <cell r="A267" t="str">
            <v>HEMP</v>
          </cell>
          <cell r="B267">
            <v>3.68</v>
          </cell>
          <cell r="C267">
            <v>-4.3499999999999996</v>
          </cell>
          <cell r="D267">
            <v>62900</v>
          </cell>
          <cell r="E267">
            <v>0</v>
          </cell>
          <cell r="F267">
            <v>1408</v>
          </cell>
        </row>
        <row r="268">
          <cell r="A268" t="str">
            <v>HENG</v>
          </cell>
          <cell r="B268">
            <v>2.8</v>
          </cell>
          <cell r="C268">
            <v>6.06</v>
          </cell>
          <cell r="D268">
            <v>22534200</v>
          </cell>
          <cell r="E268">
            <v>61581</v>
          </cell>
          <cell r="F268">
            <v>10668</v>
          </cell>
        </row>
        <row r="269">
          <cell r="A269" t="str">
            <v>HFT</v>
          </cell>
          <cell r="B269">
            <v>4.84</v>
          </cell>
          <cell r="C269">
            <v>0.41</v>
          </cell>
          <cell r="D269">
            <v>135700</v>
          </cell>
          <cell r="E269">
            <v>655</v>
          </cell>
          <cell r="F269">
            <v>3187</v>
          </cell>
        </row>
        <row r="270">
          <cell r="A270" t="str">
            <v>HL</v>
          </cell>
          <cell r="B270">
            <v>16.600000000000001</v>
          </cell>
          <cell r="C270">
            <v>-1.19</v>
          </cell>
          <cell r="D270">
            <v>488900</v>
          </cell>
          <cell r="E270">
            <v>8135</v>
          </cell>
          <cell r="F270">
            <v>4515</v>
          </cell>
        </row>
        <row r="271">
          <cell r="A271" t="str">
            <v>HMPRO</v>
          </cell>
          <cell r="B271">
            <v>14.1</v>
          </cell>
          <cell r="C271">
            <v>-0.7</v>
          </cell>
          <cell r="D271">
            <v>15816800</v>
          </cell>
          <cell r="E271">
            <v>221998</v>
          </cell>
          <cell r="F271">
            <v>185432</v>
          </cell>
        </row>
        <row r="272">
          <cell r="A272" t="str">
            <v>HPT</v>
          </cell>
          <cell r="B272">
            <v>0.69</v>
          </cell>
          <cell r="C272">
            <v>-2.82</v>
          </cell>
          <cell r="D272">
            <v>4527500</v>
          </cell>
          <cell r="E272">
            <v>3166</v>
          </cell>
          <cell r="F272">
            <v>457</v>
          </cell>
        </row>
        <row r="273">
          <cell r="A273" t="str">
            <v>HTC</v>
          </cell>
          <cell r="B273">
            <v>42</v>
          </cell>
          <cell r="C273">
            <v>3.7</v>
          </cell>
          <cell r="D273">
            <v>1595400</v>
          </cell>
          <cell r="E273">
            <v>65540</v>
          </cell>
          <cell r="F273">
            <v>8440</v>
          </cell>
        </row>
        <row r="274">
          <cell r="A274" t="str">
            <v>HTECH</v>
          </cell>
          <cell r="B274">
            <v>2.96</v>
          </cell>
          <cell r="C274">
            <v>0.68</v>
          </cell>
          <cell r="D274">
            <v>67000</v>
          </cell>
          <cell r="E274">
            <v>198</v>
          </cell>
          <cell r="F274">
            <v>888</v>
          </cell>
        </row>
        <row r="275">
          <cell r="A275" t="str">
            <v>HUMAN</v>
          </cell>
          <cell r="B275">
            <v>10.199999999999999</v>
          </cell>
          <cell r="C275">
            <v>-0.97</v>
          </cell>
          <cell r="D275">
            <v>215100</v>
          </cell>
          <cell r="E275">
            <v>2194</v>
          </cell>
          <cell r="F275">
            <v>8848</v>
          </cell>
        </row>
        <row r="276">
          <cell r="A276" t="str">
            <v>HYDRO</v>
          </cell>
          <cell r="B276">
            <v>0.43</v>
          </cell>
          <cell r="C276">
            <v>0</v>
          </cell>
          <cell r="D276">
            <v>475200</v>
          </cell>
          <cell r="E276">
            <v>197</v>
          </cell>
          <cell r="F276">
            <v>134</v>
          </cell>
        </row>
        <row r="277">
          <cell r="A277" t="str">
            <v>ICC</v>
          </cell>
          <cell r="B277">
            <v>42.75</v>
          </cell>
          <cell r="C277">
            <v>-3.93</v>
          </cell>
          <cell r="D277">
            <v>85700</v>
          </cell>
          <cell r="E277">
            <v>3715</v>
          </cell>
          <cell r="F277">
            <v>12425</v>
          </cell>
        </row>
        <row r="278">
          <cell r="A278" t="str">
            <v>ICHI</v>
          </cell>
          <cell r="B278">
            <v>14.7</v>
          </cell>
          <cell r="C278">
            <v>0</v>
          </cell>
          <cell r="D278">
            <v>10165400</v>
          </cell>
          <cell r="E278">
            <v>149344</v>
          </cell>
          <cell r="F278">
            <v>19110</v>
          </cell>
        </row>
        <row r="279">
          <cell r="A279" t="str">
            <v>ICN</v>
          </cell>
          <cell r="B279">
            <v>3.14</v>
          </cell>
          <cell r="C279">
            <v>0</v>
          </cell>
          <cell r="D279">
            <v>209600</v>
          </cell>
          <cell r="E279">
            <v>653</v>
          </cell>
          <cell r="F279">
            <v>1978</v>
          </cell>
        </row>
        <row r="280">
          <cell r="A280" t="str">
            <v>IFEC</v>
          </cell>
          <cell r="B280">
            <v>0.35</v>
          </cell>
          <cell r="C280">
            <v>0</v>
          </cell>
          <cell r="D280">
            <v>0</v>
          </cell>
          <cell r="E280">
            <v>0</v>
          </cell>
          <cell r="F280">
            <v>0</v>
          </cell>
        </row>
        <row r="281">
          <cell r="A281" t="str">
            <v>IFS</v>
          </cell>
          <cell r="B281">
            <v>2.92</v>
          </cell>
          <cell r="C281">
            <v>1.39</v>
          </cell>
          <cell r="D281">
            <v>284200</v>
          </cell>
          <cell r="E281">
            <v>828</v>
          </cell>
          <cell r="F281">
            <v>1441</v>
          </cell>
        </row>
        <row r="282">
          <cell r="A282" t="str">
            <v>IHL</v>
          </cell>
          <cell r="B282">
            <v>2.62</v>
          </cell>
          <cell r="C282">
            <v>0</v>
          </cell>
          <cell r="D282">
            <v>11400</v>
          </cell>
          <cell r="E282">
            <v>30</v>
          </cell>
          <cell r="F282">
            <v>1553</v>
          </cell>
        </row>
        <row r="283">
          <cell r="A283" t="str">
            <v>IIG</v>
          </cell>
          <cell r="B283">
            <v>21.4</v>
          </cell>
          <cell r="C283">
            <v>-1.38</v>
          </cell>
          <cell r="D283">
            <v>636300</v>
          </cell>
          <cell r="E283">
            <v>13930</v>
          </cell>
          <cell r="F283">
            <v>2327</v>
          </cell>
        </row>
        <row r="284">
          <cell r="A284" t="str">
            <v>III</v>
          </cell>
          <cell r="B284">
            <v>11.9</v>
          </cell>
          <cell r="C284">
            <v>-0.83</v>
          </cell>
          <cell r="D284">
            <v>2896000</v>
          </cell>
          <cell r="E284">
            <v>34307</v>
          </cell>
          <cell r="F284">
            <v>8791</v>
          </cell>
        </row>
        <row r="285">
          <cell r="A285" t="str">
            <v>ILINK</v>
          </cell>
          <cell r="B285">
            <v>7.35</v>
          </cell>
          <cell r="C285">
            <v>0</v>
          </cell>
          <cell r="D285">
            <v>238900</v>
          </cell>
          <cell r="E285">
            <v>1757</v>
          </cell>
          <cell r="F285">
            <v>3996</v>
          </cell>
        </row>
        <row r="286">
          <cell r="A286" t="str">
            <v>ILM</v>
          </cell>
          <cell r="B286">
            <v>21.8</v>
          </cell>
          <cell r="C286">
            <v>5.83</v>
          </cell>
          <cell r="D286">
            <v>2030200</v>
          </cell>
          <cell r="E286">
            <v>43198</v>
          </cell>
          <cell r="F286">
            <v>11009</v>
          </cell>
        </row>
        <row r="287">
          <cell r="A287" t="str">
            <v>IMH</v>
          </cell>
          <cell r="B287">
            <v>10.7</v>
          </cell>
          <cell r="C287">
            <v>0</v>
          </cell>
          <cell r="D287">
            <v>29300</v>
          </cell>
          <cell r="E287">
            <v>313</v>
          </cell>
          <cell r="F287">
            <v>2301</v>
          </cell>
        </row>
        <row r="288">
          <cell r="A288" t="str">
            <v>IND</v>
          </cell>
          <cell r="B288">
            <v>1.5</v>
          </cell>
          <cell r="C288">
            <v>7.14</v>
          </cell>
          <cell r="D288">
            <v>5217700</v>
          </cell>
          <cell r="E288">
            <v>7822</v>
          </cell>
          <cell r="F288">
            <v>525</v>
          </cell>
        </row>
        <row r="289">
          <cell r="A289" t="str">
            <v>INET</v>
          </cell>
          <cell r="B289">
            <v>4.82</v>
          </cell>
          <cell r="C289">
            <v>0.42</v>
          </cell>
          <cell r="D289">
            <v>207000</v>
          </cell>
          <cell r="E289">
            <v>994</v>
          </cell>
          <cell r="F289">
            <v>2410</v>
          </cell>
        </row>
        <row r="290">
          <cell r="A290" t="str">
            <v>INGRS</v>
          </cell>
          <cell r="B290">
            <v>0.42</v>
          </cell>
          <cell r="C290">
            <v>0</v>
          </cell>
          <cell r="D290">
            <v>376300</v>
          </cell>
          <cell r="E290">
            <v>157</v>
          </cell>
          <cell r="F290">
            <v>608</v>
          </cell>
        </row>
        <row r="291">
          <cell r="A291" t="str">
            <v>INOX</v>
          </cell>
          <cell r="B291">
            <v>0.74</v>
          </cell>
          <cell r="C291">
            <v>4.2300000000000004</v>
          </cell>
          <cell r="D291">
            <v>435500</v>
          </cell>
          <cell r="E291">
            <v>318</v>
          </cell>
          <cell r="F291">
            <v>5769</v>
          </cell>
        </row>
        <row r="292">
          <cell r="A292" t="str">
            <v>INSET</v>
          </cell>
          <cell r="B292">
            <v>2.36</v>
          </cell>
          <cell r="C292">
            <v>0</v>
          </cell>
          <cell r="D292">
            <v>797300</v>
          </cell>
          <cell r="E292">
            <v>1868</v>
          </cell>
          <cell r="F292">
            <v>1791</v>
          </cell>
        </row>
        <row r="293">
          <cell r="A293" t="str">
            <v>INSURE</v>
          </cell>
          <cell r="B293">
            <v>140</v>
          </cell>
          <cell r="C293">
            <v>0</v>
          </cell>
          <cell r="D293">
            <v>0</v>
          </cell>
          <cell r="E293">
            <v>0</v>
          </cell>
          <cell r="F293">
            <v>1400</v>
          </cell>
        </row>
        <row r="294">
          <cell r="A294" t="str">
            <v>INTUCH</v>
          </cell>
          <cell r="B294">
            <v>72.25</v>
          </cell>
          <cell r="C294">
            <v>0</v>
          </cell>
          <cell r="D294">
            <v>4050100</v>
          </cell>
          <cell r="E294">
            <v>292149</v>
          </cell>
          <cell r="F294">
            <v>231683</v>
          </cell>
        </row>
        <row r="295">
          <cell r="A295" t="str">
            <v>IP</v>
          </cell>
          <cell r="B295">
            <v>11</v>
          </cell>
          <cell r="C295">
            <v>-0.9</v>
          </cell>
          <cell r="D295">
            <v>750500</v>
          </cell>
          <cell r="E295">
            <v>8266</v>
          </cell>
          <cell r="F295">
            <v>4098</v>
          </cell>
        </row>
        <row r="296">
          <cell r="A296" t="str">
            <v>IRC</v>
          </cell>
          <cell r="B296">
            <v>13.5</v>
          </cell>
          <cell r="C296">
            <v>0</v>
          </cell>
          <cell r="D296">
            <v>0</v>
          </cell>
          <cell r="E296">
            <v>0</v>
          </cell>
          <cell r="F296">
            <v>2700</v>
          </cell>
        </row>
        <row r="297">
          <cell r="A297" t="str">
            <v>IRCP</v>
          </cell>
          <cell r="B297">
            <v>0.86</v>
          </cell>
          <cell r="C297">
            <v>0</v>
          </cell>
          <cell r="D297">
            <v>689300</v>
          </cell>
          <cell r="E297">
            <v>593</v>
          </cell>
          <cell r="F297">
            <v>536</v>
          </cell>
        </row>
        <row r="298">
          <cell r="A298" t="str">
            <v>IRPC</v>
          </cell>
          <cell r="B298">
            <v>2.2799999999999998</v>
          </cell>
          <cell r="C298">
            <v>-0.87</v>
          </cell>
          <cell r="D298">
            <v>39053800</v>
          </cell>
          <cell r="E298">
            <v>89008</v>
          </cell>
          <cell r="F298">
            <v>46590</v>
          </cell>
        </row>
        <row r="299">
          <cell r="A299" t="str">
            <v>IT</v>
          </cell>
          <cell r="B299">
            <v>3.62</v>
          </cell>
          <cell r="C299">
            <v>1.69</v>
          </cell>
          <cell r="D299">
            <v>49000</v>
          </cell>
          <cell r="E299">
            <v>177</v>
          </cell>
          <cell r="F299">
            <v>1326</v>
          </cell>
        </row>
        <row r="300">
          <cell r="A300" t="str">
            <v>ITC</v>
          </cell>
          <cell r="B300">
            <v>24</v>
          </cell>
          <cell r="C300">
            <v>2.56</v>
          </cell>
          <cell r="D300">
            <v>3919600</v>
          </cell>
          <cell r="E300">
            <v>93365</v>
          </cell>
          <cell r="F300">
            <v>72000</v>
          </cell>
        </row>
        <row r="301">
          <cell r="A301" t="str">
            <v>ITD</v>
          </cell>
          <cell r="B301">
            <v>1.42</v>
          </cell>
          <cell r="C301">
            <v>-2.0699999999999998</v>
          </cell>
          <cell r="D301">
            <v>2539800</v>
          </cell>
          <cell r="E301">
            <v>3619</v>
          </cell>
          <cell r="F301">
            <v>7497</v>
          </cell>
        </row>
        <row r="302">
          <cell r="A302" t="str">
            <v>ITEL</v>
          </cell>
          <cell r="B302">
            <v>2.96</v>
          </cell>
          <cell r="C302">
            <v>1.37</v>
          </cell>
          <cell r="D302">
            <v>446700</v>
          </cell>
          <cell r="E302">
            <v>1315</v>
          </cell>
          <cell r="F302">
            <v>4111</v>
          </cell>
        </row>
        <row r="303">
          <cell r="A303" t="str">
            <v>ITNS</v>
          </cell>
          <cell r="B303">
            <v>3.06</v>
          </cell>
          <cell r="C303">
            <v>-1.92</v>
          </cell>
          <cell r="D303">
            <v>95700</v>
          </cell>
          <cell r="E303">
            <v>295</v>
          </cell>
          <cell r="F303">
            <v>673</v>
          </cell>
        </row>
        <row r="304">
          <cell r="A304" t="str">
            <v>ITTHI</v>
          </cell>
          <cell r="B304">
            <v>2.1800000000000002</v>
          </cell>
          <cell r="C304">
            <v>-3.54</v>
          </cell>
          <cell r="D304">
            <v>593500</v>
          </cell>
          <cell r="E304">
            <v>1307</v>
          </cell>
          <cell r="F304">
            <v>589</v>
          </cell>
        </row>
        <row r="305">
          <cell r="A305" t="str">
            <v>IVL</v>
          </cell>
          <cell r="B305">
            <v>32.5</v>
          </cell>
          <cell r="C305">
            <v>-2.99</v>
          </cell>
          <cell r="D305">
            <v>14403400</v>
          </cell>
          <cell r="E305">
            <v>470234</v>
          </cell>
          <cell r="F305">
            <v>182473</v>
          </cell>
        </row>
        <row r="306">
          <cell r="A306" t="str">
            <v>J</v>
          </cell>
          <cell r="B306">
            <v>2.96</v>
          </cell>
          <cell r="C306">
            <v>-0.67</v>
          </cell>
          <cell r="D306">
            <v>160000</v>
          </cell>
          <cell r="E306">
            <v>476</v>
          </cell>
          <cell r="F306">
            <v>3376</v>
          </cell>
        </row>
        <row r="307">
          <cell r="A307" t="str">
            <v>JAK</v>
          </cell>
          <cell r="B307">
            <v>1.36</v>
          </cell>
          <cell r="C307">
            <v>1.49</v>
          </cell>
          <cell r="D307">
            <v>23300</v>
          </cell>
          <cell r="E307">
            <v>31</v>
          </cell>
          <cell r="F307">
            <v>435</v>
          </cell>
        </row>
        <row r="308">
          <cell r="A308" t="str">
            <v>JAS</v>
          </cell>
          <cell r="B308">
            <v>1.43</v>
          </cell>
          <cell r="C308">
            <v>2.88</v>
          </cell>
          <cell r="D308">
            <v>11589000</v>
          </cell>
          <cell r="E308">
            <v>16509</v>
          </cell>
          <cell r="F308">
            <v>12288</v>
          </cell>
        </row>
        <row r="309">
          <cell r="A309" t="str">
            <v>JCK</v>
          </cell>
          <cell r="B309">
            <v>0.21</v>
          </cell>
          <cell r="C309">
            <v>5</v>
          </cell>
          <cell r="D309">
            <v>4762000</v>
          </cell>
          <cell r="E309">
            <v>953</v>
          </cell>
          <cell r="F309">
            <v>728</v>
          </cell>
        </row>
        <row r="310">
          <cell r="A310" t="str">
            <v>JCKH</v>
          </cell>
          <cell r="B310">
            <v>7.0000000000000007E-2</v>
          </cell>
          <cell r="C310">
            <v>0</v>
          </cell>
          <cell r="D310">
            <v>477800</v>
          </cell>
          <cell r="E310">
            <v>32</v>
          </cell>
          <cell r="F310">
            <v>195</v>
          </cell>
        </row>
        <row r="311">
          <cell r="A311" t="str">
            <v>JCT</v>
          </cell>
          <cell r="B311">
            <v>81</v>
          </cell>
          <cell r="C311">
            <v>0</v>
          </cell>
          <cell r="D311">
            <v>0</v>
          </cell>
          <cell r="E311">
            <v>0</v>
          </cell>
          <cell r="F311">
            <v>1094</v>
          </cell>
        </row>
        <row r="312">
          <cell r="A312" t="str">
            <v>JDF</v>
          </cell>
          <cell r="B312">
            <v>2.5</v>
          </cell>
          <cell r="C312">
            <v>1.63</v>
          </cell>
          <cell r="D312">
            <v>400600</v>
          </cell>
          <cell r="E312">
            <v>998</v>
          </cell>
          <cell r="F312">
            <v>1500</v>
          </cell>
        </row>
        <row r="313">
          <cell r="A313" t="str">
            <v>JKN</v>
          </cell>
          <cell r="B313">
            <v>2.44</v>
          </cell>
          <cell r="C313">
            <v>-3.94</v>
          </cell>
          <cell r="D313">
            <v>2535400</v>
          </cell>
          <cell r="E313">
            <v>6259</v>
          </cell>
          <cell r="F313">
            <v>2514</v>
          </cell>
        </row>
        <row r="314">
          <cell r="A314" t="str">
            <v>JMART</v>
          </cell>
          <cell r="B314">
            <v>20.7</v>
          </cell>
          <cell r="C314">
            <v>3.5</v>
          </cell>
          <cell r="D314">
            <v>19884500</v>
          </cell>
          <cell r="E314">
            <v>405535</v>
          </cell>
          <cell r="F314">
            <v>30172</v>
          </cell>
        </row>
        <row r="315">
          <cell r="A315" t="str">
            <v>JMT</v>
          </cell>
          <cell r="B315">
            <v>42</v>
          </cell>
          <cell r="C315">
            <v>1.2</v>
          </cell>
          <cell r="D315">
            <v>8581100</v>
          </cell>
          <cell r="E315">
            <v>356076</v>
          </cell>
          <cell r="F315">
            <v>61303</v>
          </cell>
        </row>
        <row r="316">
          <cell r="A316" t="str">
            <v>JR</v>
          </cell>
          <cell r="B316">
            <v>6.05</v>
          </cell>
          <cell r="C316">
            <v>0</v>
          </cell>
          <cell r="D316">
            <v>133900</v>
          </cell>
          <cell r="E316">
            <v>804</v>
          </cell>
          <cell r="F316">
            <v>4598</v>
          </cell>
        </row>
        <row r="317">
          <cell r="A317" t="str">
            <v>JSP</v>
          </cell>
          <cell r="B317">
            <v>3.38</v>
          </cell>
          <cell r="C317">
            <v>0.6</v>
          </cell>
          <cell r="D317">
            <v>485300</v>
          </cell>
          <cell r="E317">
            <v>1622</v>
          </cell>
          <cell r="F317">
            <v>1604</v>
          </cell>
        </row>
        <row r="318">
          <cell r="A318" t="str">
            <v>JTS</v>
          </cell>
          <cell r="B318">
            <v>28.25</v>
          </cell>
          <cell r="C318">
            <v>0.89</v>
          </cell>
          <cell r="D318">
            <v>773600</v>
          </cell>
          <cell r="E318">
            <v>21756</v>
          </cell>
          <cell r="F318">
            <v>19957</v>
          </cell>
        </row>
        <row r="319">
          <cell r="A319" t="str">
            <v>JUBILE</v>
          </cell>
          <cell r="B319">
            <v>24.4</v>
          </cell>
          <cell r="C319">
            <v>-0.81</v>
          </cell>
          <cell r="D319">
            <v>40600</v>
          </cell>
          <cell r="E319">
            <v>999</v>
          </cell>
          <cell r="F319">
            <v>4252</v>
          </cell>
        </row>
        <row r="320">
          <cell r="A320" t="str">
            <v>K</v>
          </cell>
          <cell r="B320">
            <v>1.1499999999999999</v>
          </cell>
          <cell r="C320">
            <v>2.68</v>
          </cell>
          <cell r="D320">
            <v>86500</v>
          </cell>
          <cell r="E320">
            <v>98</v>
          </cell>
          <cell r="F320">
            <v>551</v>
          </cell>
        </row>
        <row r="321">
          <cell r="A321" t="str">
            <v>KAMART</v>
          </cell>
          <cell r="B321">
            <v>11.7</v>
          </cell>
          <cell r="C321">
            <v>-0.85</v>
          </cell>
          <cell r="D321">
            <v>5567300</v>
          </cell>
          <cell r="E321">
            <v>65381</v>
          </cell>
          <cell r="F321">
            <v>10296</v>
          </cell>
        </row>
        <row r="322">
          <cell r="A322" t="str">
            <v>KASET</v>
          </cell>
          <cell r="B322">
            <v>1.41</v>
          </cell>
          <cell r="C322">
            <v>-0.7</v>
          </cell>
          <cell r="D322">
            <v>187500</v>
          </cell>
          <cell r="E322">
            <v>264</v>
          </cell>
          <cell r="F322">
            <v>392</v>
          </cell>
        </row>
        <row r="323">
          <cell r="A323" t="str">
            <v>KBANK</v>
          </cell>
          <cell r="B323">
            <v>134.5</v>
          </cell>
          <cell r="C323">
            <v>-1.1000000000000001</v>
          </cell>
          <cell r="D323">
            <v>7367900</v>
          </cell>
          <cell r="E323">
            <v>990998</v>
          </cell>
          <cell r="F323">
            <v>318675</v>
          </cell>
        </row>
        <row r="324">
          <cell r="A324" t="str">
            <v>KBS</v>
          </cell>
          <cell r="B324">
            <v>8.4499999999999993</v>
          </cell>
          <cell r="C324">
            <v>0</v>
          </cell>
          <cell r="D324">
            <v>4182100</v>
          </cell>
          <cell r="E324">
            <v>35561</v>
          </cell>
          <cell r="F324">
            <v>5070</v>
          </cell>
        </row>
        <row r="325">
          <cell r="A325" t="str">
            <v>KC</v>
          </cell>
          <cell r="B325">
            <v>0.11</v>
          </cell>
          <cell r="C325">
            <v>10</v>
          </cell>
          <cell r="D325">
            <v>5443500</v>
          </cell>
          <cell r="E325">
            <v>578</v>
          </cell>
          <cell r="F325">
            <v>397</v>
          </cell>
        </row>
        <row r="326">
          <cell r="A326" t="str">
            <v>KCAR</v>
          </cell>
          <cell r="B326">
            <v>8.6</v>
          </cell>
          <cell r="C326">
            <v>2.38</v>
          </cell>
          <cell r="D326">
            <v>4813300</v>
          </cell>
          <cell r="E326">
            <v>44214</v>
          </cell>
          <cell r="F326">
            <v>2150</v>
          </cell>
        </row>
        <row r="327">
          <cell r="A327" t="str">
            <v>KCC</v>
          </cell>
          <cell r="B327">
            <v>6.8</v>
          </cell>
          <cell r="C327">
            <v>3.82</v>
          </cell>
          <cell r="D327">
            <v>1619500</v>
          </cell>
          <cell r="E327">
            <v>10829</v>
          </cell>
          <cell r="F327">
            <v>4216</v>
          </cell>
        </row>
        <row r="328">
          <cell r="A328" t="str">
            <v>KCE</v>
          </cell>
          <cell r="B328">
            <v>38.5</v>
          </cell>
          <cell r="C328">
            <v>0.65</v>
          </cell>
          <cell r="D328">
            <v>18241900</v>
          </cell>
          <cell r="E328">
            <v>711489</v>
          </cell>
          <cell r="F328">
            <v>45510</v>
          </cell>
        </row>
        <row r="329">
          <cell r="A329" t="str">
            <v>KCM</v>
          </cell>
          <cell r="B329">
            <v>0.53</v>
          </cell>
          <cell r="C329">
            <v>0</v>
          </cell>
          <cell r="D329">
            <v>62100</v>
          </cell>
          <cell r="E329">
            <v>32</v>
          </cell>
          <cell r="F329">
            <v>360</v>
          </cell>
        </row>
        <row r="330">
          <cell r="A330" t="str">
            <v>KDH</v>
          </cell>
          <cell r="B330">
            <v>94.5</v>
          </cell>
          <cell r="C330">
            <v>0.27</v>
          </cell>
          <cell r="D330">
            <v>1400</v>
          </cell>
          <cell r="E330">
            <v>132</v>
          </cell>
          <cell r="F330">
            <v>1832</v>
          </cell>
        </row>
        <row r="331">
          <cell r="A331" t="str">
            <v>KEX</v>
          </cell>
          <cell r="B331">
            <v>10.1</v>
          </cell>
          <cell r="C331">
            <v>-0.98</v>
          </cell>
          <cell r="D331">
            <v>2564600</v>
          </cell>
          <cell r="E331">
            <v>25998</v>
          </cell>
          <cell r="F331">
            <v>17600</v>
          </cell>
        </row>
        <row r="332">
          <cell r="A332" t="str">
            <v>KGEN</v>
          </cell>
          <cell r="B332">
            <v>0.99</v>
          </cell>
          <cell r="C332">
            <v>1.02</v>
          </cell>
          <cell r="D332">
            <v>13554700</v>
          </cell>
          <cell r="E332">
            <v>13251</v>
          </cell>
          <cell r="F332">
            <v>1113</v>
          </cell>
        </row>
        <row r="333">
          <cell r="A333" t="str">
            <v>KGI</v>
          </cell>
          <cell r="B333">
            <v>4.5999999999999996</v>
          </cell>
          <cell r="C333">
            <v>-0.43</v>
          </cell>
          <cell r="D333">
            <v>487300</v>
          </cell>
          <cell r="E333">
            <v>2241</v>
          </cell>
          <cell r="F333">
            <v>9162</v>
          </cell>
        </row>
        <row r="334">
          <cell r="A334" t="str">
            <v>KIAT</v>
          </cell>
          <cell r="B334">
            <v>0.45</v>
          </cell>
          <cell r="C334">
            <v>0</v>
          </cell>
          <cell r="D334">
            <v>832700</v>
          </cell>
          <cell r="E334">
            <v>373</v>
          </cell>
          <cell r="F334">
            <v>1391</v>
          </cell>
        </row>
        <row r="335">
          <cell r="A335" t="str">
            <v>KISS</v>
          </cell>
          <cell r="B335">
            <v>6</v>
          </cell>
          <cell r="C335">
            <v>0</v>
          </cell>
          <cell r="D335">
            <v>276300</v>
          </cell>
          <cell r="E335">
            <v>1649</v>
          </cell>
          <cell r="F335">
            <v>3600</v>
          </cell>
        </row>
        <row r="336">
          <cell r="A336" t="str">
            <v>KJL</v>
          </cell>
          <cell r="B336">
            <v>9.8000000000000007</v>
          </cell>
          <cell r="C336">
            <v>-1.01</v>
          </cell>
          <cell r="D336">
            <v>2024900</v>
          </cell>
          <cell r="E336">
            <v>19778</v>
          </cell>
          <cell r="F336">
            <v>2274</v>
          </cell>
        </row>
        <row r="337">
          <cell r="A337" t="str">
            <v>KK</v>
          </cell>
          <cell r="B337">
            <v>2.3199999999999998</v>
          </cell>
          <cell r="C337">
            <v>0.87</v>
          </cell>
          <cell r="D337">
            <v>73500</v>
          </cell>
          <cell r="E337">
            <v>169</v>
          </cell>
          <cell r="F337">
            <v>560</v>
          </cell>
        </row>
        <row r="338">
          <cell r="A338" t="str">
            <v>KKC</v>
          </cell>
          <cell r="B338">
            <v>0.26</v>
          </cell>
          <cell r="C338">
            <v>0</v>
          </cell>
          <cell r="D338">
            <v>0</v>
          </cell>
          <cell r="E338">
            <v>0</v>
          </cell>
          <cell r="F338">
            <v>390</v>
          </cell>
        </row>
        <row r="339">
          <cell r="A339" t="str">
            <v>KKP</v>
          </cell>
          <cell r="B339">
            <v>62.75</v>
          </cell>
          <cell r="C339">
            <v>-0.4</v>
          </cell>
          <cell r="D339">
            <v>2792900</v>
          </cell>
          <cell r="E339">
            <v>175218</v>
          </cell>
          <cell r="F339">
            <v>53134</v>
          </cell>
        </row>
        <row r="340">
          <cell r="A340" t="str">
            <v>KLINIQ</v>
          </cell>
          <cell r="B340">
            <v>39.25</v>
          </cell>
          <cell r="C340">
            <v>-0.63</v>
          </cell>
          <cell r="D340">
            <v>838200</v>
          </cell>
          <cell r="E340">
            <v>33117</v>
          </cell>
          <cell r="F340">
            <v>8635</v>
          </cell>
        </row>
        <row r="341">
          <cell r="A341" t="str">
            <v>KOOL</v>
          </cell>
          <cell r="B341">
            <v>0.44</v>
          </cell>
          <cell r="C341">
            <v>0</v>
          </cell>
          <cell r="D341">
            <v>1025100</v>
          </cell>
          <cell r="E341">
            <v>449</v>
          </cell>
          <cell r="F341">
            <v>1088</v>
          </cell>
        </row>
        <row r="342">
          <cell r="A342" t="str">
            <v>KSL</v>
          </cell>
          <cell r="B342">
            <v>3.34</v>
          </cell>
          <cell r="C342">
            <v>0</v>
          </cell>
          <cell r="D342">
            <v>1374800</v>
          </cell>
          <cell r="E342">
            <v>4578</v>
          </cell>
          <cell r="F342">
            <v>14730</v>
          </cell>
        </row>
        <row r="343">
          <cell r="A343" t="str">
            <v>KTB</v>
          </cell>
          <cell r="B343">
            <v>19.3</v>
          </cell>
          <cell r="C343">
            <v>0.52</v>
          </cell>
          <cell r="D343">
            <v>29906300</v>
          </cell>
          <cell r="E343">
            <v>573678</v>
          </cell>
          <cell r="F343">
            <v>269738</v>
          </cell>
        </row>
        <row r="344">
          <cell r="A344" t="str">
            <v>KTC</v>
          </cell>
          <cell r="B344">
            <v>52.75</v>
          </cell>
          <cell r="C344">
            <v>-2.31</v>
          </cell>
          <cell r="D344">
            <v>5584600</v>
          </cell>
          <cell r="E344">
            <v>295903</v>
          </cell>
          <cell r="F344">
            <v>136007</v>
          </cell>
        </row>
        <row r="345">
          <cell r="A345" t="str">
            <v>KTIS</v>
          </cell>
          <cell r="B345">
            <v>4</v>
          </cell>
          <cell r="C345">
            <v>0.5</v>
          </cell>
          <cell r="D345">
            <v>3800</v>
          </cell>
          <cell r="E345">
            <v>15</v>
          </cell>
          <cell r="F345">
            <v>15440</v>
          </cell>
        </row>
        <row r="346">
          <cell r="A346" t="str">
            <v>KTMS</v>
          </cell>
          <cell r="B346">
            <v>3.14</v>
          </cell>
          <cell r="C346">
            <v>-2.48</v>
          </cell>
          <cell r="D346">
            <v>1283800</v>
          </cell>
          <cell r="E346">
            <v>4094</v>
          </cell>
          <cell r="F346">
            <v>942</v>
          </cell>
        </row>
        <row r="347">
          <cell r="A347" t="str">
            <v>KUMWEL</v>
          </cell>
          <cell r="B347">
            <v>1.93</v>
          </cell>
          <cell r="C347">
            <v>-1.03</v>
          </cell>
          <cell r="D347">
            <v>137900</v>
          </cell>
          <cell r="E347">
            <v>267</v>
          </cell>
          <cell r="F347">
            <v>830</v>
          </cell>
        </row>
        <row r="348">
          <cell r="A348" t="str">
            <v>KUN</v>
          </cell>
          <cell r="B348">
            <v>2.12</v>
          </cell>
          <cell r="C348">
            <v>0</v>
          </cell>
          <cell r="D348">
            <v>23800</v>
          </cell>
          <cell r="E348">
            <v>50</v>
          </cell>
          <cell r="F348">
            <v>1455</v>
          </cell>
        </row>
        <row r="349">
          <cell r="A349" t="str">
            <v>KWC</v>
          </cell>
          <cell r="B349">
            <v>248</v>
          </cell>
          <cell r="C349">
            <v>0</v>
          </cell>
          <cell r="D349">
            <v>0</v>
          </cell>
          <cell r="E349">
            <v>0</v>
          </cell>
          <cell r="F349">
            <v>1488</v>
          </cell>
        </row>
        <row r="350">
          <cell r="A350" t="str">
            <v>KWI</v>
          </cell>
          <cell r="B350">
            <v>1.55</v>
          </cell>
          <cell r="C350">
            <v>1.97</v>
          </cell>
          <cell r="D350">
            <v>4400400</v>
          </cell>
          <cell r="E350">
            <v>6688</v>
          </cell>
          <cell r="F350">
            <v>3169</v>
          </cell>
        </row>
        <row r="351">
          <cell r="A351" t="str">
            <v>KWM</v>
          </cell>
          <cell r="B351">
            <v>1.65</v>
          </cell>
          <cell r="C351">
            <v>0.61</v>
          </cell>
          <cell r="D351">
            <v>1000900</v>
          </cell>
          <cell r="E351">
            <v>1671</v>
          </cell>
          <cell r="F351">
            <v>784</v>
          </cell>
        </row>
        <row r="352">
          <cell r="A352" t="str">
            <v>KYE</v>
          </cell>
          <cell r="B352">
            <v>295</v>
          </cell>
          <cell r="C352">
            <v>0</v>
          </cell>
          <cell r="D352">
            <v>0</v>
          </cell>
          <cell r="E352">
            <v>0</v>
          </cell>
          <cell r="F352">
            <v>5841</v>
          </cell>
        </row>
        <row r="353">
          <cell r="A353" t="str">
            <v>L&amp;E</v>
          </cell>
          <cell r="B353">
            <v>1.85</v>
          </cell>
          <cell r="C353">
            <v>2.21</v>
          </cell>
          <cell r="D353">
            <v>23700</v>
          </cell>
          <cell r="E353">
            <v>44</v>
          </cell>
          <cell r="F353">
            <v>910</v>
          </cell>
        </row>
        <row r="354">
          <cell r="A354" t="str">
            <v>LALIN</v>
          </cell>
          <cell r="B354">
            <v>8.8000000000000007</v>
          </cell>
          <cell r="C354">
            <v>-0.56000000000000005</v>
          </cell>
          <cell r="D354">
            <v>49900</v>
          </cell>
          <cell r="E354">
            <v>439</v>
          </cell>
          <cell r="F354">
            <v>8140</v>
          </cell>
        </row>
        <row r="355">
          <cell r="A355" t="str">
            <v>LANNA</v>
          </cell>
          <cell r="B355">
            <v>15.1</v>
          </cell>
          <cell r="C355">
            <v>-1.31</v>
          </cell>
          <cell r="D355">
            <v>318900</v>
          </cell>
          <cell r="E355">
            <v>4839</v>
          </cell>
          <cell r="F355">
            <v>7927</v>
          </cell>
        </row>
        <row r="356">
          <cell r="A356" t="str">
            <v>LDC</v>
          </cell>
          <cell r="B356">
            <v>0.85</v>
          </cell>
          <cell r="C356">
            <v>2.41</v>
          </cell>
          <cell r="D356">
            <v>1334900</v>
          </cell>
          <cell r="E356">
            <v>1128</v>
          </cell>
          <cell r="F356">
            <v>510</v>
          </cell>
        </row>
        <row r="357">
          <cell r="A357" t="str">
            <v>LEE</v>
          </cell>
          <cell r="B357">
            <v>2.2999999999999998</v>
          </cell>
          <cell r="C357">
            <v>0</v>
          </cell>
          <cell r="D357">
            <v>60200</v>
          </cell>
          <cell r="E357">
            <v>138</v>
          </cell>
          <cell r="F357">
            <v>2121</v>
          </cell>
        </row>
        <row r="358">
          <cell r="A358" t="str">
            <v>LEO</v>
          </cell>
          <cell r="B358">
            <v>6</v>
          </cell>
          <cell r="C358">
            <v>-0.83</v>
          </cell>
          <cell r="D358">
            <v>823400</v>
          </cell>
          <cell r="E358">
            <v>4953</v>
          </cell>
          <cell r="F358">
            <v>1920</v>
          </cell>
        </row>
        <row r="359">
          <cell r="A359" t="str">
            <v>LH</v>
          </cell>
          <cell r="B359">
            <v>8.65</v>
          </cell>
          <cell r="C359">
            <v>-0.56999999999999995</v>
          </cell>
          <cell r="D359">
            <v>23977200</v>
          </cell>
          <cell r="E359">
            <v>207540</v>
          </cell>
          <cell r="F359">
            <v>103365</v>
          </cell>
        </row>
        <row r="360">
          <cell r="A360" t="str">
            <v>LHFG</v>
          </cell>
          <cell r="B360">
            <v>1.05</v>
          </cell>
          <cell r="C360">
            <v>0</v>
          </cell>
          <cell r="D360">
            <v>902300</v>
          </cell>
          <cell r="E360">
            <v>953</v>
          </cell>
          <cell r="F360">
            <v>22243</v>
          </cell>
        </row>
        <row r="361">
          <cell r="A361" t="str">
            <v>LHK</v>
          </cell>
          <cell r="B361">
            <v>5.0999999999999996</v>
          </cell>
          <cell r="C361">
            <v>0</v>
          </cell>
          <cell r="D361">
            <v>76900</v>
          </cell>
          <cell r="E361">
            <v>393</v>
          </cell>
          <cell r="F361">
            <v>1953</v>
          </cell>
        </row>
        <row r="362">
          <cell r="A362" t="str">
            <v>LIT</v>
          </cell>
          <cell r="B362">
            <v>1.37</v>
          </cell>
          <cell r="C362">
            <v>-0.72</v>
          </cell>
          <cell r="D362">
            <v>229400</v>
          </cell>
          <cell r="E362">
            <v>313</v>
          </cell>
          <cell r="F362">
            <v>607</v>
          </cell>
        </row>
        <row r="363">
          <cell r="A363" t="str">
            <v>LOXLEY</v>
          </cell>
          <cell r="B363">
            <v>2</v>
          </cell>
          <cell r="C363">
            <v>1.01</v>
          </cell>
          <cell r="D363">
            <v>106300</v>
          </cell>
          <cell r="E363">
            <v>211</v>
          </cell>
          <cell r="F363">
            <v>4530</v>
          </cell>
        </row>
        <row r="364">
          <cell r="A364" t="str">
            <v>LPH</v>
          </cell>
          <cell r="B364">
            <v>5.2</v>
          </cell>
          <cell r="C364">
            <v>-0.95</v>
          </cell>
          <cell r="D364">
            <v>99800</v>
          </cell>
          <cell r="E364">
            <v>522</v>
          </cell>
          <cell r="F364">
            <v>3744</v>
          </cell>
        </row>
        <row r="365">
          <cell r="A365" t="str">
            <v>LPN</v>
          </cell>
          <cell r="B365">
            <v>4.4000000000000004</v>
          </cell>
          <cell r="C365">
            <v>0</v>
          </cell>
          <cell r="D365">
            <v>511700</v>
          </cell>
          <cell r="E365">
            <v>2242</v>
          </cell>
          <cell r="F365">
            <v>6398</v>
          </cell>
        </row>
        <row r="366">
          <cell r="A366" t="str">
            <v>LRH</v>
          </cell>
          <cell r="B366">
            <v>38.75</v>
          </cell>
          <cell r="C366">
            <v>-0.64</v>
          </cell>
          <cell r="D366">
            <v>9400</v>
          </cell>
          <cell r="E366">
            <v>362</v>
          </cell>
          <cell r="F366">
            <v>6459</v>
          </cell>
        </row>
        <row r="367">
          <cell r="A367" t="str">
            <v>LST</v>
          </cell>
          <cell r="B367">
            <v>4.92</v>
          </cell>
          <cell r="C367">
            <v>-0.4</v>
          </cell>
          <cell r="D367">
            <v>119700</v>
          </cell>
          <cell r="E367">
            <v>587</v>
          </cell>
          <cell r="F367">
            <v>4034</v>
          </cell>
        </row>
        <row r="368">
          <cell r="A368" t="str">
            <v>M</v>
          </cell>
          <cell r="B368">
            <v>52.25</v>
          </cell>
          <cell r="C368">
            <v>1.46</v>
          </cell>
          <cell r="D368">
            <v>507200</v>
          </cell>
          <cell r="E368">
            <v>26311</v>
          </cell>
          <cell r="F368">
            <v>48116</v>
          </cell>
        </row>
        <row r="369">
          <cell r="A369" t="str">
            <v>M-CHAI</v>
          </cell>
          <cell r="B369">
            <v>652</v>
          </cell>
          <cell r="C369">
            <v>-0.31</v>
          </cell>
          <cell r="D369">
            <v>21000</v>
          </cell>
          <cell r="E369">
            <v>13929</v>
          </cell>
          <cell r="F369">
            <v>10432</v>
          </cell>
        </row>
        <row r="370">
          <cell r="A370" t="str">
            <v>MACO</v>
          </cell>
          <cell r="B370">
            <v>0.53</v>
          </cell>
          <cell r="C370">
            <v>3.92</v>
          </cell>
          <cell r="D370">
            <v>7357200</v>
          </cell>
          <cell r="E370">
            <v>3859</v>
          </cell>
          <cell r="F370">
            <v>4303</v>
          </cell>
        </row>
        <row r="371">
          <cell r="A371" t="str">
            <v>MAJOR</v>
          </cell>
          <cell r="B371">
            <v>15</v>
          </cell>
          <cell r="C371">
            <v>-0.66</v>
          </cell>
          <cell r="D371">
            <v>2798600</v>
          </cell>
          <cell r="E371">
            <v>42431</v>
          </cell>
          <cell r="F371">
            <v>13420</v>
          </cell>
        </row>
        <row r="372">
          <cell r="A372" t="str">
            <v>MAKRO</v>
          </cell>
          <cell r="B372">
            <v>39.75</v>
          </cell>
          <cell r="C372">
            <v>0</v>
          </cell>
          <cell r="D372">
            <v>21945500</v>
          </cell>
          <cell r="E372">
            <v>877470</v>
          </cell>
          <cell r="F372">
            <v>420568</v>
          </cell>
        </row>
        <row r="373">
          <cell r="A373" t="str">
            <v>MALEE</v>
          </cell>
          <cell r="B373">
            <v>6.9</v>
          </cell>
          <cell r="C373">
            <v>-1.43</v>
          </cell>
          <cell r="D373">
            <v>434900</v>
          </cell>
          <cell r="E373">
            <v>3014</v>
          </cell>
          <cell r="F373">
            <v>3766</v>
          </cell>
        </row>
        <row r="374">
          <cell r="A374" t="str">
            <v>MANRIN</v>
          </cell>
          <cell r="B374">
            <v>26</v>
          </cell>
          <cell r="C374">
            <v>0</v>
          </cell>
          <cell r="D374">
            <v>600</v>
          </cell>
          <cell r="E374">
            <v>16</v>
          </cell>
          <cell r="F374">
            <v>700</v>
          </cell>
        </row>
        <row r="375">
          <cell r="A375" t="str">
            <v>MASTER</v>
          </cell>
          <cell r="B375">
            <v>79.75</v>
          </cell>
          <cell r="C375">
            <v>0.95</v>
          </cell>
          <cell r="D375">
            <v>625800</v>
          </cell>
          <cell r="E375">
            <v>49851</v>
          </cell>
          <cell r="F375">
            <v>19140</v>
          </cell>
        </row>
        <row r="376">
          <cell r="A376" t="str">
            <v>MATCH</v>
          </cell>
          <cell r="B376">
            <v>1.71</v>
          </cell>
          <cell r="C376">
            <v>-7.57</v>
          </cell>
          <cell r="D376">
            <v>1934300</v>
          </cell>
          <cell r="E376">
            <v>3407</v>
          </cell>
          <cell r="F376">
            <v>1337</v>
          </cell>
        </row>
        <row r="377">
          <cell r="A377" t="str">
            <v>MATI</v>
          </cell>
          <cell r="B377">
            <v>8.4499999999999993</v>
          </cell>
          <cell r="C377">
            <v>0</v>
          </cell>
          <cell r="D377">
            <v>4400</v>
          </cell>
          <cell r="E377">
            <v>37</v>
          </cell>
          <cell r="F377">
            <v>1566</v>
          </cell>
        </row>
        <row r="378">
          <cell r="A378" t="str">
            <v>MAX</v>
          </cell>
          <cell r="B378">
            <v>0.01</v>
          </cell>
          <cell r="C378">
            <v>0</v>
          </cell>
          <cell r="D378">
            <v>0</v>
          </cell>
          <cell r="E378">
            <v>0</v>
          </cell>
          <cell r="F378">
            <v>0</v>
          </cell>
        </row>
        <row r="379">
          <cell r="A379" t="str">
            <v>MBAX</v>
          </cell>
          <cell r="B379">
            <v>4.5599999999999996</v>
          </cell>
          <cell r="C379">
            <v>0.44</v>
          </cell>
          <cell r="D379">
            <v>19000</v>
          </cell>
          <cell r="E379">
            <v>86</v>
          </cell>
          <cell r="F379">
            <v>891</v>
          </cell>
        </row>
        <row r="380">
          <cell r="A380" t="str">
            <v>MBK</v>
          </cell>
          <cell r="B380">
            <v>15.7</v>
          </cell>
          <cell r="C380">
            <v>-1.26</v>
          </cell>
          <cell r="D380">
            <v>573700</v>
          </cell>
          <cell r="E380">
            <v>9044</v>
          </cell>
          <cell r="F380">
            <v>30539</v>
          </cell>
        </row>
        <row r="381">
          <cell r="A381" t="str">
            <v>MC</v>
          </cell>
          <cell r="B381">
            <v>13.4</v>
          </cell>
          <cell r="C381">
            <v>0</v>
          </cell>
          <cell r="D381">
            <v>3607100</v>
          </cell>
          <cell r="E381">
            <v>47310</v>
          </cell>
          <cell r="F381">
            <v>10613</v>
          </cell>
        </row>
        <row r="382">
          <cell r="A382" t="str">
            <v>MCOT</v>
          </cell>
          <cell r="B382">
            <v>4.0599999999999996</v>
          </cell>
          <cell r="C382">
            <v>0</v>
          </cell>
          <cell r="D382">
            <v>18000</v>
          </cell>
          <cell r="E382">
            <v>73</v>
          </cell>
          <cell r="F382">
            <v>2790</v>
          </cell>
        </row>
        <row r="383">
          <cell r="A383" t="str">
            <v>MCS</v>
          </cell>
          <cell r="B383">
            <v>7.35</v>
          </cell>
          <cell r="C383">
            <v>-0.68</v>
          </cell>
          <cell r="D383">
            <v>372100</v>
          </cell>
          <cell r="E383">
            <v>2728</v>
          </cell>
          <cell r="F383">
            <v>3506</v>
          </cell>
        </row>
        <row r="384">
          <cell r="A384" t="str">
            <v>MDX</v>
          </cell>
          <cell r="B384">
            <v>3.54</v>
          </cell>
          <cell r="C384">
            <v>0.56999999999999995</v>
          </cell>
          <cell r="D384">
            <v>45500</v>
          </cell>
          <cell r="E384">
            <v>156</v>
          </cell>
          <cell r="F384">
            <v>1684</v>
          </cell>
        </row>
        <row r="385">
          <cell r="A385" t="str">
            <v>MEB</v>
          </cell>
          <cell r="B385">
            <v>30.75</v>
          </cell>
          <cell r="C385">
            <v>-1.6</v>
          </cell>
          <cell r="D385">
            <v>225400</v>
          </cell>
          <cell r="E385">
            <v>6923</v>
          </cell>
          <cell r="F385">
            <v>9225</v>
          </cell>
        </row>
        <row r="386">
          <cell r="A386" t="str">
            <v>MEGA</v>
          </cell>
          <cell r="B386">
            <v>38.75</v>
          </cell>
          <cell r="C386">
            <v>0.65</v>
          </cell>
          <cell r="D386">
            <v>1697500</v>
          </cell>
          <cell r="E386">
            <v>65782</v>
          </cell>
          <cell r="F386">
            <v>33785</v>
          </cell>
        </row>
        <row r="387">
          <cell r="A387" t="str">
            <v>MENA</v>
          </cell>
          <cell r="B387">
            <v>1.8</v>
          </cell>
          <cell r="C387">
            <v>-1.64</v>
          </cell>
          <cell r="D387">
            <v>12187000</v>
          </cell>
          <cell r="E387">
            <v>21903</v>
          </cell>
          <cell r="F387">
            <v>1321</v>
          </cell>
        </row>
        <row r="388">
          <cell r="A388" t="str">
            <v>META</v>
          </cell>
          <cell r="B388">
            <v>0.25</v>
          </cell>
          <cell r="C388">
            <v>13.64</v>
          </cell>
          <cell r="D388">
            <v>4318300</v>
          </cell>
          <cell r="E388">
            <v>1019</v>
          </cell>
          <cell r="F388">
            <v>537</v>
          </cell>
        </row>
        <row r="389">
          <cell r="A389" t="str">
            <v>METCO</v>
          </cell>
          <cell r="B389">
            <v>240</v>
          </cell>
          <cell r="C389">
            <v>0.84</v>
          </cell>
          <cell r="D389">
            <v>1600</v>
          </cell>
          <cell r="E389">
            <v>384</v>
          </cell>
          <cell r="F389">
            <v>5016</v>
          </cell>
        </row>
        <row r="390">
          <cell r="A390" t="str">
            <v>MFC</v>
          </cell>
          <cell r="B390">
            <v>22.1</v>
          </cell>
          <cell r="C390">
            <v>0</v>
          </cell>
          <cell r="D390">
            <v>1700</v>
          </cell>
          <cell r="E390">
            <v>37</v>
          </cell>
          <cell r="F390">
            <v>2776</v>
          </cell>
        </row>
        <row r="391">
          <cell r="A391" t="str">
            <v>MFEC</v>
          </cell>
          <cell r="B391">
            <v>7.8</v>
          </cell>
          <cell r="C391">
            <v>-0.64</v>
          </cell>
          <cell r="D391">
            <v>104200</v>
          </cell>
          <cell r="E391">
            <v>813</v>
          </cell>
          <cell r="F391">
            <v>3443</v>
          </cell>
        </row>
        <row r="392">
          <cell r="A392" t="str">
            <v>MGT</v>
          </cell>
          <cell r="B392">
            <v>3</v>
          </cell>
          <cell r="C392">
            <v>0.67</v>
          </cell>
          <cell r="D392">
            <v>20000</v>
          </cell>
          <cell r="E392">
            <v>60</v>
          </cell>
          <cell r="F392">
            <v>1200</v>
          </cell>
        </row>
        <row r="393">
          <cell r="A393" t="str">
            <v>MICRO</v>
          </cell>
          <cell r="B393">
            <v>3.32</v>
          </cell>
          <cell r="C393">
            <v>0.61</v>
          </cell>
          <cell r="D393">
            <v>111900</v>
          </cell>
          <cell r="E393">
            <v>372</v>
          </cell>
          <cell r="F393">
            <v>3104</v>
          </cell>
        </row>
        <row r="394">
          <cell r="A394" t="str">
            <v>MIDA</v>
          </cell>
          <cell r="B394">
            <v>0.47</v>
          </cell>
          <cell r="C394">
            <v>2.17</v>
          </cell>
          <cell r="D394">
            <v>101600</v>
          </cell>
          <cell r="E394">
            <v>48</v>
          </cell>
          <cell r="F394">
            <v>1177</v>
          </cell>
        </row>
        <row r="395">
          <cell r="A395" t="str">
            <v>MILL</v>
          </cell>
          <cell r="B395">
            <v>0.44</v>
          </cell>
          <cell r="C395">
            <v>-2.2200000000000002</v>
          </cell>
          <cell r="D395">
            <v>538700</v>
          </cell>
          <cell r="E395">
            <v>241</v>
          </cell>
          <cell r="F395">
            <v>2444</v>
          </cell>
        </row>
        <row r="396">
          <cell r="A396" t="str">
            <v>MINT</v>
          </cell>
          <cell r="B396">
            <v>33.75</v>
          </cell>
          <cell r="C396">
            <v>0.75</v>
          </cell>
          <cell r="D396">
            <v>23593600</v>
          </cell>
          <cell r="E396">
            <v>796067</v>
          </cell>
          <cell r="F396">
            <v>184601</v>
          </cell>
        </row>
        <row r="397">
          <cell r="A397" t="str">
            <v>MITSIB</v>
          </cell>
          <cell r="B397">
            <v>1</v>
          </cell>
          <cell r="C397">
            <v>2.04</v>
          </cell>
          <cell r="D397">
            <v>694100</v>
          </cell>
          <cell r="E397">
            <v>686</v>
          </cell>
          <cell r="F397">
            <v>788</v>
          </cell>
        </row>
        <row r="398">
          <cell r="A398" t="str">
            <v>MJD</v>
          </cell>
          <cell r="B398">
            <v>1.53</v>
          </cell>
          <cell r="C398">
            <v>0</v>
          </cell>
          <cell r="D398">
            <v>20400</v>
          </cell>
          <cell r="E398">
            <v>31</v>
          </cell>
          <cell r="F398">
            <v>1316</v>
          </cell>
        </row>
        <row r="399">
          <cell r="A399" t="str">
            <v>MK</v>
          </cell>
          <cell r="B399">
            <v>2.94</v>
          </cell>
          <cell r="C399">
            <v>0</v>
          </cell>
          <cell r="D399">
            <v>49200</v>
          </cell>
          <cell r="E399">
            <v>145</v>
          </cell>
          <cell r="F399">
            <v>3208</v>
          </cell>
        </row>
        <row r="400">
          <cell r="A400" t="str">
            <v>ML</v>
          </cell>
          <cell r="B400">
            <v>1.01</v>
          </cell>
          <cell r="C400">
            <v>2.02</v>
          </cell>
          <cell r="D400">
            <v>40600</v>
          </cell>
          <cell r="E400">
            <v>41</v>
          </cell>
          <cell r="F400">
            <v>1075</v>
          </cell>
        </row>
        <row r="401">
          <cell r="A401" t="str">
            <v>MODERN</v>
          </cell>
          <cell r="B401">
            <v>2.86</v>
          </cell>
          <cell r="C401">
            <v>0</v>
          </cell>
          <cell r="D401">
            <v>6700</v>
          </cell>
          <cell r="E401">
            <v>19</v>
          </cell>
          <cell r="F401">
            <v>2145</v>
          </cell>
        </row>
        <row r="402">
          <cell r="A402" t="str">
            <v>MONO</v>
          </cell>
          <cell r="B402">
            <v>1.21</v>
          </cell>
          <cell r="C402">
            <v>1.68</v>
          </cell>
          <cell r="D402">
            <v>4052800</v>
          </cell>
          <cell r="E402">
            <v>4854</v>
          </cell>
          <cell r="F402">
            <v>4200</v>
          </cell>
        </row>
        <row r="403">
          <cell r="A403" t="str">
            <v>MOONG</v>
          </cell>
          <cell r="B403">
            <v>2.16</v>
          </cell>
          <cell r="C403">
            <v>0.93</v>
          </cell>
          <cell r="D403">
            <v>161200</v>
          </cell>
          <cell r="E403">
            <v>345</v>
          </cell>
          <cell r="F403">
            <v>729</v>
          </cell>
        </row>
        <row r="404">
          <cell r="A404" t="str">
            <v>MORE</v>
          </cell>
          <cell r="B404">
            <v>0.19</v>
          </cell>
          <cell r="C404">
            <v>5.56</v>
          </cell>
          <cell r="D404">
            <v>5477600</v>
          </cell>
          <cell r="E404">
            <v>996</v>
          </cell>
          <cell r="F404">
            <v>1364</v>
          </cell>
        </row>
        <row r="405">
          <cell r="A405" t="str">
            <v>MOSHI</v>
          </cell>
          <cell r="B405">
            <v>40.75</v>
          </cell>
          <cell r="C405">
            <v>1.24</v>
          </cell>
          <cell r="D405">
            <v>304500</v>
          </cell>
          <cell r="E405">
            <v>12424</v>
          </cell>
          <cell r="F405">
            <v>12225</v>
          </cell>
        </row>
        <row r="406">
          <cell r="A406" t="str">
            <v>MPIC</v>
          </cell>
          <cell r="B406">
            <v>2.16</v>
          </cell>
          <cell r="C406">
            <v>-16.28</v>
          </cell>
          <cell r="D406">
            <v>37829100</v>
          </cell>
          <cell r="E406">
            <v>88028</v>
          </cell>
          <cell r="F406">
            <v>2808</v>
          </cell>
        </row>
        <row r="407">
          <cell r="A407" t="str">
            <v>MSC</v>
          </cell>
          <cell r="B407">
            <v>9.15</v>
          </cell>
          <cell r="C407">
            <v>0</v>
          </cell>
          <cell r="D407">
            <v>12700</v>
          </cell>
          <cell r="E407">
            <v>116</v>
          </cell>
          <cell r="F407">
            <v>3294</v>
          </cell>
        </row>
        <row r="408">
          <cell r="A408" t="str">
            <v>MST</v>
          </cell>
          <cell r="B408">
            <v>10.9</v>
          </cell>
          <cell r="C408">
            <v>0</v>
          </cell>
          <cell r="D408">
            <v>1900</v>
          </cell>
          <cell r="E408">
            <v>21</v>
          </cell>
          <cell r="F408">
            <v>6222</v>
          </cell>
        </row>
        <row r="409">
          <cell r="A409" t="str">
            <v>MTC</v>
          </cell>
          <cell r="B409">
            <v>40.25</v>
          </cell>
          <cell r="C409">
            <v>0.63</v>
          </cell>
          <cell r="D409">
            <v>12579500</v>
          </cell>
          <cell r="E409">
            <v>504840</v>
          </cell>
          <cell r="F409">
            <v>85330</v>
          </cell>
        </row>
        <row r="410">
          <cell r="A410" t="str">
            <v>MTI</v>
          </cell>
          <cell r="B410">
            <v>115.5</v>
          </cell>
          <cell r="C410">
            <v>2.21</v>
          </cell>
          <cell r="D410">
            <v>1800</v>
          </cell>
          <cell r="E410">
            <v>207</v>
          </cell>
          <cell r="F410">
            <v>6815</v>
          </cell>
        </row>
        <row r="411">
          <cell r="A411" t="str">
            <v>MTW</v>
          </cell>
          <cell r="B411">
            <v>3.66</v>
          </cell>
          <cell r="C411">
            <v>-3.17</v>
          </cell>
          <cell r="D411">
            <v>40641200</v>
          </cell>
          <cell r="E411">
            <v>153207</v>
          </cell>
          <cell r="F411">
            <v>2467</v>
          </cell>
        </row>
        <row r="412">
          <cell r="A412" t="str">
            <v>MUD</v>
          </cell>
          <cell r="B412">
            <v>2.2000000000000002</v>
          </cell>
          <cell r="C412">
            <v>-8.33</v>
          </cell>
          <cell r="D412">
            <v>7000</v>
          </cell>
          <cell r="E412">
            <v>15</v>
          </cell>
          <cell r="F412">
            <v>2317</v>
          </cell>
        </row>
        <row r="413">
          <cell r="A413" t="str">
            <v>MVP</v>
          </cell>
          <cell r="B413">
            <v>2.2000000000000002</v>
          </cell>
          <cell r="C413">
            <v>2.8</v>
          </cell>
          <cell r="D413">
            <v>310300</v>
          </cell>
          <cell r="E413">
            <v>678</v>
          </cell>
          <cell r="F413">
            <v>677</v>
          </cell>
        </row>
        <row r="414">
          <cell r="A414" t="str">
            <v>NATION</v>
          </cell>
          <cell r="B414">
            <v>0.09</v>
          </cell>
          <cell r="C414">
            <v>0</v>
          </cell>
          <cell r="D414">
            <v>696700</v>
          </cell>
          <cell r="E414">
            <v>63</v>
          </cell>
          <cell r="F414">
            <v>1098</v>
          </cell>
        </row>
        <row r="415">
          <cell r="A415" t="str">
            <v>NC</v>
          </cell>
          <cell r="B415">
            <v>7.25</v>
          </cell>
          <cell r="C415">
            <v>-28.22</v>
          </cell>
          <cell r="D415">
            <v>12123500</v>
          </cell>
          <cell r="E415">
            <v>93269</v>
          </cell>
          <cell r="F415">
            <v>1084</v>
          </cell>
        </row>
        <row r="416">
          <cell r="A416" t="str">
            <v>NCAP</v>
          </cell>
          <cell r="B416">
            <v>5.35</v>
          </cell>
          <cell r="C416">
            <v>1.9</v>
          </cell>
          <cell r="D416">
            <v>29828300</v>
          </cell>
          <cell r="E416">
            <v>159430</v>
          </cell>
          <cell r="F416">
            <v>7223</v>
          </cell>
        </row>
        <row r="417">
          <cell r="A417" t="str">
            <v>NCH</v>
          </cell>
          <cell r="B417">
            <v>1.38</v>
          </cell>
          <cell r="C417">
            <v>1.47</v>
          </cell>
          <cell r="D417">
            <v>1241400</v>
          </cell>
          <cell r="E417">
            <v>1691</v>
          </cell>
          <cell r="F417">
            <v>1718</v>
          </cell>
        </row>
        <row r="418">
          <cell r="A418" t="str">
            <v>NCL</v>
          </cell>
          <cell r="B418">
            <v>2.56</v>
          </cell>
          <cell r="C418">
            <v>-1.54</v>
          </cell>
          <cell r="D418">
            <v>62400</v>
          </cell>
          <cell r="E418">
            <v>160</v>
          </cell>
          <cell r="F418">
            <v>1352</v>
          </cell>
        </row>
        <row r="419">
          <cell r="A419" t="str">
            <v>NDR</v>
          </cell>
          <cell r="B419">
            <v>2</v>
          </cell>
          <cell r="C419">
            <v>-1.96</v>
          </cell>
          <cell r="D419">
            <v>40800</v>
          </cell>
          <cell r="E419">
            <v>81</v>
          </cell>
          <cell r="F419">
            <v>694</v>
          </cell>
        </row>
        <row r="420">
          <cell r="A420" t="str">
            <v>NEP</v>
          </cell>
          <cell r="B420">
            <v>0.25</v>
          </cell>
          <cell r="C420">
            <v>0</v>
          </cell>
          <cell r="D420">
            <v>0</v>
          </cell>
          <cell r="E420">
            <v>0</v>
          </cell>
          <cell r="F420">
            <v>581</v>
          </cell>
        </row>
        <row r="421">
          <cell r="A421" t="str">
            <v>NER</v>
          </cell>
          <cell r="B421">
            <v>4.76</v>
          </cell>
          <cell r="C421">
            <v>-0.83</v>
          </cell>
          <cell r="D421">
            <v>7096500</v>
          </cell>
          <cell r="E421">
            <v>33703</v>
          </cell>
          <cell r="F421">
            <v>8795</v>
          </cell>
        </row>
        <row r="422">
          <cell r="A422" t="str">
            <v>NETBAY</v>
          </cell>
          <cell r="B422">
            <v>20.8</v>
          </cell>
          <cell r="C422">
            <v>-3.26</v>
          </cell>
          <cell r="D422">
            <v>999800</v>
          </cell>
          <cell r="E422">
            <v>21019</v>
          </cell>
          <cell r="F422">
            <v>4160</v>
          </cell>
        </row>
        <row r="423">
          <cell r="A423" t="str">
            <v>NEW</v>
          </cell>
          <cell r="B423">
            <v>102</v>
          </cell>
          <cell r="C423">
            <v>0</v>
          </cell>
          <cell r="D423">
            <v>0</v>
          </cell>
          <cell r="E423">
            <v>0</v>
          </cell>
          <cell r="F423">
            <v>1020</v>
          </cell>
        </row>
        <row r="424">
          <cell r="A424" t="str">
            <v>NEWS</v>
          </cell>
          <cell r="B424">
            <v>0.02</v>
          </cell>
          <cell r="C424">
            <v>0</v>
          </cell>
          <cell r="D424">
            <v>118024400</v>
          </cell>
          <cell r="E424">
            <v>2362</v>
          </cell>
          <cell r="F424">
            <v>2113</v>
          </cell>
        </row>
        <row r="425">
          <cell r="A425" t="str">
            <v>NEX</v>
          </cell>
          <cell r="B425">
            <v>13.6</v>
          </cell>
          <cell r="C425">
            <v>-0.73</v>
          </cell>
          <cell r="D425">
            <v>17969300</v>
          </cell>
          <cell r="E425">
            <v>248508</v>
          </cell>
          <cell r="F425">
            <v>22773</v>
          </cell>
        </row>
        <row r="426">
          <cell r="A426" t="str">
            <v>NFC</v>
          </cell>
          <cell r="B426">
            <v>5</v>
          </cell>
          <cell r="C426">
            <v>-0.99</v>
          </cell>
          <cell r="D426">
            <v>343700</v>
          </cell>
          <cell r="E426">
            <v>1722</v>
          </cell>
          <cell r="F426">
            <v>5439</v>
          </cell>
        </row>
        <row r="427">
          <cell r="A427" t="str">
            <v>NINE</v>
          </cell>
          <cell r="B427">
            <v>5.4</v>
          </cell>
          <cell r="C427">
            <v>-1.82</v>
          </cell>
          <cell r="D427">
            <v>441</v>
          </cell>
          <cell r="E427">
            <v>243</v>
          </cell>
          <cell r="F427">
            <v>8584</v>
          </cell>
        </row>
        <row r="428">
          <cell r="A428" t="str">
            <v>NKI</v>
          </cell>
          <cell r="B428">
            <v>33</v>
          </cell>
          <cell r="C428">
            <v>0</v>
          </cell>
          <cell r="D428">
            <v>300</v>
          </cell>
          <cell r="E428">
            <v>10</v>
          </cell>
          <cell r="F428">
            <v>1188</v>
          </cell>
        </row>
        <row r="429">
          <cell r="A429" t="str">
            <v>NNCL</v>
          </cell>
          <cell r="B429">
            <v>1.91</v>
          </cell>
          <cell r="C429">
            <v>0</v>
          </cell>
          <cell r="D429">
            <v>281200</v>
          </cell>
          <cell r="E429">
            <v>534</v>
          </cell>
          <cell r="F429">
            <v>3912</v>
          </cell>
        </row>
        <row r="430">
          <cell r="A430" t="str">
            <v>NOBLE</v>
          </cell>
          <cell r="B430">
            <v>4.5</v>
          </cell>
          <cell r="C430">
            <v>0.45</v>
          </cell>
          <cell r="D430">
            <v>1001500</v>
          </cell>
          <cell r="E430">
            <v>4518</v>
          </cell>
          <cell r="F430">
            <v>6162</v>
          </cell>
        </row>
        <row r="431">
          <cell r="A431" t="str">
            <v>NOK</v>
          </cell>
          <cell r="B431">
            <v>1.04</v>
          </cell>
          <cell r="C431">
            <v>0</v>
          </cell>
          <cell r="D431">
            <v>0</v>
          </cell>
          <cell r="E431">
            <v>0</v>
          </cell>
          <cell r="F431">
            <v>0</v>
          </cell>
        </row>
        <row r="432">
          <cell r="A432" t="str">
            <v>NOVA</v>
          </cell>
          <cell r="B432">
            <v>12.4</v>
          </cell>
          <cell r="C432">
            <v>0</v>
          </cell>
          <cell r="D432">
            <v>39300</v>
          </cell>
          <cell r="E432">
            <v>480</v>
          </cell>
          <cell r="F432">
            <v>2107</v>
          </cell>
        </row>
        <row r="433">
          <cell r="A433" t="str">
            <v>NPK</v>
          </cell>
          <cell r="B433">
            <v>23.5</v>
          </cell>
          <cell r="C433">
            <v>-20.34</v>
          </cell>
          <cell r="D433">
            <v>45500</v>
          </cell>
          <cell r="E433">
            <v>1178</v>
          </cell>
          <cell r="F433">
            <v>235</v>
          </cell>
        </row>
        <row r="434">
          <cell r="A434" t="str">
            <v>NRF</v>
          </cell>
          <cell r="B434">
            <v>5.5</v>
          </cell>
          <cell r="C434">
            <v>0.92</v>
          </cell>
          <cell r="D434">
            <v>323100</v>
          </cell>
          <cell r="E434">
            <v>1767</v>
          </cell>
          <cell r="F434">
            <v>7797</v>
          </cell>
        </row>
        <row r="435">
          <cell r="A435" t="str">
            <v>NSI</v>
          </cell>
          <cell r="B435">
            <v>160.5</v>
          </cell>
          <cell r="C435">
            <v>0.31</v>
          </cell>
          <cell r="D435">
            <v>1100</v>
          </cell>
          <cell r="E435">
            <v>181</v>
          </cell>
          <cell r="F435">
            <v>2231</v>
          </cell>
        </row>
        <row r="436">
          <cell r="A436" t="str">
            <v>NSL</v>
          </cell>
          <cell r="B436">
            <v>20</v>
          </cell>
          <cell r="C436">
            <v>0</v>
          </cell>
          <cell r="D436">
            <v>291900</v>
          </cell>
          <cell r="E436">
            <v>5783</v>
          </cell>
          <cell r="F436">
            <v>6000</v>
          </cell>
        </row>
        <row r="437">
          <cell r="A437" t="str">
            <v>NTSC</v>
          </cell>
          <cell r="B437">
            <v>21.8</v>
          </cell>
          <cell r="C437">
            <v>0.93</v>
          </cell>
          <cell r="D437">
            <v>58300</v>
          </cell>
          <cell r="E437">
            <v>1283</v>
          </cell>
          <cell r="F437">
            <v>2180</v>
          </cell>
        </row>
        <row r="438">
          <cell r="A438" t="str">
            <v>NTV</v>
          </cell>
          <cell r="B438">
            <v>39</v>
          </cell>
          <cell r="C438">
            <v>0</v>
          </cell>
          <cell r="D438">
            <v>4700</v>
          </cell>
          <cell r="E438">
            <v>182</v>
          </cell>
          <cell r="F438">
            <v>6240</v>
          </cell>
        </row>
        <row r="439">
          <cell r="A439" t="str">
            <v>NUSA</v>
          </cell>
          <cell r="B439">
            <v>0.87</v>
          </cell>
          <cell r="C439">
            <v>1.1599999999999999</v>
          </cell>
          <cell r="D439">
            <v>15258600</v>
          </cell>
          <cell r="E439">
            <v>13339</v>
          </cell>
          <cell r="F439">
            <v>10132</v>
          </cell>
        </row>
        <row r="440">
          <cell r="A440" t="str">
            <v>NV</v>
          </cell>
          <cell r="B440">
            <v>2.82</v>
          </cell>
          <cell r="C440">
            <v>-2.76</v>
          </cell>
          <cell r="D440">
            <v>1595300</v>
          </cell>
          <cell r="E440">
            <v>4530</v>
          </cell>
          <cell r="F440">
            <v>1692</v>
          </cell>
        </row>
        <row r="441">
          <cell r="A441" t="str">
            <v>NVD</v>
          </cell>
          <cell r="B441">
            <v>2.08</v>
          </cell>
          <cell r="C441">
            <v>0</v>
          </cell>
          <cell r="D441">
            <v>1158700</v>
          </cell>
          <cell r="E441">
            <v>2385</v>
          </cell>
          <cell r="F441">
            <v>3231</v>
          </cell>
        </row>
        <row r="442">
          <cell r="A442" t="str">
            <v>NWR</v>
          </cell>
          <cell r="B442">
            <v>0.56999999999999995</v>
          </cell>
          <cell r="C442">
            <v>-3.39</v>
          </cell>
          <cell r="D442">
            <v>813900</v>
          </cell>
          <cell r="E442">
            <v>471</v>
          </cell>
          <cell r="F442">
            <v>1474</v>
          </cell>
        </row>
        <row r="443">
          <cell r="A443" t="str">
            <v>NYT</v>
          </cell>
          <cell r="B443">
            <v>3.92</v>
          </cell>
          <cell r="C443">
            <v>-2.97</v>
          </cell>
          <cell r="D443">
            <v>4611500</v>
          </cell>
          <cell r="E443">
            <v>18210</v>
          </cell>
          <cell r="F443">
            <v>4861</v>
          </cell>
        </row>
        <row r="444">
          <cell r="A444" t="str">
            <v>OCC</v>
          </cell>
          <cell r="B444">
            <v>10</v>
          </cell>
          <cell r="C444">
            <v>-0.99</v>
          </cell>
          <cell r="D444">
            <v>1700</v>
          </cell>
          <cell r="E444">
            <v>17</v>
          </cell>
          <cell r="F444">
            <v>600</v>
          </cell>
        </row>
        <row r="445">
          <cell r="A445" t="str">
            <v>OGC</v>
          </cell>
          <cell r="B445">
            <v>25.25</v>
          </cell>
          <cell r="C445">
            <v>1</v>
          </cell>
          <cell r="D445">
            <v>900</v>
          </cell>
          <cell r="E445">
            <v>22</v>
          </cell>
          <cell r="F445">
            <v>539</v>
          </cell>
        </row>
        <row r="446">
          <cell r="A446" t="str">
            <v>OHTL</v>
          </cell>
          <cell r="B446">
            <v>490</v>
          </cell>
          <cell r="C446">
            <v>0.82</v>
          </cell>
          <cell r="D446">
            <v>100</v>
          </cell>
          <cell r="E446">
            <v>49</v>
          </cell>
          <cell r="F446">
            <v>7398</v>
          </cell>
        </row>
        <row r="447">
          <cell r="A447" t="str">
            <v>OISHI</v>
          </cell>
          <cell r="B447">
            <v>58.25</v>
          </cell>
          <cell r="C447">
            <v>0.43</v>
          </cell>
          <cell r="D447">
            <v>21300</v>
          </cell>
          <cell r="E447">
            <v>1238</v>
          </cell>
          <cell r="F447">
            <v>21844</v>
          </cell>
        </row>
        <row r="448">
          <cell r="A448" t="str">
            <v>ONEE</v>
          </cell>
          <cell r="B448">
            <v>4.9400000000000004</v>
          </cell>
          <cell r="C448">
            <v>0.41</v>
          </cell>
          <cell r="D448">
            <v>28437700</v>
          </cell>
          <cell r="E448">
            <v>140132</v>
          </cell>
          <cell r="F448">
            <v>11763</v>
          </cell>
        </row>
        <row r="449">
          <cell r="A449" t="str">
            <v>OR</v>
          </cell>
          <cell r="B449">
            <v>20.6</v>
          </cell>
          <cell r="C449">
            <v>-2.37</v>
          </cell>
          <cell r="D449">
            <v>21042200</v>
          </cell>
          <cell r="E449">
            <v>435594</v>
          </cell>
          <cell r="F449">
            <v>247200</v>
          </cell>
        </row>
        <row r="450">
          <cell r="A450" t="str">
            <v>ORI</v>
          </cell>
          <cell r="B450">
            <v>10.7</v>
          </cell>
          <cell r="C450">
            <v>0</v>
          </cell>
          <cell r="D450">
            <v>6307900</v>
          </cell>
          <cell r="E450">
            <v>67005</v>
          </cell>
          <cell r="F450">
            <v>26259</v>
          </cell>
        </row>
        <row r="451">
          <cell r="A451" t="str">
            <v>OSP</v>
          </cell>
          <cell r="B451">
            <v>29.5</v>
          </cell>
          <cell r="C451">
            <v>-0.84</v>
          </cell>
          <cell r="D451">
            <v>11166500</v>
          </cell>
          <cell r="E451">
            <v>328037</v>
          </cell>
          <cell r="F451">
            <v>88611</v>
          </cell>
        </row>
        <row r="452">
          <cell r="A452" t="str">
            <v>OTO</v>
          </cell>
          <cell r="B452">
            <v>21</v>
          </cell>
          <cell r="C452">
            <v>7.69</v>
          </cell>
          <cell r="D452">
            <v>21241500</v>
          </cell>
          <cell r="E452">
            <v>432301</v>
          </cell>
          <cell r="F452">
            <v>11760</v>
          </cell>
        </row>
        <row r="453">
          <cell r="A453" t="str">
            <v>PACE</v>
          </cell>
          <cell r="B453">
            <v>0.03</v>
          </cell>
          <cell r="C453">
            <v>0</v>
          </cell>
          <cell r="D453">
            <v>0</v>
          </cell>
          <cell r="E453">
            <v>0</v>
          </cell>
          <cell r="F453">
            <v>0</v>
          </cell>
        </row>
        <row r="454">
          <cell r="A454" t="str">
            <v>PACO</v>
          </cell>
          <cell r="B454">
            <v>1.94</v>
          </cell>
          <cell r="C454">
            <v>1.57</v>
          </cell>
          <cell r="D454">
            <v>225400</v>
          </cell>
          <cell r="E454">
            <v>432</v>
          </cell>
          <cell r="F454">
            <v>1940</v>
          </cell>
        </row>
        <row r="455">
          <cell r="A455" t="str">
            <v>PAF</v>
          </cell>
          <cell r="B455">
            <v>1.71</v>
          </cell>
          <cell r="C455">
            <v>0.59</v>
          </cell>
          <cell r="D455">
            <v>42433500</v>
          </cell>
          <cell r="E455">
            <v>80971</v>
          </cell>
          <cell r="F455">
            <v>923</v>
          </cell>
        </row>
        <row r="456">
          <cell r="A456" t="str">
            <v>PAP</v>
          </cell>
          <cell r="B456">
            <v>3.18</v>
          </cell>
          <cell r="C456">
            <v>1.27</v>
          </cell>
          <cell r="D456">
            <v>50200</v>
          </cell>
          <cell r="E456">
            <v>159</v>
          </cell>
          <cell r="F456">
            <v>2099</v>
          </cell>
        </row>
        <row r="457">
          <cell r="A457" t="str">
            <v>PATO</v>
          </cell>
          <cell r="B457">
            <v>9.9499999999999993</v>
          </cell>
          <cell r="C457">
            <v>0</v>
          </cell>
          <cell r="D457">
            <v>1200</v>
          </cell>
          <cell r="E457">
            <v>12</v>
          </cell>
          <cell r="F457">
            <v>1417</v>
          </cell>
        </row>
        <row r="458">
          <cell r="A458" t="str">
            <v>PB</v>
          </cell>
          <cell r="B458">
            <v>70</v>
          </cell>
          <cell r="C458">
            <v>0</v>
          </cell>
          <cell r="D458">
            <v>1000</v>
          </cell>
          <cell r="E458">
            <v>70</v>
          </cell>
          <cell r="F458">
            <v>31500</v>
          </cell>
        </row>
        <row r="459">
          <cell r="A459" t="str">
            <v>PCC</v>
          </cell>
          <cell r="B459">
            <v>2.9</v>
          </cell>
          <cell r="C459">
            <v>0.69</v>
          </cell>
          <cell r="D459">
            <v>638600</v>
          </cell>
          <cell r="E459">
            <v>1839</v>
          </cell>
          <cell r="F459">
            <v>3557</v>
          </cell>
        </row>
        <row r="460">
          <cell r="A460" t="str">
            <v>PCSGH</v>
          </cell>
          <cell r="B460">
            <v>5</v>
          </cell>
          <cell r="C460">
            <v>0.4</v>
          </cell>
          <cell r="D460">
            <v>15000</v>
          </cell>
          <cell r="E460">
            <v>74</v>
          </cell>
          <cell r="F460">
            <v>7625</v>
          </cell>
        </row>
        <row r="461">
          <cell r="A461" t="str">
            <v>PDG</v>
          </cell>
          <cell r="B461">
            <v>3.1</v>
          </cell>
          <cell r="C461">
            <v>0</v>
          </cell>
          <cell r="D461">
            <v>43100</v>
          </cell>
          <cell r="E461">
            <v>134</v>
          </cell>
          <cell r="F461">
            <v>921</v>
          </cell>
        </row>
        <row r="462">
          <cell r="A462" t="str">
            <v>PDJ</v>
          </cell>
          <cell r="B462">
            <v>2.38</v>
          </cell>
          <cell r="C462">
            <v>-2.46</v>
          </cell>
          <cell r="D462">
            <v>1244200</v>
          </cell>
          <cell r="E462">
            <v>3005</v>
          </cell>
          <cell r="F462">
            <v>1411</v>
          </cell>
        </row>
        <row r="463">
          <cell r="A463" t="str">
            <v>PEACE</v>
          </cell>
          <cell r="B463">
            <v>4.16</v>
          </cell>
          <cell r="C463">
            <v>-1.42</v>
          </cell>
          <cell r="D463">
            <v>121400</v>
          </cell>
          <cell r="E463">
            <v>507</v>
          </cell>
          <cell r="F463">
            <v>2097</v>
          </cell>
        </row>
        <row r="464">
          <cell r="A464" t="str">
            <v>PERM</v>
          </cell>
          <cell r="B464">
            <v>0.93</v>
          </cell>
          <cell r="C464">
            <v>0</v>
          </cell>
          <cell r="D464">
            <v>168700</v>
          </cell>
          <cell r="E464">
            <v>156</v>
          </cell>
          <cell r="F464">
            <v>713</v>
          </cell>
        </row>
        <row r="465">
          <cell r="A465" t="str">
            <v>PF</v>
          </cell>
          <cell r="B465">
            <v>0.37</v>
          </cell>
          <cell r="C465">
            <v>0</v>
          </cell>
          <cell r="D465">
            <v>8361900</v>
          </cell>
          <cell r="E465">
            <v>3106</v>
          </cell>
          <cell r="F465">
            <v>3704</v>
          </cell>
        </row>
        <row r="466">
          <cell r="A466" t="str">
            <v>PG</v>
          </cell>
          <cell r="B466">
            <v>8.5</v>
          </cell>
          <cell r="C466">
            <v>-9.57</v>
          </cell>
          <cell r="D466">
            <v>590800</v>
          </cell>
          <cell r="E466">
            <v>5353</v>
          </cell>
          <cell r="F466">
            <v>816</v>
          </cell>
        </row>
        <row r="467">
          <cell r="A467" t="str">
            <v>PHOL</v>
          </cell>
          <cell r="B467">
            <v>3.04</v>
          </cell>
          <cell r="C467">
            <v>-0.65</v>
          </cell>
          <cell r="D467">
            <v>155300</v>
          </cell>
          <cell r="E467">
            <v>473</v>
          </cell>
          <cell r="F467">
            <v>616</v>
          </cell>
        </row>
        <row r="468">
          <cell r="A468" t="str">
            <v>PICO</v>
          </cell>
          <cell r="B468">
            <v>5.2</v>
          </cell>
          <cell r="C468">
            <v>2.97</v>
          </cell>
          <cell r="D468">
            <v>7000</v>
          </cell>
          <cell r="E468">
            <v>36</v>
          </cell>
          <cell r="F468">
            <v>1120</v>
          </cell>
        </row>
        <row r="469">
          <cell r="A469" t="str">
            <v>PIMO</v>
          </cell>
          <cell r="B469">
            <v>1.71</v>
          </cell>
          <cell r="C469">
            <v>-1.1599999999999999</v>
          </cell>
          <cell r="D469">
            <v>799800</v>
          </cell>
          <cell r="E469">
            <v>1372</v>
          </cell>
          <cell r="F469">
            <v>1188</v>
          </cell>
        </row>
        <row r="470">
          <cell r="A470" t="str">
            <v>PIN</v>
          </cell>
          <cell r="B470">
            <v>3.52</v>
          </cell>
          <cell r="C470">
            <v>-1.68</v>
          </cell>
          <cell r="D470">
            <v>169100</v>
          </cell>
          <cell r="E470">
            <v>594</v>
          </cell>
          <cell r="F470">
            <v>4083</v>
          </cell>
        </row>
        <row r="471">
          <cell r="A471" t="str">
            <v>PJW</v>
          </cell>
          <cell r="B471">
            <v>4.34</v>
          </cell>
          <cell r="C471">
            <v>-0.91</v>
          </cell>
          <cell r="D471">
            <v>1785400</v>
          </cell>
          <cell r="E471">
            <v>7818</v>
          </cell>
          <cell r="F471">
            <v>2664</v>
          </cell>
        </row>
        <row r="472">
          <cell r="A472" t="str">
            <v>PK</v>
          </cell>
          <cell r="B472">
            <v>1.23</v>
          </cell>
          <cell r="C472">
            <v>-0.81</v>
          </cell>
          <cell r="D472">
            <v>49600</v>
          </cell>
          <cell r="E472">
            <v>60</v>
          </cell>
          <cell r="F472">
            <v>641</v>
          </cell>
        </row>
        <row r="473">
          <cell r="A473" t="str">
            <v>PL</v>
          </cell>
          <cell r="B473">
            <v>2.42</v>
          </cell>
          <cell r="C473">
            <v>0</v>
          </cell>
          <cell r="D473">
            <v>131200</v>
          </cell>
          <cell r="E473">
            <v>322</v>
          </cell>
          <cell r="F473">
            <v>1444</v>
          </cell>
        </row>
        <row r="474">
          <cell r="A474" t="str">
            <v>PLANB</v>
          </cell>
          <cell r="B474">
            <v>8.9</v>
          </cell>
          <cell r="C474">
            <v>-0.56000000000000005</v>
          </cell>
          <cell r="D474">
            <v>6904300</v>
          </cell>
          <cell r="E474">
            <v>61265</v>
          </cell>
          <cell r="F474">
            <v>38086</v>
          </cell>
        </row>
        <row r="475">
          <cell r="A475" t="str">
            <v>PLANET</v>
          </cell>
          <cell r="B475">
            <v>0.91</v>
          </cell>
          <cell r="C475">
            <v>-2.15</v>
          </cell>
          <cell r="D475">
            <v>6321000</v>
          </cell>
          <cell r="E475">
            <v>5818</v>
          </cell>
          <cell r="F475">
            <v>359</v>
          </cell>
        </row>
        <row r="476">
          <cell r="A476" t="str">
            <v>PLAT</v>
          </cell>
          <cell r="B476">
            <v>3.46</v>
          </cell>
          <cell r="C476">
            <v>-0.56999999999999995</v>
          </cell>
          <cell r="D476">
            <v>1902800</v>
          </cell>
          <cell r="E476">
            <v>6545</v>
          </cell>
          <cell r="F476">
            <v>9688</v>
          </cell>
        </row>
        <row r="477">
          <cell r="A477" t="str">
            <v>PLE</v>
          </cell>
          <cell r="B477">
            <v>0.59</v>
          </cell>
          <cell r="C477">
            <v>0</v>
          </cell>
          <cell r="D477">
            <v>275400</v>
          </cell>
          <cell r="E477">
            <v>161</v>
          </cell>
          <cell r="F477">
            <v>803</v>
          </cell>
        </row>
        <row r="478">
          <cell r="A478" t="str">
            <v>PLUS</v>
          </cell>
          <cell r="B478">
            <v>6.95</v>
          </cell>
          <cell r="C478">
            <v>2.96</v>
          </cell>
          <cell r="D478">
            <v>2385500</v>
          </cell>
          <cell r="E478">
            <v>16537</v>
          </cell>
          <cell r="F478">
            <v>4657</v>
          </cell>
        </row>
        <row r="479">
          <cell r="A479" t="str">
            <v>PM</v>
          </cell>
          <cell r="B479">
            <v>8.9499999999999993</v>
          </cell>
          <cell r="C479">
            <v>1.7</v>
          </cell>
          <cell r="D479">
            <v>179800</v>
          </cell>
          <cell r="E479">
            <v>1603</v>
          </cell>
          <cell r="F479">
            <v>5354</v>
          </cell>
        </row>
        <row r="480">
          <cell r="A480" t="str">
            <v>PMTA</v>
          </cell>
          <cell r="B480">
            <v>9.65</v>
          </cell>
          <cell r="C480">
            <v>0</v>
          </cell>
          <cell r="D480">
            <v>0</v>
          </cell>
          <cell r="E480">
            <v>0</v>
          </cell>
          <cell r="F480">
            <v>977</v>
          </cell>
        </row>
        <row r="481">
          <cell r="A481" t="str">
            <v>POLAR</v>
          </cell>
          <cell r="B481">
            <v>0.09</v>
          </cell>
          <cell r="C481">
            <v>0</v>
          </cell>
          <cell r="D481">
            <v>0</v>
          </cell>
          <cell r="E481">
            <v>0</v>
          </cell>
          <cell r="F481">
            <v>0</v>
          </cell>
        </row>
        <row r="482">
          <cell r="A482" t="str">
            <v>POLY</v>
          </cell>
          <cell r="B482">
            <v>9.75</v>
          </cell>
          <cell r="C482">
            <v>0</v>
          </cell>
          <cell r="D482">
            <v>52800</v>
          </cell>
          <cell r="E482">
            <v>515</v>
          </cell>
          <cell r="F482">
            <v>4388</v>
          </cell>
        </row>
        <row r="483">
          <cell r="A483" t="str">
            <v>PORT</v>
          </cell>
          <cell r="B483">
            <v>1.41</v>
          </cell>
          <cell r="C483">
            <v>0</v>
          </cell>
          <cell r="D483">
            <v>73100</v>
          </cell>
          <cell r="E483">
            <v>102</v>
          </cell>
          <cell r="F483">
            <v>856</v>
          </cell>
        </row>
        <row r="484">
          <cell r="A484" t="str">
            <v>POST</v>
          </cell>
          <cell r="B484">
            <v>1.1000000000000001</v>
          </cell>
          <cell r="C484">
            <v>0</v>
          </cell>
          <cell r="D484">
            <v>0</v>
          </cell>
          <cell r="E484">
            <v>0</v>
          </cell>
          <cell r="F484">
            <v>0</v>
          </cell>
        </row>
        <row r="485">
          <cell r="A485" t="str">
            <v>PPM</v>
          </cell>
          <cell r="B485">
            <v>1.76</v>
          </cell>
          <cell r="C485">
            <v>-1.1200000000000001</v>
          </cell>
          <cell r="D485">
            <v>66700</v>
          </cell>
          <cell r="E485">
            <v>120</v>
          </cell>
          <cell r="F485">
            <v>743</v>
          </cell>
        </row>
        <row r="486">
          <cell r="A486" t="str">
            <v>PPP</v>
          </cell>
          <cell r="B486">
            <v>2</v>
          </cell>
          <cell r="C486">
            <v>0</v>
          </cell>
          <cell r="D486">
            <v>36000</v>
          </cell>
          <cell r="E486">
            <v>73</v>
          </cell>
          <cell r="F486">
            <v>600</v>
          </cell>
        </row>
        <row r="487">
          <cell r="A487" t="str">
            <v>PPPM</v>
          </cell>
          <cell r="B487">
            <v>0.1</v>
          </cell>
          <cell r="C487">
            <v>0</v>
          </cell>
          <cell r="D487">
            <v>4861300</v>
          </cell>
          <cell r="E487">
            <v>437</v>
          </cell>
          <cell r="F487">
            <v>1131</v>
          </cell>
        </row>
        <row r="488">
          <cell r="A488" t="str">
            <v>PPS</v>
          </cell>
          <cell r="B488">
            <v>0.63</v>
          </cell>
          <cell r="C488">
            <v>0</v>
          </cell>
          <cell r="D488">
            <v>219400</v>
          </cell>
          <cell r="E488">
            <v>138</v>
          </cell>
          <cell r="F488">
            <v>542</v>
          </cell>
        </row>
        <row r="489">
          <cell r="A489" t="str">
            <v>PQS</v>
          </cell>
          <cell r="B489">
            <v>3.74</v>
          </cell>
          <cell r="C489">
            <v>1.63</v>
          </cell>
          <cell r="D489">
            <v>949500</v>
          </cell>
          <cell r="E489">
            <v>3525</v>
          </cell>
          <cell r="F489">
            <v>2506</v>
          </cell>
        </row>
        <row r="490">
          <cell r="A490" t="str">
            <v>PR9</v>
          </cell>
          <cell r="B490">
            <v>18.2</v>
          </cell>
          <cell r="C490">
            <v>1.68</v>
          </cell>
          <cell r="D490">
            <v>2370600</v>
          </cell>
          <cell r="E490">
            <v>42809</v>
          </cell>
          <cell r="F490">
            <v>14311</v>
          </cell>
        </row>
        <row r="491">
          <cell r="A491" t="str">
            <v>PRAKIT</v>
          </cell>
          <cell r="B491">
            <v>11.8</v>
          </cell>
          <cell r="C491">
            <v>0</v>
          </cell>
          <cell r="D491">
            <v>6400</v>
          </cell>
          <cell r="E491">
            <v>76</v>
          </cell>
          <cell r="F491">
            <v>713</v>
          </cell>
        </row>
        <row r="492">
          <cell r="A492" t="str">
            <v>PRAPAT</v>
          </cell>
          <cell r="B492">
            <v>2.56</v>
          </cell>
          <cell r="C492">
            <v>0</v>
          </cell>
          <cell r="D492">
            <v>7719200</v>
          </cell>
          <cell r="E492">
            <v>19829</v>
          </cell>
          <cell r="F492">
            <v>957</v>
          </cell>
        </row>
        <row r="493">
          <cell r="A493" t="str">
            <v>PREB</v>
          </cell>
          <cell r="B493">
            <v>7.3</v>
          </cell>
          <cell r="C493">
            <v>0</v>
          </cell>
          <cell r="D493">
            <v>72400</v>
          </cell>
          <cell r="E493">
            <v>526</v>
          </cell>
          <cell r="F493">
            <v>2253</v>
          </cell>
        </row>
        <row r="494">
          <cell r="A494" t="str">
            <v>PRECHA</v>
          </cell>
          <cell r="B494">
            <v>0.96</v>
          </cell>
          <cell r="C494">
            <v>-2.04</v>
          </cell>
          <cell r="D494">
            <v>521600</v>
          </cell>
          <cell r="E494">
            <v>511</v>
          </cell>
          <cell r="F494">
            <v>323</v>
          </cell>
        </row>
        <row r="495">
          <cell r="A495" t="str">
            <v>PRG</v>
          </cell>
          <cell r="B495">
            <v>10.6</v>
          </cell>
          <cell r="C495">
            <v>0</v>
          </cell>
          <cell r="D495">
            <v>8700</v>
          </cell>
          <cell r="E495">
            <v>93</v>
          </cell>
          <cell r="F495">
            <v>7349</v>
          </cell>
        </row>
        <row r="496">
          <cell r="A496" t="str">
            <v>PRI</v>
          </cell>
          <cell r="B496">
            <v>32.75</v>
          </cell>
          <cell r="C496">
            <v>3.15</v>
          </cell>
          <cell r="D496">
            <v>380100</v>
          </cell>
          <cell r="E496">
            <v>12293</v>
          </cell>
          <cell r="F496">
            <v>10480</v>
          </cell>
        </row>
        <row r="497">
          <cell r="A497" t="str">
            <v>PRIME</v>
          </cell>
          <cell r="B497">
            <v>1.43</v>
          </cell>
          <cell r="C497">
            <v>4.38</v>
          </cell>
          <cell r="D497">
            <v>5705500</v>
          </cell>
          <cell r="E497">
            <v>7919</v>
          </cell>
          <cell r="F497">
            <v>6084</v>
          </cell>
        </row>
        <row r="498">
          <cell r="A498" t="str">
            <v>PRIN</v>
          </cell>
          <cell r="B498">
            <v>2.64</v>
          </cell>
          <cell r="C498">
            <v>0</v>
          </cell>
          <cell r="D498">
            <v>1800</v>
          </cell>
          <cell r="E498">
            <v>5</v>
          </cell>
          <cell r="F498">
            <v>3221</v>
          </cell>
        </row>
        <row r="499">
          <cell r="A499" t="str">
            <v>PRINC</v>
          </cell>
          <cell r="B499">
            <v>4.5199999999999996</v>
          </cell>
          <cell r="C499">
            <v>-0.88</v>
          </cell>
          <cell r="D499">
            <v>530800</v>
          </cell>
          <cell r="E499">
            <v>2410</v>
          </cell>
          <cell r="F499">
            <v>17215</v>
          </cell>
        </row>
        <row r="500">
          <cell r="A500" t="str">
            <v>PRM</v>
          </cell>
          <cell r="B500">
            <v>6.8</v>
          </cell>
          <cell r="C500">
            <v>0</v>
          </cell>
          <cell r="D500">
            <v>4148900</v>
          </cell>
          <cell r="E500">
            <v>27990</v>
          </cell>
          <cell r="F500">
            <v>17000</v>
          </cell>
        </row>
        <row r="501">
          <cell r="A501" t="str">
            <v>PRO</v>
          </cell>
          <cell r="B501">
            <v>0.35</v>
          </cell>
          <cell r="C501">
            <v>0</v>
          </cell>
          <cell r="D501">
            <v>0</v>
          </cell>
          <cell r="E501">
            <v>0</v>
          </cell>
          <cell r="F501">
            <v>0</v>
          </cell>
        </row>
        <row r="502">
          <cell r="A502" t="str">
            <v>PROEN</v>
          </cell>
          <cell r="B502">
            <v>5.5</v>
          </cell>
          <cell r="C502">
            <v>5.77</v>
          </cell>
          <cell r="D502">
            <v>6478100</v>
          </cell>
          <cell r="E502">
            <v>34586</v>
          </cell>
          <cell r="F502">
            <v>1743</v>
          </cell>
        </row>
        <row r="503">
          <cell r="A503" t="str">
            <v>PROS</v>
          </cell>
          <cell r="B503">
            <v>1.9</v>
          </cell>
          <cell r="C503">
            <v>0</v>
          </cell>
          <cell r="D503">
            <v>40800</v>
          </cell>
          <cell r="E503">
            <v>78</v>
          </cell>
          <cell r="F503">
            <v>1043</v>
          </cell>
        </row>
        <row r="504">
          <cell r="A504" t="str">
            <v>PROUD</v>
          </cell>
          <cell r="B504">
            <v>1.81</v>
          </cell>
          <cell r="C504">
            <v>6.47</v>
          </cell>
          <cell r="D504">
            <v>2824400</v>
          </cell>
          <cell r="E504">
            <v>4925</v>
          </cell>
          <cell r="F504">
            <v>1161</v>
          </cell>
        </row>
        <row r="505">
          <cell r="A505" t="str">
            <v>PRTR</v>
          </cell>
          <cell r="B505">
            <v>6.7</v>
          </cell>
          <cell r="C505">
            <v>0</v>
          </cell>
          <cell r="D505">
            <v>3113300</v>
          </cell>
          <cell r="E505">
            <v>20616</v>
          </cell>
          <cell r="F505">
            <v>4020</v>
          </cell>
        </row>
        <row r="506">
          <cell r="A506" t="str">
            <v>PSG</v>
          </cell>
          <cell r="B506">
            <v>0.8</v>
          </cell>
          <cell r="C506">
            <v>-1.23</v>
          </cell>
          <cell r="D506">
            <v>46784300</v>
          </cell>
          <cell r="E506">
            <v>38012</v>
          </cell>
          <cell r="F506">
            <v>51994</v>
          </cell>
        </row>
        <row r="507">
          <cell r="A507" t="str">
            <v>PSH</v>
          </cell>
          <cell r="B507">
            <v>12.4</v>
          </cell>
          <cell r="C507">
            <v>0</v>
          </cell>
          <cell r="D507">
            <v>510500</v>
          </cell>
          <cell r="E507">
            <v>6363</v>
          </cell>
          <cell r="F507">
            <v>27137</v>
          </cell>
        </row>
        <row r="508">
          <cell r="A508" t="str">
            <v>PSL</v>
          </cell>
          <cell r="B508">
            <v>10.199999999999999</v>
          </cell>
          <cell r="C508">
            <v>-3.77</v>
          </cell>
          <cell r="D508">
            <v>9918800</v>
          </cell>
          <cell r="E508">
            <v>101639</v>
          </cell>
          <cell r="F508">
            <v>15905</v>
          </cell>
        </row>
        <row r="509">
          <cell r="A509" t="str">
            <v>PSTC</v>
          </cell>
          <cell r="B509">
            <v>1.05</v>
          </cell>
          <cell r="C509">
            <v>6.06</v>
          </cell>
          <cell r="D509">
            <v>11888200</v>
          </cell>
          <cell r="E509">
            <v>12329</v>
          </cell>
          <cell r="F509">
            <v>2491</v>
          </cell>
        </row>
        <row r="510">
          <cell r="A510" t="str">
            <v>PT</v>
          </cell>
          <cell r="B510">
            <v>7.2</v>
          </cell>
          <cell r="C510">
            <v>0.7</v>
          </cell>
          <cell r="D510">
            <v>291200</v>
          </cell>
          <cell r="E510">
            <v>2075</v>
          </cell>
          <cell r="F510">
            <v>2044</v>
          </cell>
        </row>
        <row r="511">
          <cell r="A511" t="str">
            <v>PTC</v>
          </cell>
          <cell r="B511">
            <v>2.14</v>
          </cell>
          <cell r="C511">
            <v>-1.83</v>
          </cell>
          <cell r="D511">
            <v>84900</v>
          </cell>
          <cell r="E511">
            <v>183</v>
          </cell>
          <cell r="F511">
            <v>877</v>
          </cell>
        </row>
        <row r="512">
          <cell r="A512" t="str">
            <v>PTECH</v>
          </cell>
          <cell r="B512">
            <v>19.2</v>
          </cell>
          <cell r="C512">
            <v>0.52</v>
          </cell>
          <cell r="D512">
            <v>600</v>
          </cell>
          <cell r="E512">
            <v>11</v>
          </cell>
          <cell r="F512">
            <v>4702</v>
          </cell>
        </row>
        <row r="513">
          <cell r="A513" t="str">
            <v>PTG</v>
          </cell>
          <cell r="B513">
            <v>12.4</v>
          </cell>
          <cell r="C513">
            <v>0</v>
          </cell>
          <cell r="D513">
            <v>8466800</v>
          </cell>
          <cell r="E513">
            <v>103848</v>
          </cell>
          <cell r="F513">
            <v>20708</v>
          </cell>
        </row>
        <row r="514">
          <cell r="A514" t="str">
            <v>PTL</v>
          </cell>
          <cell r="B514">
            <v>13.4</v>
          </cell>
          <cell r="C514">
            <v>-10.67</v>
          </cell>
          <cell r="D514">
            <v>9808400</v>
          </cell>
          <cell r="E514">
            <v>136179</v>
          </cell>
          <cell r="F514">
            <v>12060</v>
          </cell>
        </row>
        <row r="515">
          <cell r="A515" t="str">
            <v>PTT</v>
          </cell>
          <cell r="B515">
            <v>31.25</v>
          </cell>
          <cell r="C515">
            <v>-0.79</v>
          </cell>
          <cell r="D515">
            <v>29975500</v>
          </cell>
          <cell r="E515">
            <v>941966</v>
          </cell>
          <cell r="F515">
            <v>892594</v>
          </cell>
        </row>
        <row r="516">
          <cell r="A516" t="str">
            <v>PTTEP</v>
          </cell>
          <cell r="B516">
            <v>148.5</v>
          </cell>
          <cell r="C516">
            <v>-1</v>
          </cell>
          <cell r="D516">
            <v>8413600</v>
          </cell>
          <cell r="E516">
            <v>1259347</v>
          </cell>
          <cell r="F516">
            <v>589543</v>
          </cell>
        </row>
        <row r="517">
          <cell r="A517" t="str">
            <v>PTTGC</v>
          </cell>
          <cell r="B517">
            <v>36.25</v>
          </cell>
          <cell r="C517">
            <v>-3.33</v>
          </cell>
          <cell r="D517">
            <v>32207600</v>
          </cell>
          <cell r="E517">
            <v>1171066</v>
          </cell>
          <cell r="F517">
            <v>163446</v>
          </cell>
        </row>
        <row r="518">
          <cell r="A518" t="str">
            <v>PYLON</v>
          </cell>
          <cell r="B518">
            <v>3.86</v>
          </cell>
          <cell r="C518">
            <v>0</v>
          </cell>
          <cell r="D518">
            <v>125700</v>
          </cell>
          <cell r="E518">
            <v>486</v>
          </cell>
          <cell r="F518">
            <v>2895</v>
          </cell>
        </row>
        <row r="519">
          <cell r="A519" t="str">
            <v>Q-CON</v>
          </cell>
          <cell r="B519">
            <v>15.3</v>
          </cell>
          <cell r="C519">
            <v>5.52</v>
          </cell>
          <cell r="D519">
            <v>4456100</v>
          </cell>
          <cell r="E519">
            <v>67015</v>
          </cell>
          <cell r="F519">
            <v>6120</v>
          </cell>
        </row>
        <row r="520">
          <cell r="A520" t="str">
            <v>QH</v>
          </cell>
          <cell r="B520">
            <v>2.2799999999999998</v>
          </cell>
          <cell r="C520">
            <v>-0.87</v>
          </cell>
          <cell r="D520">
            <v>10439700</v>
          </cell>
          <cell r="E520">
            <v>23962</v>
          </cell>
          <cell r="F520">
            <v>24429</v>
          </cell>
        </row>
        <row r="521">
          <cell r="A521" t="str">
            <v>QLT</v>
          </cell>
          <cell r="B521">
            <v>4.88</v>
          </cell>
          <cell r="C521">
            <v>-0.41</v>
          </cell>
          <cell r="D521">
            <v>16700</v>
          </cell>
          <cell r="E521">
            <v>81</v>
          </cell>
          <cell r="F521">
            <v>481</v>
          </cell>
        </row>
        <row r="522">
          <cell r="A522" t="str">
            <v>QTC</v>
          </cell>
          <cell r="B522">
            <v>4.4800000000000004</v>
          </cell>
          <cell r="C522">
            <v>0.45</v>
          </cell>
          <cell r="D522">
            <v>16300</v>
          </cell>
          <cell r="E522">
            <v>73</v>
          </cell>
          <cell r="F522">
            <v>1528</v>
          </cell>
        </row>
        <row r="523">
          <cell r="A523" t="str">
            <v>RABBIT</v>
          </cell>
          <cell r="B523">
            <v>0.69</v>
          </cell>
          <cell r="C523">
            <v>1.47</v>
          </cell>
          <cell r="D523">
            <v>14468600</v>
          </cell>
          <cell r="E523">
            <v>9960</v>
          </cell>
          <cell r="F523">
            <v>4745</v>
          </cell>
        </row>
        <row r="524">
          <cell r="A524" t="str">
            <v>RAM</v>
          </cell>
          <cell r="B524">
            <v>47.75</v>
          </cell>
          <cell r="C524">
            <v>-2.0499999999999998</v>
          </cell>
          <cell r="D524">
            <v>225700</v>
          </cell>
          <cell r="E524">
            <v>10858</v>
          </cell>
          <cell r="F524">
            <v>57300</v>
          </cell>
        </row>
        <row r="525">
          <cell r="A525" t="str">
            <v>RATCH</v>
          </cell>
          <cell r="B525">
            <v>36.25</v>
          </cell>
          <cell r="C525">
            <v>-0.68</v>
          </cell>
          <cell r="D525">
            <v>965000</v>
          </cell>
          <cell r="E525">
            <v>35072</v>
          </cell>
          <cell r="F525">
            <v>78844</v>
          </cell>
        </row>
        <row r="526">
          <cell r="A526" t="str">
            <v>RBF</v>
          </cell>
          <cell r="B526">
            <v>10.199999999999999</v>
          </cell>
          <cell r="C526">
            <v>0.99</v>
          </cell>
          <cell r="D526">
            <v>4334300</v>
          </cell>
          <cell r="E526">
            <v>43945</v>
          </cell>
          <cell r="F526">
            <v>20400</v>
          </cell>
        </row>
        <row r="527">
          <cell r="A527" t="str">
            <v>RCL</v>
          </cell>
          <cell r="B527">
            <v>24.4</v>
          </cell>
          <cell r="C527">
            <v>-1.21</v>
          </cell>
          <cell r="D527">
            <v>2193000</v>
          </cell>
          <cell r="E527">
            <v>53570</v>
          </cell>
          <cell r="F527">
            <v>20222</v>
          </cell>
        </row>
        <row r="528">
          <cell r="A528" t="str">
            <v>READY</v>
          </cell>
          <cell r="B528">
            <v>12.8</v>
          </cell>
          <cell r="C528">
            <v>2.4</v>
          </cell>
          <cell r="D528">
            <v>223200</v>
          </cell>
          <cell r="E528">
            <v>2842</v>
          </cell>
          <cell r="F528">
            <v>1280</v>
          </cell>
        </row>
        <row r="529">
          <cell r="A529" t="str">
            <v>RICHY</v>
          </cell>
          <cell r="B529">
            <v>0.72</v>
          </cell>
          <cell r="C529">
            <v>-2.7</v>
          </cell>
          <cell r="D529">
            <v>97500</v>
          </cell>
          <cell r="E529">
            <v>71</v>
          </cell>
          <cell r="F529">
            <v>1137</v>
          </cell>
        </row>
        <row r="530">
          <cell r="A530" t="str">
            <v>RJH</v>
          </cell>
          <cell r="B530">
            <v>28.75</v>
          </cell>
          <cell r="C530">
            <v>-0.86</v>
          </cell>
          <cell r="D530">
            <v>56400</v>
          </cell>
          <cell r="E530">
            <v>1626</v>
          </cell>
          <cell r="F530">
            <v>8625</v>
          </cell>
        </row>
        <row r="531">
          <cell r="A531" t="str">
            <v>RML</v>
          </cell>
          <cell r="B531">
            <v>0.63</v>
          </cell>
          <cell r="C531">
            <v>1.61</v>
          </cell>
          <cell r="D531">
            <v>113000</v>
          </cell>
          <cell r="E531">
            <v>71</v>
          </cell>
          <cell r="F531">
            <v>2629</v>
          </cell>
        </row>
        <row r="532">
          <cell r="A532" t="str">
            <v>ROCK</v>
          </cell>
          <cell r="B532">
            <v>8.0500000000000007</v>
          </cell>
          <cell r="C532">
            <v>0</v>
          </cell>
          <cell r="D532">
            <v>100</v>
          </cell>
          <cell r="E532">
            <v>1</v>
          </cell>
          <cell r="F532">
            <v>161</v>
          </cell>
        </row>
        <row r="533">
          <cell r="A533" t="str">
            <v>ROH</v>
          </cell>
          <cell r="B533">
            <v>3.34</v>
          </cell>
          <cell r="C533">
            <v>0</v>
          </cell>
          <cell r="D533">
            <v>31800</v>
          </cell>
          <cell r="E533">
            <v>105</v>
          </cell>
          <cell r="F533">
            <v>3136</v>
          </cell>
        </row>
        <row r="534">
          <cell r="A534" t="str">
            <v>ROJNA</v>
          </cell>
          <cell r="B534">
            <v>5.75</v>
          </cell>
          <cell r="C534">
            <v>-1.71</v>
          </cell>
          <cell r="D534">
            <v>3307900</v>
          </cell>
          <cell r="E534">
            <v>18943</v>
          </cell>
          <cell r="F534">
            <v>11618</v>
          </cell>
        </row>
        <row r="535">
          <cell r="A535" t="str">
            <v>RP</v>
          </cell>
          <cell r="B535">
            <v>1.82</v>
          </cell>
          <cell r="C535">
            <v>-2.15</v>
          </cell>
          <cell r="D535">
            <v>6800</v>
          </cell>
          <cell r="E535">
            <v>12</v>
          </cell>
          <cell r="F535">
            <v>365</v>
          </cell>
        </row>
        <row r="536">
          <cell r="A536" t="str">
            <v>RPC</v>
          </cell>
          <cell r="B536">
            <v>0.73</v>
          </cell>
          <cell r="C536">
            <v>2.82</v>
          </cell>
          <cell r="D536">
            <v>2559800</v>
          </cell>
          <cell r="E536">
            <v>1919</v>
          </cell>
          <cell r="F536">
            <v>952</v>
          </cell>
        </row>
        <row r="537">
          <cell r="A537" t="str">
            <v>RPH</v>
          </cell>
          <cell r="B537">
            <v>6.05</v>
          </cell>
          <cell r="C537">
            <v>0</v>
          </cell>
          <cell r="D537">
            <v>82500</v>
          </cell>
          <cell r="E537">
            <v>496</v>
          </cell>
          <cell r="F537">
            <v>3303</v>
          </cell>
        </row>
        <row r="538">
          <cell r="A538" t="str">
            <v>RS</v>
          </cell>
          <cell r="B538">
            <v>14.4</v>
          </cell>
          <cell r="C538">
            <v>0</v>
          </cell>
          <cell r="D538">
            <v>1512100</v>
          </cell>
          <cell r="E538">
            <v>21642</v>
          </cell>
          <cell r="F538">
            <v>15404</v>
          </cell>
        </row>
        <row r="539">
          <cell r="A539" t="str">
            <v>RSP</v>
          </cell>
          <cell r="B539">
            <v>2.94</v>
          </cell>
          <cell r="C539">
            <v>-2</v>
          </cell>
          <cell r="D539">
            <v>2957300</v>
          </cell>
          <cell r="E539">
            <v>8809</v>
          </cell>
          <cell r="F539">
            <v>2184</v>
          </cell>
        </row>
        <row r="540">
          <cell r="A540" t="str">
            <v>RT</v>
          </cell>
          <cell r="B540">
            <v>0.99</v>
          </cell>
          <cell r="C540">
            <v>1.02</v>
          </cell>
          <cell r="D540">
            <v>747000</v>
          </cell>
          <cell r="E540">
            <v>736</v>
          </cell>
          <cell r="F540">
            <v>1091</v>
          </cell>
        </row>
        <row r="541">
          <cell r="A541" t="str">
            <v>RWI</v>
          </cell>
          <cell r="B541">
            <v>0.77</v>
          </cell>
          <cell r="C541">
            <v>-1.28</v>
          </cell>
          <cell r="D541">
            <v>196400</v>
          </cell>
          <cell r="E541">
            <v>152</v>
          </cell>
          <cell r="F541">
            <v>705</v>
          </cell>
        </row>
        <row r="542">
          <cell r="A542" t="str">
            <v>S&amp;J</v>
          </cell>
          <cell r="B542">
            <v>42</v>
          </cell>
          <cell r="C542">
            <v>1.2</v>
          </cell>
          <cell r="D542">
            <v>3500</v>
          </cell>
          <cell r="E542">
            <v>147</v>
          </cell>
          <cell r="F542">
            <v>6297</v>
          </cell>
        </row>
        <row r="543">
          <cell r="A543" t="str">
            <v>S</v>
          </cell>
          <cell r="B543">
            <v>1.53</v>
          </cell>
          <cell r="C543">
            <v>0</v>
          </cell>
          <cell r="D543">
            <v>915400</v>
          </cell>
          <cell r="E543">
            <v>1403</v>
          </cell>
          <cell r="F543">
            <v>10486</v>
          </cell>
        </row>
        <row r="544">
          <cell r="A544" t="str">
            <v>S11</v>
          </cell>
          <cell r="B544">
            <v>5.0999999999999996</v>
          </cell>
          <cell r="C544">
            <v>0.99</v>
          </cell>
          <cell r="D544">
            <v>27500</v>
          </cell>
          <cell r="E544">
            <v>140</v>
          </cell>
          <cell r="F544">
            <v>3126</v>
          </cell>
        </row>
        <row r="545">
          <cell r="A545" t="str">
            <v>SA</v>
          </cell>
          <cell r="B545">
            <v>7.5</v>
          </cell>
          <cell r="C545">
            <v>0</v>
          </cell>
          <cell r="D545">
            <v>161700</v>
          </cell>
          <cell r="E545">
            <v>1197</v>
          </cell>
          <cell r="F545">
            <v>8945</v>
          </cell>
        </row>
        <row r="546">
          <cell r="A546" t="str">
            <v>SAAM</v>
          </cell>
          <cell r="B546">
            <v>7.15</v>
          </cell>
          <cell r="C546">
            <v>0.7</v>
          </cell>
          <cell r="D546">
            <v>175000</v>
          </cell>
          <cell r="E546">
            <v>1245</v>
          </cell>
          <cell r="F546">
            <v>2145</v>
          </cell>
        </row>
        <row r="547">
          <cell r="A547" t="str">
            <v>SABINA</v>
          </cell>
          <cell r="B547">
            <v>29.75</v>
          </cell>
          <cell r="C547">
            <v>-2.46</v>
          </cell>
          <cell r="D547">
            <v>369600</v>
          </cell>
          <cell r="E547">
            <v>10999</v>
          </cell>
          <cell r="F547">
            <v>10338</v>
          </cell>
        </row>
        <row r="548">
          <cell r="A548" t="str">
            <v>SABUY</v>
          </cell>
          <cell r="B548">
            <v>12.6</v>
          </cell>
          <cell r="C548">
            <v>1.61</v>
          </cell>
          <cell r="D548">
            <v>16491700</v>
          </cell>
          <cell r="E548">
            <v>206100</v>
          </cell>
          <cell r="F548">
            <v>22001</v>
          </cell>
        </row>
        <row r="549">
          <cell r="A549" t="str">
            <v>SAF</v>
          </cell>
          <cell r="B549">
            <v>1.53</v>
          </cell>
          <cell r="C549">
            <v>4.08</v>
          </cell>
          <cell r="D549">
            <v>2714100</v>
          </cell>
          <cell r="E549">
            <v>4059</v>
          </cell>
          <cell r="F549">
            <v>459</v>
          </cell>
        </row>
        <row r="550">
          <cell r="A550" t="str">
            <v>SAK</v>
          </cell>
          <cell r="B550">
            <v>6</v>
          </cell>
          <cell r="C550">
            <v>-0.83</v>
          </cell>
          <cell r="D550">
            <v>2963500</v>
          </cell>
          <cell r="E550">
            <v>17967</v>
          </cell>
          <cell r="F550">
            <v>12576</v>
          </cell>
        </row>
        <row r="551">
          <cell r="A551" t="str">
            <v>SALEE</v>
          </cell>
          <cell r="B551">
            <v>0.98</v>
          </cell>
          <cell r="C551">
            <v>2.08</v>
          </cell>
          <cell r="D551">
            <v>266200</v>
          </cell>
          <cell r="E551">
            <v>258</v>
          </cell>
          <cell r="F551">
            <v>1490</v>
          </cell>
        </row>
        <row r="552">
          <cell r="A552" t="str">
            <v>SAM</v>
          </cell>
          <cell r="B552">
            <v>0.62</v>
          </cell>
          <cell r="C552">
            <v>0</v>
          </cell>
          <cell r="D552">
            <v>64600</v>
          </cell>
          <cell r="E552">
            <v>40</v>
          </cell>
          <cell r="F552">
            <v>648</v>
          </cell>
        </row>
        <row r="553">
          <cell r="A553" t="str">
            <v>SAMART</v>
          </cell>
          <cell r="B553">
            <v>5.2</v>
          </cell>
          <cell r="C553">
            <v>0.97</v>
          </cell>
          <cell r="D553">
            <v>6397300</v>
          </cell>
          <cell r="E553">
            <v>33684</v>
          </cell>
          <cell r="F553">
            <v>5234</v>
          </cell>
        </row>
        <row r="554">
          <cell r="A554" t="str">
            <v>SAMCO</v>
          </cell>
          <cell r="B554">
            <v>1.38</v>
          </cell>
          <cell r="C554">
            <v>2.2200000000000002</v>
          </cell>
          <cell r="D554">
            <v>1097700</v>
          </cell>
          <cell r="E554">
            <v>1501</v>
          </cell>
          <cell r="F554">
            <v>886</v>
          </cell>
        </row>
        <row r="555">
          <cell r="A555" t="str">
            <v>SAMTEL</v>
          </cell>
          <cell r="B555">
            <v>4.22</v>
          </cell>
          <cell r="C555">
            <v>-2.31</v>
          </cell>
          <cell r="D555">
            <v>952400</v>
          </cell>
          <cell r="E555">
            <v>4045</v>
          </cell>
          <cell r="F555">
            <v>2608</v>
          </cell>
        </row>
        <row r="556">
          <cell r="A556" t="str">
            <v>SANKO</v>
          </cell>
          <cell r="B556">
            <v>1.33</v>
          </cell>
          <cell r="C556">
            <v>0</v>
          </cell>
          <cell r="D556">
            <v>566100</v>
          </cell>
          <cell r="E556">
            <v>750</v>
          </cell>
          <cell r="F556">
            <v>421</v>
          </cell>
        </row>
        <row r="557">
          <cell r="A557" t="str">
            <v>SAPPE</v>
          </cell>
          <cell r="B557">
            <v>81</v>
          </cell>
          <cell r="C557">
            <v>-0.61</v>
          </cell>
          <cell r="D557">
            <v>1224100</v>
          </cell>
          <cell r="E557">
            <v>98835</v>
          </cell>
          <cell r="F557">
            <v>24971</v>
          </cell>
        </row>
        <row r="558">
          <cell r="A558" t="str">
            <v>SAT</v>
          </cell>
          <cell r="B558">
            <v>19.8</v>
          </cell>
          <cell r="C558">
            <v>0</v>
          </cell>
          <cell r="D558">
            <v>420100</v>
          </cell>
          <cell r="E558">
            <v>8335</v>
          </cell>
          <cell r="F558">
            <v>8419</v>
          </cell>
        </row>
        <row r="559">
          <cell r="A559" t="str">
            <v>SAUCE</v>
          </cell>
          <cell r="B559">
            <v>33</v>
          </cell>
          <cell r="C559">
            <v>0</v>
          </cell>
          <cell r="D559">
            <v>9000</v>
          </cell>
          <cell r="E559">
            <v>297</v>
          </cell>
          <cell r="F559">
            <v>11880</v>
          </cell>
        </row>
        <row r="560">
          <cell r="A560" t="str">
            <v>SAWAD</v>
          </cell>
          <cell r="B560">
            <v>54.25</v>
          </cell>
          <cell r="C560">
            <v>-0.46</v>
          </cell>
          <cell r="D560">
            <v>8090400</v>
          </cell>
          <cell r="E560">
            <v>438782</v>
          </cell>
          <cell r="F560">
            <v>74494</v>
          </cell>
        </row>
        <row r="561">
          <cell r="A561" t="str">
            <v>SAWANG</v>
          </cell>
          <cell r="B561">
            <v>14.5</v>
          </cell>
          <cell r="C561">
            <v>0</v>
          </cell>
          <cell r="D561">
            <v>0</v>
          </cell>
          <cell r="E561">
            <v>0</v>
          </cell>
          <cell r="F561">
            <v>348</v>
          </cell>
        </row>
        <row r="562">
          <cell r="A562" t="str">
            <v>SC</v>
          </cell>
          <cell r="B562">
            <v>4.3</v>
          </cell>
          <cell r="C562">
            <v>0.94</v>
          </cell>
          <cell r="D562">
            <v>7464600</v>
          </cell>
          <cell r="E562">
            <v>31982</v>
          </cell>
          <cell r="F562">
            <v>18343</v>
          </cell>
        </row>
        <row r="563">
          <cell r="A563" t="str">
            <v>SCAP</v>
          </cell>
          <cell r="B563">
            <v>5.25</v>
          </cell>
          <cell r="C563">
            <v>-0.94</v>
          </cell>
          <cell r="D563">
            <v>266400</v>
          </cell>
          <cell r="E563">
            <v>7018</v>
          </cell>
          <cell r="F563">
            <v>6832</v>
          </cell>
        </row>
        <row r="564">
          <cell r="A564" t="str">
            <v>SCB</v>
          </cell>
          <cell r="B564">
            <v>102.5</v>
          </cell>
          <cell r="C564">
            <v>-0.97</v>
          </cell>
          <cell r="D564">
            <v>7575800</v>
          </cell>
          <cell r="E564">
            <v>778339</v>
          </cell>
          <cell r="F564">
            <v>345128</v>
          </cell>
        </row>
        <row r="565">
          <cell r="A565" t="str">
            <v>SCC</v>
          </cell>
          <cell r="B565">
            <v>330</v>
          </cell>
          <cell r="C565">
            <v>-1.79</v>
          </cell>
          <cell r="D565">
            <v>2133700</v>
          </cell>
          <cell r="E565">
            <v>706938</v>
          </cell>
          <cell r="F565">
            <v>396000</v>
          </cell>
        </row>
        <row r="566">
          <cell r="A566" t="str">
            <v>SCCC</v>
          </cell>
          <cell r="B566">
            <v>133.5</v>
          </cell>
          <cell r="C566">
            <v>-0.37</v>
          </cell>
          <cell r="D566">
            <v>47800</v>
          </cell>
          <cell r="E566">
            <v>6395</v>
          </cell>
          <cell r="F566">
            <v>39783</v>
          </cell>
        </row>
        <row r="567">
          <cell r="A567" t="str">
            <v>SCG</v>
          </cell>
          <cell r="B567">
            <v>4.2</v>
          </cell>
          <cell r="C567">
            <v>-1.87</v>
          </cell>
          <cell r="D567">
            <v>3400</v>
          </cell>
          <cell r="E567">
            <v>14</v>
          </cell>
          <cell r="F567">
            <v>4888</v>
          </cell>
        </row>
        <row r="568">
          <cell r="A568" t="str">
            <v>SCGP</v>
          </cell>
          <cell r="B568">
            <v>39.5</v>
          </cell>
          <cell r="C568">
            <v>-5.39</v>
          </cell>
          <cell r="D568">
            <v>28458200</v>
          </cell>
          <cell r="E568">
            <v>1134203</v>
          </cell>
          <cell r="F568">
            <v>169570</v>
          </cell>
        </row>
        <row r="569">
          <cell r="A569" t="str">
            <v>SCI</v>
          </cell>
          <cell r="B569">
            <v>1.2</v>
          </cell>
          <cell r="C569">
            <v>-2.44</v>
          </cell>
          <cell r="D569">
            <v>77100</v>
          </cell>
          <cell r="E569">
            <v>93</v>
          </cell>
          <cell r="F569">
            <v>900</v>
          </cell>
        </row>
        <row r="570">
          <cell r="A570" t="str">
            <v>SCM</v>
          </cell>
          <cell r="B570">
            <v>5.3</v>
          </cell>
          <cell r="C570">
            <v>-1.85</v>
          </cell>
          <cell r="D570">
            <v>248100</v>
          </cell>
          <cell r="E570">
            <v>1318</v>
          </cell>
          <cell r="F570">
            <v>3180</v>
          </cell>
        </row>
        <row r="571">
          <cell r="A571" t="str">
            <v>SCN</v>
          </cell>
          <cell r="B571">
            <v>1.69</v>
          </cell>
          <cell r="C571">
            <v>-2.31</v>
          </cell>
          <cell r="D571">
            <v>265000</v>
          </cell>
          <cell r="E571">
            <v>450</v>
          </cell>
          <cell r="F571">
            <v>2028</v>
          </cell>
        </row>
        <row r="572">
          <cell r="A572" t="str">
            <v>SCP</v>
          </cell>
          <cell r="B572">
            <v>4.78</v>
          </cell>
          <cell r="C572">
            <v>0.42</v>
          </cell>
          <cell r="D572">
            <v>20100</v>
          </cell>
          <cell r="E572">
            <v>96</v>
          </cell>
          <cell r="F572">
            <v>1434</v>
          </cell>
        </row>
        <row r="573">
          <cell r="A573" t="str">
            <v>SDC</v>
          </cell>
          <cell r="B573">
            <v>0.09</v>
          </cell>
          <cell r="C573">
            <v>0</v>
          </cell>
          <cell r="D573">
            <v>42131300</v>
          </cell>
          <cell r="E573">
            <v>3810</v>
          </cell>
          <cell r="F573">
            <v>1343</v>
          </cell>
        </row>
        <row r="574">
          <cell r="A574" t="str">
            <v>SE</v>
          </cell>
          <cell r="B574">
            <v>0.98</v>
          </cell>
          <cell r="C574">
            <v>-1.01</v>
          </cell>
          <cell r="D574">
            <v>1034000</v>
          </cell>
          <cell r="E574">
            <v>1021</v>
          </cell>
          <cell r="F574">
            <v>642</v>
          </cell>
        </row>
        <row r="575">
          <cell r="A575" t="str">
            <v>SE-ED</v>
          </cell>
          <cell r="B575">
            <v>2.2200000000000002</v>
          </cell>
          <cell r="C575">
            <v>0</v>
          </cell>
          <cell r="D575">
            <v>90000</v>
          </cell>
          <cell r="E575">
            <v>200</v>
          </cell>
          <cell r="F575">
            <v>870</v>
          </cell>
        </row>
        <row r="576">
          <cell r="A576" t="str">
            <v>SEAFCO</v>
          </cell>
          <cell r="B576">
            <v>3.5</v>
          </cell>
          <cell r="C576">
            <v>0</v>
          </cell>
          <cell r="D576">
            <v>115300</v>
          </cell>
          <cell r="E576">
            <v>404</v>
          </cell>
          <cell r="F576">
            <v>2589</v>
          </cell>
        </row>
        <row r="577">
          <cell r="A577" t="str">
            <v>SEAOIL</v>
          </cell>
          <cell r="B577">
            <v>3.22</v>
          </cell>
          <cell r="C577">
            <v>-1.23</v>
          </cell>
          <cell r="D577">
            <v>408400</v>
          </cell>
          <cell r="E577">
            <v>1330</v>
          </cell>
          <cell r="F577">
            <v>2231</v>
          </cell>
        </row>
        <row r="578">
          <cell r="A578" t="str">
            <v>SECURE</v>
          </cell>
          <cell r="B578">
            <v>15.1</v>
          </cell>
          <cell r="C578">
            <v>-0.66</v>
          </cell>
          <cell r="D578">
            <v>96100</v>
          </cell>
          <cell r="E578">
            <v>1441</v>
          </cell>
          <cell r="F578">
            <v>1551</v>
          </cell>
        </row>
        <row r="579">
          <cell r="A579" t="str">
            <v>SELIC</v>
          </cell>
          <cell r="B579">
            <v>2.74</v>
          </cell>
          <cell r="C579">
            <v>1.48</v>
          </cell>
          <cell r="D579">
            <v>56200</v>
          </cell>
          <cell r="E579">
            <v>153</v>
          </cell>
          <cell r="F579">
            <v>1620</v>
          </cell>
        </row>
        <row r="580">
          <cell r="A580" t="str">
            <v>SENA</v>
          </cell>
          <cell r="B580">
            <v>3.16</v>
          </cell>
          <cell r="C580">
            <v>0</v>
          </cell>
          <cell r="D580">
            <v>873000</v>
          </cell>
          <cell r="E580">
            <v>2756</v>
          </cell>
          <cell r="F580">
            <v>4558</v>
          </cell>
        </row>
        <row r="581">
          <cell r="A581" t="str">
            <v>SENAJ</v>
          </cell>
          <cell r="B581">
            <v>0.83</v>
          </cell>
          <cell r="C581">
            <v>-2.35</v>
          </cell>
          <cell r="D581">
            <v>133800</v>
          </cell>
          <cell r="E581">
            <v>112</v>
          </cell>
          <cell r="F581">
            <v>3486</v>
          </cell>
        </row>
        <row r="582">
          <cell r="A582" t="str">
            <v>SFLEX</v>
          </cell>
          <cell r="B582">
            <v>3.76</v>
          </cell>
          <cell r="C582">
            <v>-1.05</v>
          </cell>
          <cell r="D582">
            <v>2071200</v>
          </cell>
          <cell r="E582">
            <v>7854</v>
          </cell>
          <cell r="F582">
            <v>3083</v>
          </cell>
        </row>
        <row r="583">
          <cell r="A583" t="str">
            <v>SFP</v>
          </cell>
          <cell r="B583">
            <v>251</v>
          </cell>
          <cell r="C583">
            <v>0.4</v>
          </cell>
          <cell r="D583">
            <v>1600</v>
          </cell>
          <cell r="E583">
            <v>402</v>
          </cell>
          <cell r="F583">
            <v>5271</v>
          </cell>
        </row>
        <row r="584">
          <cell r="A584" t="str">
            <v>SFT</v>
          </cell>
          <cell r="B584">
            <v>4.12</v>
          </cell>
          <cell r="C584">
            <v>0.49</v>
          </cell>
          <cell r="D584">
            <v>120800</v>
          </cell>
          <cell r="E584">
            <v>495</v>
          </cell>
          <cell r="F584">
            <v>1813</v>
          </cell>
        </row>
        <row r="585">
          <cell r="A585" t="str">
            <v>SGC</v>
          </cell>
          <cell r="B585">
            <v>2.14</v>
          </cell>
          <cell r="C585">
            <v>-1.83</v>
          </cell>
          <cell r="D585">
            <v>3002400</v>
          </cell>
          <cell r="E585">
            <v>6470</v>
          </cell>
          <cell r="F585">
            <v>6998</v>
          </cell>
        </row>
        <row r="586">
          <cell r="A586" t="str">
            <v>SGF</v>
          </cell>
          <cell r="B586">
            <v>0.59</v>
          </cell>
          <cell r="C586">
            <v>1.72</v>
          </cell>
          <cell r="D586">
            <v>285000</v>
          </cell>
          <cell r="E586">
            <v>165</v>
          </cell>
          <cell r="F586">
            <v>773</v>
          </cell>
        </row>
        <row r="587">
          <cell r="A587" t="str">
            <v>SGP</v>
          </cell>
          <cell r="B587">
            <v>8.5500000000000007</v>
          </cell>
          <cell r="C587">
            <v>-1.1599999999999999</v>
          </cell>
          <cell r="D587">
            <v>276200</v>
          </cell>
          <cell r="E587">
            <v>2373</v>
          </cell>
          <cell r="F587">
            <v>15714</v>
          </cell>
        </row>
        <row r="588">
          <cell r="A588" t="str">
            <v>SHANG</v>
          </cell>
          <cell r="B588">
            <v>53</v>
          </cell>
          <cell r="C588">
            <v>-1.4</v>
          </cell>
          <cell r="D588">
            <v>20700</v>
          </cell>
          <cell r="E588">
            <v>1102</v>
          </cell>
          <cell r="F588">
            <v>6890</v>
          </cell>
        </row>
        <row r="589">
          <cell r="A589" t="str">
            <v>SHR</v>
          </cell>
          <cell r="B589">
            <v>3.34</v>
          </cell>
          <cell r="C589">
            <v>-4.0199999999999996</v>
          </cell>
          <cell r="D589">
            <v>17400000</v>
          </cell>
          <cell r="E589">
            <v>58743</v>
          </cell>
          <cell r="F589">
            <v>12003</v>
          </cell>
        </row>
        <row r="590">
          <cell r="A590" t="str">
            <v>SIAM</v>
          </cell>
          <cell r="B590">
            <v>1.52</v>
          </cell>
          <cell r="C590">
            <v>0</v>
          </cell>
          <cell r="D590">
            <v>73000</v>
          </cell>
          <cell r="E590">
            <v>111</v>
          </cell>
          <cell r="F590">
            <v>902</v>
          </cell>
        </row>
        <row r="591">
          <cell r="A591" t="str">
            <v>SICT</v>
          </cell>
          <cell r="B591">
            <v>10.7</v>
          </cell>
          <cell r="C591">
            <v>3.88</v>
          </cell>
          <cell r="D591">
            <v>3743400</v>
          </cell>
          <cell r="E591">
            <v>40076</v>
          </cell>
          <cell r="F591">
            <v>4280</v>
          </cell>
        </row>
        <row r="592">
          <cell r="A592" t="str">
            <v>SIMAT</v>
          </cell>
          <cell r="B592">
            <v>2.02</v>
          </cell>
          <cell r="C592">
            <v>-0.98</v>
          </cell>
          <cell r="D592">
            <v>1521100</v>
          </cell>
          <cell r="E592">
            <v>3054</v>
          </cell>
          <cell r="F592">
            <v>1310</v>
          </cell>
        </row>
        <row r="593">
          <cell r="A593" t="str">
            <v>SINGER</v>
          </cell>
          <cell r="B593">
            <v>11.6</v>
          </cell>
          <cell r="C593">
            <v>0</v>
          </cell>
          <cell r="D593">
            <v>8171300</v>
          </cell>
          <cell r="E593">
            <v>94702</v>
          </cell>
          <cell r="F593">
            <v>9616</v>
          </cell>
        </row>
        <row r="594">
          <cell r="A594" t="str">
            <v>SIRI</v>
          </cell>
          <cell r="B594">
            <v>1.75</v>
          </cell>
          <cell r="C594">
            <v>-0.56999999999999995</v>
          </cell>
          <cell r="D594">
            <v>105746000</v>
          </cell>
          <cell r="E594">
            <v>184438</v>
          </cell>
          <cell r="F594">
            <v>27762</v>
          </cell>
        </row>
        <row r="595">
          <cell r="A595" t="str">
            <v>SIS</v>
          </cell>
          <cell r="B595">
            <v>19.8</v>
          </cell>
          <cell r="C595">
            <v>0</v>
          </cell>
          <cell r="D595">
            <v>200900</v>
          </cell>
          <cell r="E595">
            <v>3969</v>
          </cell>
          <cell r="F595">
            <v>6934</v>
          </cell>
        </row>
        <row r="596">
          <cell r="A596" t="str">
            <v>SISB</v>
          </cell>
          <cell r="B596">
            <v>36.25</v>
          </cell>
          <cell r="C596">
            <v>-0.68</v>
          </cell>
          <cell r="D596">
            <v>1742700</v>
          </cell>
          <cell r="E596">
            <v>63538</v>
          </cell>
          <cell r="F596">
            <v>34075</v>
          </cell>
        </row>
        <row r="597">
          <cell r="A597" t="str">
            <v>SITHAI</v>
          </cell>
          <cell r="B597">
            <v>1.37</v>
          </cell>
          <cell r="C597">
            <v>-0.72</v>
          </cell>
          <cell r="D597">
            <v>3586300</v>
          </cell>
          <cell r="E597">
            <v>4962</v>
          </cell>
          <cell r="F597">
            <v>3713</v>
          </cell>
        </row>
        <row r="598">
          <cell r="A598" t="str">
            <v>SJWD</v>
          </cell>
          <cell r="B598">
            <v>17.7</v>
          </cell>
          <cell r="C598">
            <v>0</v>
          </cell>
          <cell r="D598">
            <v>1084800</v>
          </cell>
          <cell r="E598">
            <v>19251</v>
          </cell>
          <cell r="F598">
            <v>32055</v>
          </cell>
        </row>
        <row r="599">
          <cell r="A599" t="str">
            <v>SK</v>
          </cell>
          <cell r="B599">
            <v>0.77</v>
          </cell>
          <cell r="C599">
            <v>-1.28</v>
          </cell>
          <cell r="D599">
            <v>761600</v>
          </cell>
          <cell r="E599">
            <v>600</v>
          </cell>
          <cell r="F599">
            <v>354</v>
          </cell>
        </row>
        <row r="600">
          <cell r="A600" t="str">
            <v>SKE</v>
          </cell>
          <cell r="B600">
            <v>0.56999999999999995</v>
          </cell>
          <cell r="C600">
            <v>0</v>
          </cell>
          <cell r="D600">
            <v>68700</v>
          </cell>
          <cell r="E600">
            <v>39</v>
          </cell>
          <cell r="F600">
            <v>636</v>
          </cell>
        </row>
        <row r="601">
          <cell r="A601" t="str">
            <v>SKN</v>
          </cell>
          <cell r="B601">
            <v>4.4000000000000004</v>
          </cell>
          <cell r="C601">
            <v>-0.45</v>
          </cell>
          <cell r="D601">
            <v>41500</v>
          </cell>
          <cell r="E601">
            <v>183</v>
          </cell>
          <cell r="F601">
            <v>3520</v>
          </cell>
        </row>
        <row r="602">
          <cell r="A602" t="str">
            <v>SKR</v>
          </cell>
          <cell r="B602">
            <v>10.5</v>
          </cell>
          <cell r="C602">
            <v>2.94</v>
          </cell>
          <cell r="D602">
            <v>970500</v>
          </cell>
          <cell r="E602">
            <v>10119</v>
          </cell>
          <cell r="F602">
            <v>21675</v>
          </cell>
        </row>
        <row r="603">
          <cell r="A603" t="str">
            <v>SKY</v>
          </cell>
          <cell r="B603">
            <v>27.25</v>
          </cell>
          <cell r="C603">
            <v>1.87</v>
          </cell>
          <cell r="D603">
            <v>826600</v>
          </cell>
          <cell r="E603">
            <v>22190</v>
          </cell>
          <cell r="F603">
            <v>17011</v>
          </cell>
        </row>
        <row r="604">
          <cell r="A604" t="str">
            <v>SLM</v>
          </cell>
          <cell r="B604">
            <v>0.19</v>
          </cell>
          <cell r="C604">
            <v>0</v>
          </cell>
          <cell r="D604">
            <v>0</v>
          </cell>
          <cell r="E604">
            <v>0</v>
          </cell>
          <cell r="F604">
            <v>0</v>
          </cell>
        </row>
        <row r="605">
          <cell r="A605" t="str">
            <v>SLP</v>
          </cell>
          <cell r="B605">
            <v>0.51</v>
          </cell>
          <cell r="C605">
            <v>0</v>
          </cell>
          <cell r="D605">
            <v>259100</v>
          </cell>
          <cell r="E605">
            <v>128</v>
          </cell>
          <cell r="F605">
            <v>612</v>
          </cell>
        </row>
        <row r="606">
          <cell r="A606" t="str">
            <v>SM</v>
          </cell>
          <cell r="B606">
            <v>1.6</v>
          </cell>
          <cell r="C606">
            <v>-1.23</v>
          </cell>
          <cell r="D606">
            <v>418800</v>
          </cell>
          <cell r="E606">
            <v>674</v>
          </cell>
          <cell r="F606">
            <v>1760</v>
          </cell>
        </row>
        <row r="607">
          <cell r="A607" t="str">
            <v>SMART</v>
          </cell>
          <cell r="B607">
            <v>0.82</v>
          </cell>
          <cell r="C607">
            <v>1.23</v>
          </cell>
          <cell r="D607">
            <v>1718600</v>
          </cell>
          <cell r="E607">
            <v>1394</v>
          </cell>
          <cell r="F607">
            <v>854</v>
          </cell>
        </row>
        <row r="608">
          <cell r="A608" t="str">
            <v>SMD</v>
          </cell>
          <cell r="B608">
            <v>6.35</v>
          </cell>
          <cell r="C608">
            <v>0.79</v>
          </cell>
          <cell r="D608">
            <v>118000</v>
          </cell>
          <cell r="E608">
            <v>746</v>
          </cell>
          <cell r="F608">
            <v>1427</v>
          </cell>
        </row>
        <row r="609">
          <cell r="A609" t="str">
            <v>SMIT</v>
          </cell>
          <cell r="B609">
            <v>4.68</v>
          </cell>
          <cell r="C609">
            <v>0</v>
          </cell>
          <cell r="D609">
            <v>59200</v>
          </cell>
          <cell r="E609">
            <v>276</v>
          </cell>
          <cell r="F609">
            <v>2480</v>
          </cell>
        </row>
        <row r="610">
          <cell r="A610" t="str">
            <v>SMK</v>
          </cell>
          <cell r="B610">
            <v>0.8</v>
          </cell>
          <cell r="C610">
            <v>0</v>
          </cell>
          <cell r="D610">
            <v>0</v>
          </cell>
          <cell r="E610">
            <v>0</v>
          </cell>
          <cell r="F610">
            <v>160</v>
          </cell>
        </row>
        <row r="611">
          <cell r="A611" t="str">
            <v>SMPC</v>
          </cell>
          <cell r="B611">
            <v>10.7</v>
          </cell>
          <cell r="C611">
            <v>-1.83</v>
          </cell>
          <cell r="D611">
            <v>118400</v>
          </cell>
          <cell r="E611">
            <v>1269</v>
          </cell>
          <cell r="F611">
            <v>5730</v>
          </cell>
        </row>
        <row r="612">
          <cell r="A612" t="str">
            <v>SMT</v>
          </cell>
          <cell r="B612">
            <v>4.32</v>
          </cell>
          <cell r="C612">
            <v>4.3499999999999996</v>
          </cell>
          <cell r="D612">
            <v>4893300</v>
          </cell>
          <cell r="E612">
            <v>21057</v>
          </cell>
          <cell r="F612">
            <v>3653</v>
          </cell>
        </row>
        <row r="613">
          <cell r="A613" t="str">
            <v>SNC</v>
          </cell>
          <cell r="B613">
            <v>11.1</v>
          </cell>
          <cell r="C613">
            <v>0</v>
          </cell>
          <cell r="D613">
            <v>259200</v>
          </cell>
          <cell r="E613">
            <v>2883</v>
          </cell>
          <cell r="F613">
            <v>4021</v>
          </cell>
        </row>
        <row r="614">
          <cell r="A614" t="str">
            <v>SNNP</v>
          </cell>
          <cell r="B614">
            <v>24.5</v>
          </cell>
          <cell r="C614">
            <v>-1.61</v>
          </cell>
          <cell r="D614">
            <v>4041300</v>
          </cell>
          <cell r="E614">
            <v>99003</v>
          </cell>
          <cell r="F614">
            <v>23520</v>
          </cell>
        </row>
        <row r="615">
          <cell r="A615" t="str">
            <v>SNP</v>
          </cell>
          <cell r="B615">
            <v>17.8</v>
          </cell>
          <cell r="C615">
            <v>-1.1100000000000001</v>
          </cell>
          <cell r="D615">
            <v>3100</v>
          </cell>
          <cell r="E615">
            <v>55</v>
          </cell>
          <cell r="F615">
            <v>9128</v>
          </cell>
        </row>
        <row r="616">
          <cell r="A616" t="str">
            <v>SO</v>
          </cell>
          <cell r="B616">
            <v>8.4</v>
          </cell>
          <cell r="C616">
            <v>1.82</v>
          </cell>
          <cell r="D616">
            <v>60900</v>
          </cell>
          <cell r="E616">
            <v>507</v>
          </cell>
          <cell r="F616">
            <v>3750</v>
          </cell>
        </row>
        <row r="617">
          <cell r="A617" t="str">
            <v>SOLAR</v>
          </cell>
          <cell r="B617">
            <v>0.94</v>
          </cell>
          <cell r="C617">
            <v>-1.05</v>
          </cell>
          <cell r="D617">
            <v>10899100</v>
          </cell>
          <cell r="E617">
            <v>10250</v>
          </cell>
          <cell r="F617">
            <v>1125</v>
          </cell>
        </row>
        <row r="618">
          <cell r="A618" t="str">
            <v>SONIC</v>
          </cell>
          <cell r="B618">
            <v>1.97</v>
          </cell>
          <cell r="C618">
            <v>-0.51</v>
          </cell>
          <cell r="D618">
            <v>941600</v>
          </cell>
          <cell r="E618">
            <v>1867</v>
          </cell>
          <cell r="F618">
            <v>1655</v>
          </cell>
        </row>
        <row r="619">
          <cell r="A619" t="str">
            <v>SORKON</v>
          </cell>
          <cell r="B619">
            <v>5</v>
          </cell>
          <cell r="C619">
            <v>0</v>
          </cell>
          <cell r="D619">
            <v>80300</v>
          </cell>
          <cell r="E619">
            <v>400</v>
          </cell>
          <cell r="F619">
            <v>1617</v>
          </cell>
        </row>
        <row r="620">
          <cell r="A620" t="str">
            <v>SPA</v>
          </cell>
          <cell r="B620">
            <v>10.7</v>
          </cell>
          <cell r="C620">
            <v>0</v>
          </cell>
          <cell r="D620">
            <v>1064000</v>
          </cell>
          <cell r="E620">
            <v>11335</v>
          </cell>
          <cell r="F620">
            <v>9148</v>
          </cell>
        </row>
        <row r="621">
          <cell r="A621" t="str">
            <v>SPACK</v>
          </cell>
          <cell r="B621">
            <v>2.64</v>
          </cell>
          <cell r="C621">
            <v>-1.49</v>
          </cell>
          <cell r="D621">
            <v>861700</v>
          </cell>
          <cell r="E621">
            <v>2308</v>
          </cell>
          <cell r="F621">
            <v>792</v>
          </cell>
        </row>
        <row r="622">
          <cell r="A622" t="str">
            <v>SPALI</v>
          </cell>
          <cell r="B622">
            <v>20.7</v>
          </cell>
          <cell r="C622">
            <v>-0.48</v>
          </cell>
          <cell r="D622">
            <v>5357500</v>
          </cell>
          <cell r="E622">
            <v>110987</v>
          </cell>
          <cell r="F622">
            <v>40428</v>
          </cell>
        </row>
        <row r="623">
          <cell r="A623" t="str">
            <v>SPC</v>
          </cell>
          <cell r="B623">
            <v>65.5</v>
          </cell>
          <cell r="C623">
            <v>0</v>
          </cell>
          <cell r="D623">
            <v>1500</v>
          </cell>
          <cell r="E623">
            <v>98</v>
          </cell>
          <cell r="F623">
            <v>21615</v>
          </cell>
        </row>
        <row r="624">
          <cell r="A624" t="str">
            <v>SPCG</v>
          </cell>
          <cell r="B624">
            <v>12.7</v>
          </cell>
          <cell r="C624">
            <v>-0.78</v>
          </cell>
          <cell r="D624">
            <v>102700</v>
          </cell>
          <cell r="E624">
            <v>1307</v>
          </cell>
          <cell r="F624">
            <v>13409</v>
          </cell>
        </row>
        <row r="625">
          <cell r="A625" t="str">
            <v>SPG</v>
          </cell>
          <cell r="B625">
            <v>16.100000000000001</v>
          </cell>
          <cell r="C625">
            <v>0.63</v>
          </cell>
          <cell r="D625">
            <v>100</v>
          </cell>
          <cell r="E625">
            <v>2</v>
          </cell>
          <cell r="F625">
            <v>5555</v>
          </cell>
        </row>
        <row r="626">
          <cell r="A626" t="str">
            <v>SPI</v>
          </cell>
          <cell r="B626">
            <v>69</v>
          </cell>
          <cell r="C626">
            <v>0</v>
          </cell>
          <cell r="D626">
            <v>800</v>
          </cell>
          <cell r="E626">
            <v>55</v>
          </cell>
          <cell r="F626">
            <v>39460</v>
          </cell>
        </row>
        <row r="627">
          <cell r="A627" t="str">
            <v>SPRC</v>
          </cell>
          <cell r="B627">
            <v>8.9</v>
          </cell>
          <cell r="C627">
            <v>-1.66</v>
          </cell>
          <cell r="D627">
            <v>16620200</v>
          </cell>
          <cell r="E627">
            <v>149606</v>
          </cell>
          <cell r="F627">
            <v>38590</v>
          </cell>
        </row>
        <row r="628">
          <cell r="A628" t="str">
            <v>SPVI</v>
          </cell>
          <cell r="B628">
            <v>4.9000000000000004</v>
          </cell>
          <cell r="C628">
            <v>-0.41</v>
          </cell>
          <cell r="D628">
            <v>753800</v>
          </cell>
          <cell r="E628">
            <v>3700</v>
          </cell>
          <cell r="F628">
            <v>1960</v>
          </cell>
        </row>
        <row r="629">
          <cell r="A629" t="str">
            <v>SQ</v>
          </cell>
          <cell r="B629">
            <v>1.31</v>
          </cell>
          <cell r="C629">
            <v>-8.39</v>
          </cell>
          <cell r="D629">
            <v>18464500</v>
          </cell>
          <cell r="E629">
            <v>24660</v>
          </cell>
          <cell r="F629">
            <v>1505</v>
          </cell>
        </row>
        <row r="630">
          <cell r="A630" t="str">
            <v>SR</v>
          </cell>
          <cell r="B630">
            <v>1.47</v>
          </cell>
          <cell r="C630">
            <v>-0.68</v>
          </cell>
          <cell r="D630">
            <v>8600</v>
          </cell>
          <cell r="E630">
            <v>12</v>
          </cell>
          <cell r="F630">
            <v>995</v>
          </cell>
        </row>
        <row r="631">
          <cell r="A631" t="str">
            <v>SRICHA</v>
          </cell>
          <cell r="B631">
            <v>7.5</v>
          </cell>
          <cell r="C631">
            <v>0</v>
          </cell>
          <cell r="D631">
            <v>16500</v>
          </cell>
          <cell r="E631">
            <v>124</v>
          </cell>
          <cell r="F631">
            <v>2324</v>
          </cell>
        </row>
        <row r="632">
          <cell r="A632" t="str">
            <v>SSC</v>
          </cell>
          <cell r="B632">
            <v>36.75</v>
          </cell>
          <cell r="C632">
            <v>5</v>
          </cell>
          <cell r="D632">
            <v>1800</v>
          </cell>
          <cell r="E632">
            <v>65</v>
          </cell>
          <cell r="F632">
            <v>9772</v>
          </cell>
        </row>
        <row r="633">
          <cell r="A633" t="str">
            <v>SSF</v>
          </cell>
          <cell r="B633">
            <v>8.0500000000000007</v>
          </cell>
          <cell r="C633">
            <v>0.63</v>
          </cell>
          <cell r="D633">
            <v>5300</v>
          </cell>
          <cell r="E633">
            <v>43</v>
          </cell>
          <cell r="F633">
            <v>2173</v>
          </cell>
        </row>
        <row r="634">
          <cell r="A634" t="str">
            <v>SSP</v>
          </cell>
          <cell r="B634">
            <v>8.9499999999999993</v>
          </cell>
          <cell r="C634">
            <v>0.56000000000000005</v>
          </cell>
          <cell r="D634">
            <v>361700</v>
          </cell>
          <cell r="E634">
            <v>3230</v>
          </cell>
          <cell r="F634">
            <v>11178</v>
          </cell>
        </row>
        <row r="635">
          <cell r="A635" t="str">
            <v>SSS</v>
          </cell>
          <cell r="B635">
            <v>0.71</v>
          </cell>
          <cell r="C635">
            <v>0</v>
          </cell>
          <cell r="D635">
            <v>0</v>
          </cell>
          <cell r="E635">
            <v>0</v>
          </cell>
          <cell r="F635">
            <v>0</v>
          </cell>
        </row>
        <row r="636">
          <cell r="A636" t="str">
            <v>SSSC</v>
          </cell>
          <cell r="B636">
            <v>2.82</v>
          </cell>
          <cell r="C636">
            <v>0</v>
          </cell>
          <cell r="D636">
            <v>67800</v>
          </cell>
          <cell r="E636">
            <v>189</v>
          </cell>
          <cell r="F636">
            <v>1805</v>
          </cell>
        </row>
        <row r="637">
          <cell r="A637" t="str">
            <v>SST</v>
          </cell>
          <cell r="B637">
            <v>5.9</v>
          </cell>
          <cell r="C637">
            <v>1.72</v>
          </cell>
          <cell r="D637">
            <v>600</v>
          </cell>
          <cell r="E637">
            <v>4</v>
          </cell>
          <cell r="F637">
            <v>3106</v>
          </cell>
        </row>
        <row r="638">
          <cell r="A638" t="str">
            <v>STA</v>
          </cell>
          <cell r="B638">
            <v>19</v>
          </cell>
          <cell r="C638">
            <v>0</v>
          </cell>
          <cell r="D638">
            <v>3054800</v>
          </cell>
          <cell r="E638">
            <v>57819</v>
          </cell>
          <cell r="F638">
            <v>29184</v>
          </cell>
        </row>
        <row r="639">
          <cell r="A639" t="str">
            <v>STANLY</v>
          </cell>
          <cell r="B639">
            <v>212</v>
          </cell>
          <cell r="C639">
            <v>1.44</v>
          </cell>
          <cell r="D639">
            <v>117600</v>
          </cell>
          <cell r="E639">
            <v>24699</v>
          </cell>
          <cell r="F639">
            <v>16245</v>
          </cell>
        </row>
        <row r="640">
          <cell r="A640" t="str">
            <v>STARK</v>
          </cell>
          <cell r="B640">
            <v>2.38</v>
          </cell>
          <cell r="C640">
            <v>0</v>
          </cell>
          <cell r="D640">
            <v>0</v>
          </cell>
          <cell r="E640">
            <v>0</v>
          </cell>
          <cell r="F640">
            <v>31907</v>
          </cell>
        </row>
        <row r="641">
          <cell r="A641" t="str">
            <v>STC</v>
          </cell>
          <cell r="B641">
            <v>0.75</v>
          </cell>
          <cell r="C641">
            <v>0</v>
          </cell>
          <cell r="D641">
            <v>76100</v>
          </cell>
          <cell r="E641">
            <v>56</v>
          </cell>
          <cell r="F641">
            <v>426</v>
          </cell>
        </row>
        <row r="642">
          <cell r="A642" t="str">
            <v>STEC</v>
          </cell>
          <cell r="B642">
            <v>9.3000000000000007</v>
          </cell>
          <cell r="C642">
            <v>0.54</v>
          </cell>
          <cell r="D642">
            <v>4146300</v>
          </cell>
          <cell r="E642">
            <v>38581</v>
          </cell>
          <cell r="F642">
            <v>14183</v>
          </cell>
        </row>
        <row r="643">
          <cell r="A643" t="str">
            <v>STECH</v>
          </cell>
          <cell r="B643">
            <v>2.16</v>
          </cell>
          <cell r="C643">
            <v>0</v>
          </cell>
          <cell r="D643">
            <v>282100</v>
          </cell>
          <cell r="E643">
            <v>609</v>
          </cell>
          <cell r="F643">
            <v>1566</v>
          </cell>
        </row>
        <row r="644">
          <cell r="A644" t="str">
            <v>STGT</v>
          </cell>
          <cell r="B644">
            <v>9.1999999999999993</v>
          </cell>
          <cell r="C644">
            <v>0</v>
          </cell>
          <cell r="D644">
            <v>2715500</v>
          </cell>
          <cell r="E644">
            <v>25099</v>
          </cell>
          <cell r="F644">
            <v>26360</v>
          </cell>
        </row>
        <row r="645">
          <cell r="A645" t="str">
            <v>STHAI</v>
          </cell>
          <cell r="B645">
            <v>0.01</v>
          </cell>
          <cell r="C645">
            <v>0</v>
          </cell>
          <cell r="D645">
            <v>0</v>
          </cell>
          <cell r="E645">
            <v>0</v>
          </cell>
          <cell r="F645">
            <v>0</v>
          </cell>
        </row>
        <row r="646">
          <cell r="A646" t="str">
            <v>STI</v>
          </cell>
          <cell r="B646">
            <v>4.74</v>
          </cell>
          <cell r="C646">
            <v>-0.84</v>
          </cell>
          <cell r="D646">
            <v>131500</v>
          </cell>
          <cell r="E646">
            <v>623</v>
          </cell>
          <cell r="F646">
            <v>2858</v>
          </cell>
        </row>
        <row r="647">
          <cell r="A647" t="str">
            <v>STOWER</v>
          </cell>
          <cell r="B647">
            <v>0.21</v>
          </cell>
          <cell r="C647">
            <v>-4.55</v>
          </cell>
          <cell r="D647">
            <v>3045500</v>
          </cell>
          <cell r="E647">
            <v>627</v>
          </cell>
          <cell r="F647">
            <v>776</v>
          </cell>
        </row>
        <row r="648">
          <cell r="A648" t="str">
            <v>STP</v>
          </cell>
          <cell r="B648">
            <v>9.0500000000000007</v>
          </cell>
          <cell r="C648">
            <v>-1.63</v>
          </cell>
          <cell r="D648">
            <v>39000</v>
          </cell>
          <cell r="E648">
            <v>354</v>
          </cell>
          <cell r="F648">
            <v>905</v>
          </cell>
        </row>
        <row r="649">
          <cell r="A649" t="str">
            <v>STPI</v>
          </cell>
          <cell r="B649">
            <v>3.78</v>
          </cell>
          <cell r="C649">
            <v>0</v>
          </cell>
          <cell r="D649">
            <v>466000</v>
          </cell>
          <cell r="E649">
            <v>1763</v>
          </cell>
          <cell r="F649">
            <v>6142</v>
          </cell>
        </row>
        <row r="650">
          <cell r="A650" t="str">
            <v>SUC</v>
          </cell>
          <cell r="B650">
            <v>29</v>
          </cell>
          <cell r="C650">
            <v>-1.69</v>
          </cell>
          <cell r="D650">
            <v>93400</v>
          </cell>
          <cell r="E650">
            <v>2729</v>
          </cell>
          <cell r="F650">
            <v>8700</v>
          </cell>
        </row>
        <row r="651">
          <cell r="A651" t="str">
            <v>SUN</v>
          </cell>
          <cell r="B651">
            <v>6.3</v>
          </cell>
          <cell r="C651">
            <v>-0.79</v>
          </cell>
          <cell r="D651">
            <v>4329900</v>
          </cell>
          <cell r="E651">
            <v>27485</v>
          </cell>
          <cell r="F651">
            <v>4063</v>
          </cell>
        </row>
        <row r="652">
          <cell r="A652" t="str">
            <v>SUPER</v>
          </cell>
          <cell r="B652">
            <v>0.6</v>
          </cell>
          <cell r="C652">
            <v>1.69</v>
          </cell>
          <cell r="D652">
            <v>41359000</v>
          </cell>
          <cell r="E652">
            <v>25039</v>
          </cell>
          <cell r="F652">
            <v>16410</v>
          </cell>
        </row>
        <row r="653">
          <cell r="A653" t="str">
            <v>SUSCO</v>
          </cell>
          <cell r="B653">
            <v>3.38</v>
          </cell>
          <cell r="C653">
            <v>-1.17</v>
          </cell>
          <cell r="D653">
            <v>1181800</v>
          </cell>
          <cell r="E653">
            <v>4006</v>
          </cell>
          <cell r="F653">
            <v>3549</v>
          </cell>
        </row>
        <row r="654">
          <cell r="A654" t="str">
            <v>SUTHA</v>
          </cell>
          <cell r="B654">
            <v>3.64</v>
          </cell>
          <cell r="C654">
            <v>-1.62</v>
          </cell>
          <cell r="D654">
            <v>109700</v>
          </cell>
          <cell r="E654">
            <v>400</v>
          </cell>
          <cell r="F654">
            <v>1319</v>
          </cell>
        </row>
        <row r="655">
          <cell r="A655" t="str">
            <v>SVI</v>
          </cell>
          <cell r="B655">
            <v>8.5500000000000007</v>
          </cell>
          <cell r="C655">
            <v>4.91</v>
          </cell>
          <cell r="D655">
            <v>7557400</v>
          </cell>
          <cell r="E655">
            <v>63908</v>
          </cell>
          <cell r="F655">
            <v>18410</v>
          </cell>
        </row>
        <row r="656">
          <cell r="A656" t="str">
            <v>SVOA</v>
          </cell>
          <cell r="B656">
            <v>2.16</v>
          </cell>
          <cell r="C656">
            <v>2.86</v>
          </cell>
          <cell r="D656">
            <v>420200</v>
          </cell>
          <cell r="E656">
            <v>904</v>
          </cell>
          <cell r="F656">
            <v>1527</v>
          </cell>
        </row>
        <row r="657">
          <cell r="A657" t="str">
            <v>SVR</v>
          </cell>
          <cell r="B657">
            <v>2.12</v>
          </cell>
          <cell r="C657">
            <v>-0.93</v>
          </cell>
          <cell r="D657">
            <v>4742500</v>
          </cell>
          <cell r="E657">
            <v>10000</v>
          </cell>
          <cell r="F657">
            <v>1081</v>
          </cell>
        </row>
        <row r="658">
          <cell r="A658" t="str">
            <v>SVT</v>
          </cell>
          <cell r="B658">
            <v>3.28</v>
          </cell>
          <cell r="C658">
            <v>-1.2</v>
          </cell>
          <cell r="D658">
            <v>1263700</v>
          </cell>
          <cell r="E658">
            <v>4146</v>
          </cell>
          <cell r="F658">
            <v>2296</v>
          </cell>
        </row>
        <row r="659">
          <cell r="A659" t="str">
            <v>SWC</v>
          </cell>
          <cell r="B659">
            <v>6.05</v>
          </cell>
          <cell r="C659">
            <v>0</v>
          </cell>
          <cell r="D659">
            <v>0</v>
          </cell>
          <cell r="E659">
            <v>0</v>
          </cell>
          <cell r="F659">
            <v>2743</v>
          </cell>
        </row>
        <row r="660">
          <cell r="A660" t="str">
            <v>SYMC</v>
          </cell>
          <cell r="B660">
            <v>6.15</v>
          </cell>
          <cell r="C660">
            <v>-0.81</v>
          </cell>
          <cell r="D660">
            <v>7100</v>
          </cell>
          <cell r="E660">
            <v>43</v>
          </cell>
          <cell r="F660">
            <v>2667</v>
          </cell>
        </row>
        <row r="661">
          <cell r="A661" t="str">
            <v>SYNEX</v>
          </cell>
          <cell r="B661">
            <v>13.2</v>
          </cell>
          <cell r="C661">
            <v>0.76</v>
          </cell>
          <cell r="D661">
            <v>218500</v>
          </cell>
          <cell r="E661">
            <v>2880</v>
          </cell>
          <cell r="F661">
            <v>11185</v>
          </cell>
        </row>
        <row r="662">
          <cell r="A662" t="str">
            <v>SYNTEC</v>
          </cell>
          <cell r="B662">
            <v>1.64</v>
          </cell>
          <cell r="C662">
            <v>0.61</v>
          </cell>
          <cell r="D662">
            <v>52600</v>
          </cell>
          <cell r="E662">
            <v>86</v>
          </cell>
          <cell r="F662">
            <v>2609</v>
          </cell>
        </row>
        <row r="663">
          <cell r="A663" t="str">
            <v>TACC</v>
          </cell>
          <cell r="B663">
            <v>5.4</v>
          </cell>
          <cell r="C663">
            <v>0.93</v>
          </cell>
          <cell r="D663">
            <v>474400</v>
          </cell>
          <cell r="E663">
            <v>2561</v>
          </cell>
          <cell r="F663">
            <v>3283</v>
          </cell>
        </row>
        <row r="664">
          <cell r="A664" t="str">
            <v>TAE</v>
          </cell>
          <cell r="B664">
            <v>1.5</v>
          </cell>
          <cell r="C664">
            <v>-1.32</v>
          </cell>
          <cell r="D664">
            <v>1320100</v>
          </cell>
          <cell r="E664">
            <v>2007</v>
          </cell>
          <cell r="F664">
            <v>1500</v>
          </cell>
        </row>
        <row r="665">
          <cell r="A665" t="str">
            <v>TAKUNI</v>
          </cell>
          <cell r="B665">
            <v>2.06</v>
          </cell>
          <cell r="C665">
            <v>3.52</v>
          </cell>
          <cell r="D665">
            <v>18757300</v>
          </cell>
          <cell r="E665">
            <v>38443</v>
          </cell>
          <cell r="F665">
            <v>1648</v>
          </cell>
        </row>
        <row r="666">
          <cell r="A666" t="str">
            <v>TAPAC</v>
          </cell>
          <cell r="B666">
            <v>1.8</v>
          </cell>
          <cell r="C666">
            <v>1.69</v>
          </cell>
          <cell r="D666">
            <v>148900</v>
          </cell>
          <cell r="E666">
            <v>268</v>
          </cell>
          <cell r="F666">
            <v>741</v>
          </cell>
        </row>
        <row r="667">
          <cell r="A667" t="str">
            <v>TASCO</v>
          </cell>
          <cell r="B667">
            <v>19.2</v>
          </cell>
          <cell r="C667">
            <v>-1.03</v>
          </cell>
          <cell r="D667">
            <v>2559500</v>
          </cell>
          <cell r="E667">
            <v>49226</v>
          </cell>
          <cell r="F667">
            <v>30305</v>
          </cell>
        </row>
        <row r="668">
          <cell r="A668" t="str">
            <v>TC</v>
          </cell>
          <cell r="B668">
            <v>6.4</v>
          </cell>
          <cell r="C668">
            <v>0.79</v>
          </cell>
          <cell r="D668">
            <v>332300</v>
          </cell>
          <cell r="E668">
            <v>2111</v>
          </cell>
          <cell r="F668">
            <v>2112</v>
          </cell>
        </row>
        <row r="669">
          <cell r="A669" t="str">
            <v>TCAP</v>
          </cell>
          <cell r="B669">
            <v>50</v>
          </cell>
          <cell r="C669">
            <v>-0.99</v>
          </cell>
          <cell r="D669">
            <v>3054000</v>
          </cell>
          <cell r="E669">
            <v>152181</v>
          </cell>
          <cell r="F669">
            <v>52430</v>
          </cell>
        </row>
        <row r="670">
          <cell r="A670" t="str">
            <v>TCC</v>
          </cell>
          <cell r="B670">
            <v>0.69</v>
          </cell>
          <cell r="C670">
            <v>-6.76</v>
          </cell>
          <cell r="D670">
            <v>2300700</v>
          </cell>
          <cell r="E670">
            <v>1595</v>
          </cell>
          <cell r="F670">
            <v>963</v>
          </cell>
        </row>
        <row r="671">
          <cell r="A671" t="str">
            <v>TCCC</v>
          </cell>
          <cell r="B671">
            <v>39.25</v>
          </cell>
          <cell r="C671">
            <v>0</v>
          </cell>
          <cell r="D671">
            <v>6800</v>
          </cell>
          <cell r="E671">
            <v>267</v>
          </cell>
          <cell r="F671">
            <v>22950</v>
          </cell>
        </row>
        <row r="672">
          <cell r="A672" t="str">
            <v>TCJ</v>
          </cell>
          <cell r="B672">
            <v>3.86</v>
          </cell>
          <cell r="C672">
            <v>0</v>
          </cell>
          <cell r="D672">
            <v>0</v>
          </cell>
          <cell r="E672">
            <v>0</v>
          </cell>
          <cell r="F672">
            <v>408</v>
          </cell>
        </row>
        <row r="673">
          <cell r="A673" t="str">
            <v>TCMC</v>
          </cell>
          <cell r="B673">
            <v>1.94</v>
          </cell>
          <cell r="C673">
            <v>-0.51</v>
          </cell>
          <cell r="D673">
            <v>2713700</v>
          </cell>
          <cell r="E673">
            <v>5323</v>
          </cell>
          <cell r="F673">
            <v>1481</v>
          </cell>
        </row>
        <row r="674">
          <cell r="A674" t="str">
            <v>TCOAT</v>
          </cell>
          <cell r="B674">
            <v>26.25</v>
          </cell>
          <cell r="C674">
            <v>0</v>
          </cell>
          <cell r="D674">
            <v>0</v>
          </cell>
          <cell r="E674">
            <v>0</v>
          </cell>
          <cell r="F674">
            <v>276</v>
          </cell>
        </row>
        <row r="675">
          <cell r="A675" t="str">
            <v>TEAM</v>
          </cell>
          <cell r="B675">
            <v>7.15</v>
          </cell>
          <cell r="C675">
            <v>2.88</v>
          </cell>
          <cell r="D675">
            <v>5739900</v>
          </cell>
          <cell r="E675">
            <v>41583</v>
          </cell>
          <cell r="F675">
            <v>4555</v>
          </cell>
        </row>
        <row r="676">
          <cell r="A676" t="str">
            <v>TEAMG</v>
          </cell>
          <cell r="B676">
            <v>7.85</v>
          </cell>
          <cell r="C676">
            <v>-4.8499999999999996</v>
          </cell>
          <cell r="D676">
            <v>5664200</v>
          </cell>
          <cell r="E676">
            <v>44891</v>
          </cell>
          <cell r="F676">
            <v>5338</v>
          </cell>
        </row>
        <row r="677">
          <cell r="A677" t="str">
            <v>TEGH</v>
          </cell>
          <cell r="B677">
            <v>3.86</v>
          </cell>
          <cell r="C677">
            <v>0.52</v>
          </cell>
          <cell r="D677">
            <v>573500</v>
          </cell>
          <cell r="E677">
            <v>2233</v>
          </cell>
          <cell r="F677">
            <v>4169</v>
          </cell>
        </row>
        <row r="678">
          <cell r="A678" t="str">
            <v>TEKA</v>
          </cell>
          <cell r="B678">
            <v>3.1</v>
          </cell>
          <cell r="C678">
            <v>0</v>
          </cell>
          <cell r="D678">
            <v>21600</v>
          </cell>
          <cell r="E678">
            <v>67</v>
          </cell>
          <cell r="F678">
            <v>930</v>
          </cell>
        </row>
        <row r="679">
          <cell r="A679" t="str">
            <v>TFG</v>
          </cell>
          <cell r="B679">
            <v>4.32</v>
          </cell>
          <cell r="C679">
            <v>0.46</v>
          </cell>
          <cell r="D679">
            <v>9006000</v>
          </cell>
          <cell r="E679">
            <v>38994</v>
          </cell>
          <cell r="F679">
            <v>24426</v>
          </cell>
        </row>
        <row r="680">
          <cell r="A680" t="str">
            <v>TFI</v>
          </cell>
          <cell r="B680">
            <v>0.13</v>
          </cell>
          <cell r="C680">
            <v>8.33</v>
          </cell>
          <cell r="D680">
            <v>336700</v>
          </cell>
          <cell r="E680">
            <v>41</v>
          </cell>
          <cell r="F680">
            <v>2187</v>
          </cell>
        </row>
        <row r="681">
          <cell r="A681" t="str">
            <v>TFM</v>
          </cell>
          <cell r="B681">
            <v>9</v>
          </cell>
          <cell r="C681">
            <v>0</v>
          </cell>
          <cell r="D681">
            <v>8100</v>
          </cell>
          <cell r="E681">
            <v>71</v>
          </cell>
          <cell r="F681">
            <v>4500</v>
          </cell>
        </row>
        <row r="682">
          <cell r="A682" t="str">
            <v>TFMAMA</v>
          </cell>
          <cell r="B682">
            <v>196</v>
          </cell>
          <cell r="C682">
            <v>0</v>
          </cell>
          <cell r="D682">
            <v>4000</v>
          </cell>
          <cell r="E682">
            <v>781</v>
          </cell>
          <cell r="F682">
            <v>64622</v>
          </cell>
        </row>
        <row r="683">
          <cell r="A683" t="str">
            <v>TGE</v>
          </cell>
          <cell r="B683">
            <v>1.63</v>
          </cell>
          <cell r="C683">
            <v>-1.81</v>
          </cell>
          <cell r="D683">
            <v>4380200</v>
          </cell>
          <cell r="E683">
            <v>7194</v>
          </cell>
          <cell r="F683">
            <v>3586</v>
          </cell>
        </row>
        <row r="684">
          <cell r="A684" t="str">
            <v>TGH</v>
          </cell>
          <cell r="B684">
            <v>18.600000000000001</v>
          </cell>
          <cell r="C684">
            <v>0</v>
          </cell>
          <cell r="D684">
            <v>0</v>
          </cell>
          <cell r="E684">
            <v>0</v>
          </cell>
          <cell r="F684">
            <v>13989</v>
          </cell>
        </row>
        <row r="685">
          <cell r="A685" t="str">
            <v>TGPRO</v>
          </cell>
          <cell r="B685">
            <v>0.17</v>
          </cell>
          <cell r="C685">
            <v>0</v>
          </cell>
          <cell r="D685">
            <v>1685500</v>
          </cell>
          <cell r="E685">
            <v>283</v>
          </cell>
          <cell r="F685">
            <v>802</v>
          </cell>
        </row>
        <row r="686">
          <cell r="A686" t="str">
            <v>TH</v>
          </cell>
          <cell r="B686">
            <v>1.43</v>
          </cell>
          <cell r="C686">
            <v>-2.0499999999999998</v>
          </cell>
          <cell r="D686">
            <v>4716700</v>
          </cell>
          <cell r="E686">
            <v>6833</v>
          </cell>
          <cell r="F686">
            <v>1428</v>
          </cell>
        </row>
        <row r="687">
          <cell r="A687" t="str">
            <v>THAI</v>
          </cell>
          <cell r="B687">
            <v>3.32</v>
          </cell>
          <cell r="C687">
            <v>0</v>
          </cell>
          <cell r="D687">
            <v>0</v>
          </cell>
          <cell r="E687">
            <v>0</v>
          </cell>
          <cell r="F687">
            <v>0</v>
          </cell>
        </row>
        <row r="688">
          <cell r="A688" t="str">
            <v>THANA</v>
          </cell>
          <cell r="B688">
            <v>2.3199999999999998</v>
          </cell>
          <cell r="C688">
            <v>4.5</v>
          </cell>
          <cell r="D688">
            <v>1938600</v>
          </cell>
          <cell r="E688">
            <v>4493</v>
          </cell>
          <cell r="F688">
            <v>644</v>
          </cell>
        </row>
        <row r="689">
          <cell r="A689" t="str">
            <v>THANI</v>
          </cell>
          <cell r="B689">
            <v>3.48</v>
          </cell>
          <cell r="C689">
            <v>-1.1399999999999999</v>
          </cell>
          <cell r="D689">
            <v>5490400</v>
          </cell>
          <cell r="E689">
            <v>19042</v>
          </cell>
          <cell r="F689">
            <v>19707</v>
          </cell>
        </row>
        <row r="690">
          <cell r="A690" t="str">
            <v>THCOM</v>
          </cell>
          <cell r="B690">
            <v>11.3</v>
          </cell>
          <cell r="C690">
            <v>-0.88</v>
          </cell>
          <cell r="D690">
            <v>2523600</v>
          </cell>
          <cell r="E690">
            <v>28428</v>
          </cell>
          <cell r="F690">
            <v>12386</v>
          </cell>
        </row>
        <row r="691">
          <cell r="A691" t="str">
            <v>THE</v>
          </cell>
          <cell r="B691">
            <v>1.5</v>
          </cell>
          <cell r="C691">
            <v>1.35</v>
          </cell>
          <cell r="D691">
            <v>10200</v>
          </cell>
          <cell r="E691">
            <v>15</v>
          </cell>
          <cell r="F691">
            <v>1653</v>
          </cell>
        </row>
        <row r="692">
          <cell r="A692" t="str">
            <v>THG</v>
          </cell>
          <cell r="B692">
            <v>68</v>
          </cell>
          <cell r="C692">
            <v>0</v>
          </cell>
          <cell r="D692">
            <v>569100</v>
          </cell>
          <cell r="E692">
            <v>38612</v>
          </cell>
          <cell r="F692">
            <v>57628</v>
          </cell>
        </row>
        <row r="693">
          <cell r="A693" t="str">
            <v>THIP</v>
          </cell>
          <cell r="B693">
            <v>28.25</v>
          </cell>
          <cell r="C693">
            <v>0.89</v>
          </cell>
          <cell r="D693">
            <v>9500</v>
          </cell>
          <cell r="E693">
            <v>268</v>
          </cell>
          <cell r="F693">
            <v>2542</v>
          </cell>
        </row>
        <row r="694">
          <cell r="A694" t="str">
            <v>THL</v>
          </cell>
          <cell r="B694">
            <v>0.46</v>
          </cell>
          <cell r="C694">
            <v>0</v>
          </cell>
          <cell r="D694">
            <v>0</v>
          </cell>
          <cell r="E694">
            <v>0</v>
          </cell>
          <cell r="F694">
            <v>0</v>
          </cell>
        </row>
        <row r="695">
          <cell r="A695" t="str">
            <v>THMUI</v>
          </cell>
          <cell r="B695">
            <v>0.72</v>
          </cell>
          <cell r="C695">
            <v>2.86</v>
          </cell>
          <cell r="D695">
            <v>182300</v>
          </cell>
          <cell r="E695">
            <v>133</v>
          </cell>
          <cell r="F695">
            <v>245</v>
          </cell>
        </row>
        <row r="696">
          <cell r="A696" t="str">
            <v>THRE</v>
          </cell>
          <cell r="B696">
            <v>1</v>
          </cell>
          <cell r="C696">
            <v>2.04</v>
          </cell>
          <cell r="D696">
            <v>479800</v>
          </cell>
          <cell r="E696">
            <v>479</v>
          </cell>
          <cell r="F696">
            <v>4215</v>
          </cell>
        </row>
        <row r="697">
          <cell r="A697" t="str">
            <v>THREL</v>
          </cell>
          <cell r="B697">
            <v>4.58</v>
          </cell>
          <cell r="C697">
            <v>0.44</v>
          </cell>
          <cell r="D697">
            <v>71300</v>
          </cell>
          <cell r="E697">
            <v>327</v>
          </cell>
          <cell r="F697">
            <v>2748</v>
          </cell>
        </row>
        <row r="698">
          <cell r="A698" t="str">
            <v>TIDLOR</v>
          </cell>
          <cell r="B698">
            <v>26.75</v>
          </cell>
          <cell r="C698">
            <v>0.94</v>
          </cell>
          <cell r="D698">
            <v>21069100</v>
          </cell>
          <cell r="E698">
            <v>563444</v>
          </cell>
          <cell r="F698">
            <v>75154</v>
          </cell>
        </row>
        <row r="699">
          <cell r="A699" t="str">
            <v>TIGER</v>
          </cell>
          <cell r="B699">
            <v>1.43</v>
          </cell>
          <cell r="C699">
            <v>2.88</v>
          </cell>
          <cell r="D699">
            <v>14700</v>
          </cell>
          <cell r="E699">
            <v>21</v>
          </cell>
          <cell r="F699">
            <v>658</v>
          </cell>
        </row>
        <row r="700">
          <cell r="A700" t="str">
            <v>TIPCO</v>
          </cell>
          <cell r="B700">
            <v>9.65</v>
          </cell>
          <cell r="C700">
            <v>-1.53</v>
          </cell>
          <cell r="D700">
            <v>719400</v>
          </cell>
          <cell r="E700">
            <v>6974</v>
          </cell>
          <cell r="F700">
            <v>4657</v>
          </cell>
        </row>
        <row r="701">
          <cell r="A701" t="str">
            <v>TIPH</v>
          </cell>
          <cell r="B701">
            <v>44.25</v>
          </cell>
          <cell r="C701">
            <v>-0.56000000000000005</v>
          </cell>
          <cell r="D701">
            <v>428100</v>
          </cell>
          <cell r="E701">
            <v>19004</v>
          </cell>
          <cell r="F701">
            <v>26297</v>
          </cell>
        </row>
        <row r="702">
          <cell r="A702" t="str">
            <v>TISCO</v>
          </cell>
          <cell r="B702">
            <v>96.25</v>
          </cell>
          <cell r="C702">
            <v>0</v>
          </cell>
          <cell r="D702">
            <v>4443800</v>
          </cell>
          <cell r="E702">
            <v>428312</v>
          </cell>
          <cell r="F702">
            <v>77062</v>
          </cell>
        </row>
        <row r="703">
          <cell r="A703" t="str">
            <v>TITLE</v>
          </cell>
          <cell r="B703">
            <v>2.2999999999999998</v>
          </cell>
          <cell r="C703">
            <v>2.68</v>
          </cell>
          <cell r="D703">
            <v>3382100</v>
          </cell>
          <cell r="E703">
            <v>7756</v>
          </cell>
          <cell r="F703">
            <v>1660</v>
          </cell>
        </row>
        <row r="704">
          <cell r="A704" t="str">
            <v>TK</v>
          </cell>
          <cell r="B704">
            <v>7.25</v>
          </cell>
          <cell r="C704">
            <v>0</v>
          </cell>
          <cell r="D704">
            <v>124400</v>
          </cell>
          <cell r="E704">
            <v>912</v>
          </cell>
          <cell r="F704">
            <v>3625</v>
          </cell>
        </row>
        <row r="705">
          <cell r="A705" t="str">
            <v>TKC</v>
          </cell>
          <cell r="B705">
            <v>20.2</v>
          </cell>
          <cell r="C705">
            <v>1</v>
          </cell>
          <cell r="D705">
            <v>74100</v>
          </cell>
          <cell r="E705">
            <v>1491</v>
          </cell>
          <cell r="F705">
            <v>6060</v>
          </cell>
        </row>
        <row r="706">
          <cell r="A706" t="str">
            <v>TKN</v>
          </cell>
          <cell r="B706">
            <v>11</v>
          </cell>
          <cell r="C706">
            <v>1.85</v>
          </cell>
          <cell r="D706">
            <v>6812800</v>
          </cell>
          <cell r="E706">
            <v>73897</v>
          </cell>
          <cell r="F706">
            <v>15180</v>
          </cell>
        </row>
        <row r="707">
          <cell r="A707" t="str">
            <v>TKS</v>
          </cell>
          <cell r="B707">
            <v>9.6</v>
          </cell>
          <cell r="C707">
            <v>-0.52</v>
          </cell>
          <cell r="D707">
            <v>411200</v>
          </cell>
          <cell r="E707">
            <v>3947</v>
          </cell>
          <cell r="F707">
            <v>4881</v>
          </cell>
        </row>
        <row r="708">
          <cell r="A708" t="str">
            <v>TKT</v>
          </cell>
          <cell r="B708">
            <v>2.4</v>
          </cell>
          <cell r="C708">
            <v>-13.04</v>
          </cell>
          <cell r="D708">
            <v>6943300</v>
          </cell>
          <cell r="E708">
            <v>16836</v>
          </cell>
          <cell r="F708">
            <v>842</v>
          </cell>
        </row>
        <row r="709">
          <cell r="A709" t="str">
            <v>TLI</v>
          </cell>
          <cell r="B709">
            <v>12.2</v>
          </cell>
          <cell r="C709">
            <v>-0.81</v>
          </cell>
          <cell r="D709">
            <v>2983000</v>
          </cell>
          <cell r="E709">
            <v>36526</v>
          </cell>
          <cell r="F709">
            <v>139690</v>
          </cell>
        </row>
        <row r="710">
          <cell r="A710" t="str">
            <v>TM</v>
          </cell>
          <cell r="B710">
            <v>2.52</v>
          </cell>
          <cell r="C710">
            <v>0</v>
          </cell>
          <cell r="D710">
            <v>11000</v>
          </cell>
          <cell r="E710">
            <v>28</v>
          </cell>
          <cell r="F710">
            <v>776</v>
          </cell>
        </row>
        <row r="711">
          <cell r="A711" t="str">
            <v>TMC</v>
          </cell>
          <cell r="B711">
            <v>2.74</v>
          </cell>
          <cell r="C711">
            <v>-2.14</v>
          </cell>
          <cell r="D711">
            <v>837100</v>
          </cell>
          <cell r="E711">
            <v>2313</v>
          </cell>
          <cell r="F711">
            <v>1257</v>
          </cell>
        </row>
        <row r="712">
          <cell r="A712" t="str">
            <v>TMD</v>
          </cell>
          <cell r="B712">
            <v>23.3</v>
          </cell>
          <cell r="C712">
            <v>0.43</v>
          </cell>
          <cell r="D712">
            <v>400</v>
          </cell>
          <cell r="E712">
            <v>9</v>
          </cell>
          <cell r="F712">
            <v>3495</v>
          </cell>
        </row>
        <row r="713">
          <cell r="A713" t="str">
            <v>TMI</v>
          </cell>
          <cell r="B713">
            <v>1.69</v>
          </cell>
          <cell r="C713">
            <v>-1.74</v>
          </cell>
          <cell r="D713">
            <v>2713600</v>
          </cell>
          <cell r="E713">
            <v>4611</v>
          </cell>
          <cell r="F713">
            <v>1135</v>
          </cell>
        </row>
        <row r="714">
          <cell r="A714" t="str">
            <v>TMILL</v>
          </cell>
          <cell r="B714">
            <v>3.94</v>
          </cell>
          <cell r="C714">
            <v>0</v>
          </cell>
          <cell r="D714">
            <v>36000</v>
          </cell>
          <cell r="E714">
            <v>142</v>
          </cell>
          <cell r="F714">
            <v>1571</v>
          </cell>
        </row>
        <row r="715">
          <cell r="A715" t="str">
            <v>TMT</v>
          </cell>
          <cell r="B715">
            <v>7.65</v>
          </cell>
          <cell r="C715">
            <v>0</v>
          </cell>
          <cell r="D715">
            <v>7900</v>
          </cell>
          <cell r="E715">
            <v>60</v>
          </cell>
          <cell r="F715">
            <v>6661</v>
          </cell>
        </row>
        <row r="716">
          <cell r="A716" t="str">
            <v>TMW</v>
          </cell>
          <cell r="B716">
            <v>39.75</v>
          </cell>
          <cell r="C716">
            <v>0.63</v>
          </cell>
          <cell r="D716">
            <v>11400</v>
          </cell>
          <cell r="E716">
            <v>451</v>
          </cell>
          <cell r="F716">
            <v>1586</v>
          </cell>
        </row>
        <row r="717">
          <cell r="A717" t="str">
            <v>TNDT</v>
          </cell>
          <cell r="B717">
            <v>0.39</v>
          </cell>
          <cell r="C717">
            <v>0</v>
          </cell>
          <cell r="D717">
            <v>255900</v>
          </cell>
          <cell r="E717">
            <v>99</v>
          </cell>
          <cell r="F717">
            <v>315</v>
          </cell>
        </row>
        <row r="718">
          <cell r="A718" t="str">
            <v>TNH</v>
          </cell>
          <cell r="B718">
            <v>35.25</v>
          </cell>
          <cell r="C718">
            <v>0</v>
          </cell>
          <cell r="D718">
            <v>0</v>
          </cell>
          <cell r="E718">
            <v>0</v>
          </cell>
          <cell r="F718">
            <v>6345</v>
          </cell>
        </row>
        <row r="719">
          <cell r="A719" t="str">
            <v>TNITY</v>
          </cell>
          <cell r="B719">
            <v>5.05</v>
          </cell>
          <cell r="C719">
            <v>-0.98</v>
          </cell>
          <cell r="D719">
            <v>449200</v>
          </cell>
          <cell r="E719">
            <v>2267</v>
          </cell>
          <cell r="F719">
            <v>1083</v>
          </cell>
        </row>
        <row r="720">
          <cell r="A720" t="str">
            <v>TNL</v>
          </cell>
          <cell r="B720">
            <v>34</v>
          </cell>
          <cell r="C720">
            <v>0</v>
          </cell>
          <cell r="D720">
            <v>3200</v>
          </cell>
          <cell r="E720">
            <v>108</v>
          </cell>
          <cell r="F720">
            <v>10357</v>
          </cell>
        </row>
        <row r="721">
          <cell r="A721" t="str">
            <v>TNP</v>
          </cell>
          <cell r="B721">
            <v>3.62</v>
          </cell>
          <cell r="C721">
            <v>4.0199999999999996</v>
          </cell>
          <cell r="D721">
            <v>1317700</v>
          </cell>
          <cell r="E721">
            <v>4711</v>
          </cell>
          <cell r="F721">
            <v>2896</v>
          </cell>
        </row>
        <row r="722">
          <cell r="A722" t="str">
            <v>TNPC</v>
          </cell>
          <cell r="B722">
            <v>1.57</v>
          </cell>
          <cell r="C722">
            <v>0</v>
          </cell>
          <cell r="D722">
            <v>404500</v>
          </cell>
          <cell r="E722">
            <v>641</v>
          </cell>
          <cell r="F722">
            <v>535</v>
          </cell>
        </row>
        <row r="723">
          <cell r="A723" t="str">
            <v>TNR</v>
          </cell>
          <cell r="B723">
            <v>9</v>
          </cell>
          <cell r="C723">
            <v>0</v>
          </cell>
          <cell r="D723">
            <v>0</v>
          </cell>
          <cell r="E723">
            <v>0</v>
          </cell>
          <cell r="F723">
            <v>2700</v>
          </cell>
        </row>
        <row r="724">
          <cell r="A724" t="str">
            <v>TOA</v>
          </cell>
          <cell r="B724">
            <v>31.5</v>
          </cell>
          <cell r="C724">
            <v>5</v>
          </cell>
          <cell r="D724">
            <v>2907100</v>
          </cell>
          <cell r="E724">
            <v>90153</v>
          </cell>
          <cell r="F724">
            <v>63914</v>
          </cell>
        </row>
        <row r="725">
          <cell r="A725" t="str">
            <v>TOG</v>
          </cell>
          <cell r="B725">
            <v>11.3</v>
          </cell>
          <cell r="C725">
            <v>-1.74</v>
          </cell>
          <cell r="D725">
            <v>2609600</v>
          </cell>
          <cell r="E725">
            <v>29758</v>
          </cell>
          <cell r="F725">
            <v>5360</v>
          </cell>
        </row>
        <row r="726">
          <cell r="A726" t="str">
            <v>TOP</v>
          </cell>
          <cell r="B726">
            <v>46</v>
          </cell>
          <cell r="C726">
            <v>-1.6</v>
          </cell>
          <cell r="D726">
            <v>5987600</v>
          </cell>
          <cell r="E726">
            <v>277356</v>
          </cell>
          <cell r="F726">
            <v>102756</v>
          </cell>
        </row>
        <row r="727">
          <cell r="A727" t="str">
            <v>TOPP</v>
          </cell>
          <cell r="B727">
            <v>159.5</v>
          </cell>
          <cell r="C727">
            <v>0</v>
          </cell>
          <cell r="D727">
            <v>0</v>
          </cell>
          <cell r="E727">
            <v>0</v>
          </cell>
          <cell r="F727">
            <v>957</v>
          </cell>
        </row>
        <row r="728">
          <cell r="A728" t="str">
            <v>TPA</v>
          </cell>
          <cell r="B728">
            <v>5.65</v>
          </cell>
          <cell r="C728">
            <v>0</v>
          </cell>
          <cell r="D728">
            <v>300</v>
          </cell>
          <cell r="E728">
            <v>2</v>
          </cell>
          <cell r="F728">
            <v>686</v>
          </cell>
        </row>
        <row r="729">
          <cell r="A729" t="str">
            <v>TPAC</v>
          </cell>
          <cell r="B729">
            <v>16.5</v>
          </cell>
          <cell r="C729">
            <v>0.61</v>
          </cell>
          <cell r="D729">
            <v>228700</v>
          </cell>
          <cell r="E729">
            <v>3812</v>
          </cell>
          <cell r="F729">
            <v>5388</v>
          </cell>
        </row>
        <row r="730">
          <cell r="A730" t="str">
            <v>TPBI</v>
          </cell>
          <cell r="B730">
            <v>3.46</v>
          </cell>
          <cell r="C730">
            <v>-1.1399999999999999</v>
          </cell>
          <cell r="D730">
            <v>99600</v>
          </cell>
          <cell r="E730">
            <v>347</v>
          </cell>
          <cell r="F730">
            <v>1442</v>
          </cell>
        </row>
        <row r="731">
          <cell r="A731" t="str">
            <v>TPCH</v>
          </cell>
          <cell r="B731">
            <v>8.5</v>
          </cell>
          <cell r="C731">
            <v>-0.57999999999999996</v>
          </cell>
          <cell r="D731">
            <v>535500</v>
          </cell>
          <cell r="E731">
            <v>4534</v>
          </cell>
          <cell r="F731">
            <v>3410</v>
          </cell>
        </row>
        <row r="732">
          <cell r="A732" t="str">
            <v>TPCS</v>
          </cell>
          <cell r="B732">
            <v>19</v>
          </cell>
          <cell r="C732">
            <v>1.6</v>
          </cell>
          <cell r="D732">
            <v>4900</v>
          </cell>
          <cell r="E732">
            <v>91</v>
          </cell>
          <cell r="F732">
            <v>2052</v>
          </cell>
        </row>
        <row r="733">
          <cell r="A733" t="str">
            <v>TPIPL</v>
          </cell>
          <cell r="B733">
            <v>1.49</v>
          </cell>
          <cell r="C733">
            <v>0</v>
          </cell>
          <cell r="D733">
            <v>7619900</v>
          </cell>
          <cell r="E733">
            <v>11314</v>
          </cell>
          <cell r="F733">
            <v>28214</v>
          </cell>
        </row>
        <row r="734">
          <cell r="A734" t="str">
            <v>TPIPP</v>
          </cell>
          <cell r="B734">
            <v>3.32</v>
          </cell>
          <cell r="C734">
            <v>0</v>
          </cell>
          <cell r="D734">
            <v>1468000</v>
          </cell>
          <cell r="E734">
            <v>4881</v>
          </cell>
          <cell r="F734">
            <v>27888</v>
          </cell>
        </row>
        <row r="735">
          <cell r="A735" t="str">
            <v>TPLAS</v>
          </cell>
          <cell r="B735">
            <v>1.97</v>
          </cell>
          <cell r="C735">
            <v>1.03</v>
          </cell>
          <cell r="D735">
            <v>675900</v>
          </cell>
          <cell r="E735">
            <v>1365</v>
          </cell>
          <cell r="F735">
            <v>532</v>
          </cell>
        </row>
        <row r="736">
          <cell r="A736" t="str">
            <v>TPOLY</v>
          </cell>
          <cell r="B736">
            <v>1.1499999999999999</v>
          </cell>
          <cell r="C736">
            <v>0.88</v>
          </cell>
          <cell r="D736">
            <v>64500</v>
          </cell>
          <cell r="E736">
            <v>74</v>
          </cell>
          <cell r="F736">
            <v>659</v>
          </cell>
        </row>
        <row r="737">
          <cell r="A737" t="str">
            <v>TPP</v>
          </cell>
          <cell r="B737">
            <v>18.899999999999999</v>
          </cell>
          <cell r="C737">
            <v>0</v>
          </cell>
          <cell r="D737">
            <v>2000</v>
          </cell>
          <cell r="E737">
            <v>38</v>
          </cell>
          <cell r="F737">
            <v>709</v>
          </cell>
        </row>
        <row r="738">
          <cell r="A738" t="str">
            <v>TPS</v>
          </cell>
          <cell r="B738">
            <v>2.92</v>
          </cell>
          <cell r="C738">
            <v>-2.0099999999999998</v>
          </cell>
          <cell r="D738">
            <v>93300</v>
          </cell>
          <cell r="E738">
            <v>273</v>
          </cell>
          <cell r="F738">
            <v>1034</v>
          </cell>
        </row>
        <row r="739">
          <cell r="A739" t="str">
            <v>TQM</v>
          </cell>
          <cell r="B739">
            <v>28.25</v>
          </cell>
          <cell r="C739">
            <v>3.67</v>
          </cell>
          <cell r="D739">
            <v>1104400</v>
          </cell>
          <cell r="E739">
            <v>30973</v>
          </cell>
          <cell r="F739">
            <v>16950</v>
          </cell>
        </row>
        <row r="740">
          <cell r="A740" t="str">
            <v>TQR</v>
          </cell>
          <cell r="B740">
            <v>10.4</v>
          </cell>
          <cell r="C740">
            <v>0.97</v>
          </cell>
          <cell r="D740">
            <v>12200</v>
          </cell>
          <cell r="E740">
            <v>127</v>
          </cell>
          <cell r="F740">
            <v>2392</v>
          </cell>
        </row>
        <row r="741">
          <cell r="A741" t="str">
            <v>TR</v>
          </cell>
          <cell r="B741">
            <v>46.25</v>
          </cell>
          <cell r="C741">
            <v>-1.07</v>
          </cell>
          <cell r="D741">
            <v>2000</v>
          </cell>
          <cell r="E741">
            <v>93</v>
          </cell>
          <cell r="F741">
            <v>9324</v>
          </cell>
        </row>
        <row r="742">
          <cell r="A742" t="str">
            <v>TRC</v>
          </cell>
          <cell r="B742">
            <v>0.41</v>
          </cell>
          <cell r="C742">
            <v>-2.38</v>
          </cell>
          <cell r="D742">
            <v>16448500</v>
          </cell>
          <cell r="E742">
            <v>6705</v>
          </cell>
          <cell r="F742">
            <v>3931</v>
          </cell>
        </row>
        <row r="743">
          <cell r="A743" t="str">
            <v>TRITN</v>
          </cell>
          <cell r="B743">
            <v>0.14000000000000001</v>
          </cell>
          <cell r="C743">
            <v>0</v>
          </cell>
          <cell r="D743">
            <v>633400</v>
          </cell>
          <cell r="E743">
            <v>89</v>
          </cell>
          <cell r="F743">
            <v>1558</v>
          </cell>
        </row>
        <row r="744">
          <cell r="A744" t="str">
            <v>TRT</v>
          </cell>
          <cell r="B744">
            <v>2.2000000000000002</v>
          </cell>
          <cell r="C744">
            <v>0</v>
          </cell>
          <cell r="D744">
            <v>57700</v>
          </cell>
          <cell r="E744">
            <v>126</v>
          </cell>
          <cell r="F744">
            <v>678</v>
          </cell>
        </row>
        <row r="745">
          <cell r="A745" t="str">
            <v>TRU</v>
          </cell>
          <cell r="B745">
            <v>5.0999999999999996</v>
          </cell>
          <cell r="C745">
            <v>0.99</v>
          </cell>
          <cell r="D745">
            <v>1119900</v>
          </cell>
          <cell r="E745">
            <v>5714</v>
          </cell>
          <cell r="F745">
            <v>3088</v>
          </cell>
        </row>
        <row r="746">
          <cell r="A746" t="str">
            <v>TRUBB</v>
          </cell>
          <cell r="B746">
            <v>1.44</v>
          </cell>
          <cell r="C746">
            <v>-1.37</v>
          </cell>
          <cell r="D746">
            <v>850200</v>
          </cell>
          <cell r="E746">
            <v>1238</v>
          </cell>
          <cell r="F746">
            <v>1178</v>
          </cell>
        </row>
        <row r="747">
          <cell r="A747" t="str">
            <v>TRUE</v>
          </cell>
          <cell r="B747">
            <v>6.65</v>
          </cell>
          <cell r="C747">
            <v>-1.48</v>
          </cell>
          <cell r="D747">
            <v>74954500</v>
          </cell>
          <cell r="E747">
            <v>498087</v>
          </cell>
          <cell r="F747">
            <v>229771</v>
          </cell>
        </row>
        <row r="748">
          <cell r="A748" t="str">
            <v>TRV</v>
          </cell>
          <cell r="B748">
            <v>4.0599999999999996</v>
          </cell>
          <cell r="C748">
            <v>-1.93</v>
          </cell>
          <cell r="D748">
            <v>34000</v>
          </cell>
          <cell r="E748">
            <v>145</v>
          </cell>
          <cell r="F748">
            <v>853</v>
          </cell>
        </row>
        <row r="749">
          <cell r="A749" t="str">
            <v>TSC</v>
          </cell>
          <cell r="B749">
            <v>13.3</v>
          </cell>
          <cell r="C749">
            <v>0.76</v>
          </cell>
          <cell r="D749">
            <v>6100</v>
          </cell>
          <cell r="E749">
            <v>81</v>
          </cell>
          <cell r="F749">
            <v>3455</v>
          </cell>
        </row>
        <row r="750">
          <cell r="A750" t="str">
            <v>TSE</v>
          </cell>
          <cell r="B750">
            <v>2.2799999999999998</v>
          </cell>
          <cell r="C750">
            <v>0.88</v>
          </cell>
          <cell r="D750">
            <v>2652400</v>
          </cell>
          <cell r="E750">
            <v>6086</v>
          </cell>
          <cell r="F750">
            <v>4828</v>
          </cell>
        </row>
        <row r="751">
          <cell r="A751" t="str">
            <v>TSF</v>
          </cell>
          <cell r="B751">
            <v>0.01</v>
          </cell>
          <cell r="C751">
            <v>0</v>
          </cell>
          <cell r="D751">
            <v>0</v>
          </cell>
          <cell r="E751">
            <v>0</v>
          </cell>
          <cell r="F751">
            <v>0</v>
          </cell>
        </row>
        <row r="752">
          <cell r="A752" t="str">
            <v>TSI</v>
          </cell>
          <cell r="B752">
            <v>0.25</v>
          </cell>
          <cell r="C752">
            <v>0</v>
          </cell>
          <cell r="D752">
            <v>200</v>
          </cell>
          <cell r="E752">
            <v>0</v>
          </cell>
          <cell r="F752">
            <v>476</v>
          </cell>
        </row>
        <row r="753">
          <cell r="A753" t="str">
            <v>TSR</v>
          </cell>
          <cell r="B753">
            <v>3.42</v>
          </cell>
          <cell r="C753">
            <v>0</v>
          </cell>
          <cell r="D753">
            <v>0</v>
          </cell>
          <cell r="E753">
            <v>0</v>
          </cell>
          <cell r="F753">
            <v>1879</v>
          </cell>
        </row>
        <row r="754">
          <cell r="A754" t="str">
            <v>TSTE</v>
          </cell>
          <cell r="B754">
            <v>7.45</v>
          </cell>
          <cell r="C754">
            <v>0</v>
          </cell>
          <cell r="D754">
            <v>0</v>
          </cell>
          <cell r="E754">
            <v>0</v>
          </cell>
          <cell r="F754">
            <v>2856</v>
          </cell>
        </row>
        <row r="755">
          <cell r="A755" t="str">
            <v>TSTH</v>
          </cell>
          <cell r="B755">
            <v>0.96</v>
          </cell>
          <cell r="C755">
            <v>-1.03</v>
          </cell>
          <cell r="D755">
            <v>823800</v>
          </cell>
          <cell r="E755">
            <v>793</v>
          </cell>
          <cell r="F755">
            <v>8085</v>
          </cell>
        </row>
        <row r="756">
          <cell r="A756" t="str">
            <v>TTA</v>
          </cell>
          <cell r="B756">
            <v>7.15</v>
          </cell>
          <cell r="C756">
            <v>0</v>
          </cell>
          <cell r="D756">
            <v>2501600</v>
          </cell>
          <cell r="E756">
            <v>17882</v>
          </cell>
          <cell r="F756">
            <v>13031</v>
          </cell>
        </row>
        <row r="757">
          <cell r="A757" t="str">
            <v>TTB</v>
          </cell>
          <cell r="B757">
            <v>1.58</v>
          </cell>
          <cell r="C757">
            <v>1.94</v>
          </cell>
          <cell r="D757">
            <v>677832900</v>
          </cell>
          <cell r="E757">
            <v>1052962</v>
          </cell>
          <cell r="F757">
            <v>152909</v>
          </cell>
        </row>
        <row r="758">
          <cell r="A758" t="str">
            <v>TTCL</v>
          </cell>
          <cell r="B758">
            <v>4.0599999999999996</v>
          </cell>
          <cell r="C758">
            <v>0</v>
          </cell>
          <cell r="D758">
            <v>450100</v>
          </cell>
          <cell r="E758">
            <v>1832</v>
          </cell>
          <cell r="F758">
            <v>2501</v>
          </cell>
        </row>
        <row r="759">
          <cell r="A759" t="str">
            <v>TTI</v>
          </cell>
          <cell r="B759">
            <v>31</v>
          </cell>
          <cell r="C759">
            <v>5.08</v>
          </cell>
          <cell r="D759">
            <v>300</v>
          </cell>
          <cell r="E759">
            <v>9</v>
          </cell>
          <cell r="F759">
            <v>1550</v>
          </cell>
        </row>
        <row r="760">
          <cell r="A760" t="str">
            <v>TTT</v>
          </cell>
          <cell r="B760">
            <v>51.25</v>
          </cell>
          <cell r="C760">
            <v>0</v>
          </cell>
          <cell r="D760">
            <v>0</v>
          </cell>
          <cell r="E760">
            <v>0</v>
          </cell>
          <cell r="F760">
            <v>2964</v>
          </cell>
        </row>
        <row r="761">
          <cell r="A761" t="str">
            <v>TTW</v>
          </cell>
          <cell r="B761">
            <v>8.65</v>
          </cell>
          <cell r="C761">
            <v>-0.56999999999999995</v>
          </cell>
          <cell r="D761">
            <v>1706300</v>
          </cell>
          <cell r="E761">
            <v>14832</v>
          </cell>
          <cell r="F761">
            <v>34514</v>
          </cell>
        </row>
        <row r="762">
          <cell r="A762" t="str">
            <v>TU</v>
          </cell>
          <cell r="B762">
            <v>16</v>
          </cell>
          <cell r="C762">
            <v>0</v>
          </cell>
          <cell r="D762">
            <v>32197200</v>
          </cell>
          <cell r="E762">
            <v>515122</v>
          </cell>
          <cell r="F762">
            <v>76349</v>
          </cell>
        </row>
        <row r="763">
          <cell r="A763" t="str">
            <v>TVDH</v>
          </cell>
          <cell r="B763">
            <v>0.52</v>
          </cell>
          <cell r="C763">
            <v>0</v>
          </cell>
          <cell r="D763">
            <v>2044100</v>
          </cell>
          <cell r="E763">
            <v>1047</v>
          </cell>
          <cell r="F763">
            <v>890</v>
          </cell>
        </row>
        <row r="764">
          <cell r="A764" t="str">
            <v>TVI</v>
          </cell>
          <cell r="B764">
            <v>9.4</v>
          </cell>
          <cell r="C764">
            <v>-0.53</v>
          </cell>
          <cell r="D764">
            <v>81700</v>
          </cell>
          <cell r="E764">
            <v>771</v>
          </cell>
          <cell r="F764">
            <v>2848</v>
          </cell>
        </row>
        <row r="765">
          <cell r="A765" t="str">
            <v>TVO</v>
          </cell>
          <cell r="B765">
            <v>25.75</v>
          </cell>
          <cell r="C765">
            <v>-0.96</v>
          </cell>
          <cell r="D765">
            <v>589500</v>
          </cell>
          <cell r="E765">
            <v>15112</v>
          </cell>
          <cell r="F765">
            <v>22904</v>
          </cell>
        </row>
        <row r="766">
          <cell r="A766" t="str">
            <v>TVT</v>
          </cell>
          <cell r="B766">
            <v>0.4</v>
          </cell>
          <cell r="C766">
            <v>0</v>
          </cell>
          <cell r="D766">
            <v>60900</v>
          </cell>
          <cell r="E766">
            <v>24</v>
          </cell>
          <cell r="F766">
            <v>320</v>
          </cell>
        </row>
        <row r="767">
          <cell r="A767" t="str">
            <v>TWP</v>
          </cell>
          <cell r="B767">
            <v>2.44</v>
          </cell>
          <cell r="C767">
            <v>3.39</v>
          </cell>
          <cell r="D767">
            <v>15100</v>
          </cell>
          <cell r="E767">
            <v>36</v>
          </cell>
          <cell r="F767">
            <v>659</v>
          </cell>
        </row>
        <row r="768">
          <cell r="A768" t="str">
            <v>TWPC</v>
          </cell>
          <cell r="B768">
            <v>4.4000000000000004</v>
          </cell>
          <cell r="C768">
            <v>0</v>
          </cell>
          <cell r="D768">
            <v>93400</v>
          </cell>
          <cell r="E768">
            <v>410</v>
          </cell>
          <cell r="F768">
            <v>3874</v>
          </cell>
        </row>
        <row r="769">
          <cell r="A769" t="str">
            <v>TWZ</v>
          </cell>
          <cell r="B769">
            <v>0.06</v>
          </cell>
          <cell r="C769">
            <v>0</v>
          </cell>
          <cell r="D769">
            <v>8589300</v>
          </cell>
          <cell r="E769">
            <v>457</v>
          </cell>
          <cell r="F769">
            <v>1192</v>
          </cell>
        </row>
        <row r="770">
          <cell r="A770" t="str">
            <v>TYCN</v>
          </cell>
          <cell r="B770">
            <v>2.6</v>
          </cell>
          <cell r="C770">
            <v>0.78</v>
          </cell>
          <cell r="D770">
            <v>1000</v>
          </cell>
          <cell r="E770">
            <v>3</v>
          </cell>
          <cell r="F770">
            <v>1552</v>
          </cell>
        </row>
        <row r="771">
          <cell r="A771" t="str">
            <v>UAC</v>
          </cell>
          <cell r="B771">
            <v>4.04</v>
          </cell>
          <cell r="C771">
            <v>1</v>
          </cell>
          <cell r="D771">
            <v>238800</v>
          </cell>
          <cell r="E771">
            <v>961</v>
          </cell>
          <cell r="F771">
            <v>2697</v>
          </cell>
        </row>
        <row r="772">
          <cell r="A772" t="str">
            <v>UBA</v>
          </cell>
          <cell r="B772">
            <v>1.54</v>
          </cell>
          <cell r="C772">
            <v>2.67</v>
          </cell>
          <cell r="D772">
            <v>355700</v>
          </cell>
          <cell r="E772">
            <v>544</v>
          </cell>
          <cell r="F772">
            <v>924</v>
          </cell>
        </row>
        <row r="773">
          <cell r="A773" t="str">
            <v>UBE</v>
          </cell>
          <cell r="B773">
            <v>1.1200000000000001</v>
          </cell>
          <cell r="C773">
            <v>-0.88</v>
          </cell>
          <cell r="D773">
            <v>2522700</v>
          </cell>
          <cell r="E773">
            <v>2854</v>
          </cell>
          <cell r="F773">
            <v>4384</v>
          </cell>
        </row>
        <row r="774">
          <cell r="A774" t="str">
            <v>UBIS</v>
          </cell>
          <cell r="B774">
            <v>2.2999999999999998</v>
          </cell>
          <cell r="C774">
            <v>8.49</v>
          </cell>
          <cell r="D774">
            <v>753800</v>
          </cell>
          <cell r="E774">
            <v>1705</v>
          </cell>
          <cell r="F774">
            <v>655</v>
          </cell>
        </row>
        <row r="775">
          <cell r="A775" t="str">
            <v>UEC</v>
          </cell>
          <cell r="B775">
            <v>1.23</v>
          </cell>
          <cell r="C775">
            <v>0</v>
          </cell>
          <cell r="D775">
            <v>73800</v>
          </cell>
          <cell r="E775">
            <v>91</v>
          </cell>
          <cell r="F775">
            <v>702</v>
          </cell>
        </row>
        <row r="776">
          <cell r="A776" t="str">
            <v>UKEM</v>
          </cell>
          <cell r="B776">
            <v>1.08</v>
          </cell>
          <cell r="C776">
            <v>1.89</v>
          </cell>
          <cell r="D776">
            <v>7234000</v>
          </cell>
          <cell r="E776">
            <v>7898</v>
          </cell>
          <cell r="F776">
            <v>1255</v>
          </cell>
        </row>
        <row r="777">
          <cell r="A777" t="str">
            <v>UMI</v>
          </cell>
          <cell r="B777">
            <v>1.28</v>
          </cell>
          <cell r="C777">
            <v>0</v>
          </cell>
          <cell r="D777">
            <v>45400</v>
          </cell>
          <cell r="E777">
            <v>58</v>
          </cell>
          <cell r="F777">
            <v>1071</v>
          </cell>
        </row>
        <row r="778">
          <cell r="A778" t="str">
            <v>UMS</v>
          </cell>
          <cell r="B778">
            <v>1.3</v>
          </cell>
          <cell r="C778">
            <v>1.56</v>
          </cell>
          <cell r="D778">
            <v>12700</v>
          </cell>
          <cell r="E778">
            <v>17</v>
          </cell>
          <cell r="F778">
            <v>1489</v>
          </cell>
        </row>
        <row r="779">
          <cell r="A779" t="str">
            <v>UNIQ</v>
          </cell>
          <cell r="B779">
            <v>3.44</v>
          </cell>
          <cell r="C779">
            <v>0.57999999999999996</v>
          </cell>
          <cell r="D779">
            <v>19600</v>
          </cell>
          <cell r="E779">
            <v>67</v>
          </cell>
          <cell r="F779">
            <v>3719</v>
          </cell>
        </row>
        <row r="780">
          <cell r="A780" t="str">
            <v>UOBKH</v>
          </cell>
          <cell r="B780">
            <v>5.65</v>
          </cell>
          <cell r="C780">
            <v>2.73</v>
          </cell>
          <cell r="D780">
            <v>54900</v>
          </cell>
          <cell r="E780">
            <v>307</v>
          </cell>
          <cell r="F780">
            <v>2839</v>
          </cell>
        </row>
        <row r="781">
          <cell r="A781" t="str">
            <v>UP</v>
          </cell>
          <cell r="B781">
            <v>18.2</v>
          </cell>
          <cell r="C781">
            <v>-5.21</v>
          </cell>
          <cell r="D781">
            <v>259100</v>
          </cell>
          <cell r="E781">
            <v>4670</v>
          </cell>
          <cell r="F781">
            <v>455</v>
          </cell>
        </row>
        <row r="782">
          <cell r="A782" t="str">
            <v>UPF</v>
          </cell>
          <cell r="B782">
            <v>51.5</v>
          </cell>
          <cell r="C782">
            <v>0</v>
          </cell>
          <cell r="D782">
            <v>0</v>
          </cell>
          <cell r="E782">
            <v>0</v>
          </cell>
          <cell r="F782">
            <v>386</v>
          </cell>
        </row>
        <row r="783">
          <cell r="A783" t="str">
            <v>UPOIC</v>
          </cell>
          <cell r="B783">
            <v>6.3</v>
          </cell>
          <cell r="C783">
            <v>0</v>
          </cell>
          <cell r="D783">
            <v>12500</v>
          </cell>
          <cell r="E783">
            <v>79</v>
          </cell>
          <cell r="F783">
            <v>2042</v>
          </cell>
        </row>
        <row r="784">
          <cell r="A784" t="str">
            <v>UREKA</v>
          </cell>
          <cell r="B784">
            <v>0.72</v>
          </cell>
          <cell r="C784">
            <v>0</v>
          </cell>
          <cell r="D784">
            <v>1823800</v>
          </cell>
          <cell r="E784">
            <v>1317</v>
          </cell>
          <cell r="F784">
            <v>1310</v>
          </cell>
        </row>
        <row r="785">
          <cell r="A785" t="str">
            <v>UTP</v>
          </cell>
          <cell r="B785">
            <v>11.1</v>
          </cell>
          <cell r="C785">
            <v>0</v>
          </cell>
          <cell r="D785">
            <v>235700</v>
          </cell>
          <cell r="E785">
            <v>2619</v>
          </cell>
          <cell r="F785">
            <v>7215</v>
          </cell>
        </row>
        <row r="786">
          <cell r="A786" t="str">
            <v>UV</v>
          </cell>
          <cell r="B786">
            <v>2.92</v>
          </cell>
          <cell r="C786">
            <v>0.69</v>
          </cell>
          <cell r="D786">
            <v>1494300</v>
          </cell>
          <cell r="E786">
            <v>4386</v>
          </cell>
          <cell r="F786">
            <v>5583</v>
          </cell>
        </row>
        <row r="787">
          <cell r="A787" t="str">
            <v>UVAN</v>
          </cell>
          <cell r="B787">
            <v>8.4499999999999993</v>
          </cell>
          <cell r="C787">
            <v>-0.59</v>
          </cell>
          <cell r="D787">
            <v>672700</v>
          </cell>
          <cell r="E787">
            <v>5700</v>
          </cell>
          <cell r="F787">
            <v>7943</v>
          </cell>
        </row>
        <row r="788">
          <cell r="A788" t="str">
            <v>VARO</v>
          </cell>
          <cell r="B788">
            <v>5.0999999999999996</v>
          </cell>
          <cell r="C788">
            <v>-0.97</v>
          </cell>
          <cell r="D788">
            <v>31000</v>
          </cell>
          <cell r="E788">
            <v>160</v>
          </cell>
          <cell r="F788">
            <v>510</v>
          </cell>
        </row>
        <row r="789">
          <cell r="A789" t="str">
            <v>VCOM</v>
          </cell>
          <cell r="B789">
            <v>4.32</v>
          </cell>
          <cell r="C789">
            <v>0.46</v>
          </cell>
          <cell r="D789">
            <v>43200</v>
          </cell>
          <cell r="E789">
            <v>187</v>
          </cell>
          <cell r="F789">
            <v>1326</v>
          </cell>
        </row>
        <row r="790">
          <cell r="A790" t="str">
            <v>VGI</v>
          </cell>
          <cell r="B790">
            <v>3.36</v>
          </cell>
          <cell r="C790">
            <v>1.2</v>
          </cell>
          <cell r="D790">
            <v>29090400</v>
          </cell>
          <cell r="E790">
            <v>98631</v>
          </cell>
          <cell r="F790">
            <v>37614</v>
          </cell>
        </row>
        <row r="791">
          <cell r="A791" t="str">
            <v>VIBHA</v>
          </cell>
          <cell r="B791">
            <v>2.52</v>
          </cell>
          <cell r="C791">
            <v>-0.79</v>
          </cell>
          <cell r="D791">
            <v>279000</v>
          </cell>
          <cell r="E791">
            <v>705</v>
          </cell>
          <cell r="F791">
            <v>34212</v>
          </cell>
        </row>
        <row r="792">
          <cell r="A792" t="str">
            <v>VIH</v>
          </cell>
          <cell r="B792">
            <v>8.1999999999999993</v>
          </cell>
          <cell r="C792">
            <v>0</v>
          </cell>
          <cell r="D792">
            <v>57100</v>
          </cell>
          <cell r="E792">
            <v>466</v>
          </cell>
          <cell r="F792">
            <v>4679</v>
          </cell>
        </row>
        <row r="793">
          <cell r="A793" t="str">
            <v>VL</v>
          </cell>
          <cell r="B793">
            <v>1.03</v>
          </cell>
          <cell r="C793">
            <v>-0.96</v>
          </cell>
          <cell r="D793">
            <v>1252200</v>
          </cell>
          <cell r="E793">
            <v>1290</v>
          </cell>
          <cell r="F793">
            <v>1219</v>
          </cell>
        </row>
        <row r="794">
          <cell r="A794" t="str">
            <v>VNG</v>
          </cell>
          <cell r="B794">
            <v>4.04</v>
          </cell>
          <cell r="C794">
            <v>-0.49</v>
          </cell>
          <cell r="D794">
            <v>51100</v>
          </cell>
          <cell r="E794">
            <v>205</v>
          </cell>
          <cell r="F794">
            <v>7010</v>
          </cell>
        </row>
        <row r="795">
          <cell r="A795" t="str">
            <v>VPO</v>
          </cell>
          <cell r="B795">
            <v>0.81</v>
          </cell>
          <cell r="C795">
            <v>-2.41</v>
          </cell>
          <cell r="D795">
            <v>326100</v>
          </cell>
          <cell r="E795">
            <v>267</v>
          </cell>
          <cell r="F795">
            <v>761</v>
          </cell>
        </row>
        <row r="796">
          <cell r="A796" t="str">
            <v>VRANDA</v>
          </cell>
          <cell r="B796">
            <v>7.15</v>
          </cell>
          <cell r="C796">
            <v>0</v>
          </cell>
          <cell r="D796">
            <v>398900</v>
          </cell>
          <cell r="E796">
            <v>2806</v>
          </cell>
          <cell r="F796">
            <v>2286</v>
          </cell>
        </row>
        <row r="797">
          <cell r="A797" t="str">
            <v>W</v>
          </cell>
          <cell r="B797">
            <v>1.21</v>
          </cell>
          <cell r="C797">
            <v>-0.82</v>
          </cell>
          <cell r="D797">
            <v>251900</v>
          </cell>
          <cell r="E797">
            <v>302</v>
          </cell>
          <cell r="F797">
            <v>1003</v>
          </cell>
        </row>
        <row r="798">
          <cell r="A798" t="str">
            <v>WACOAL</v>
          </cell>
          <cell r="B798">
            <v>35</v>
          </cell>
          <cell r="C798">
            <v>0.72</v>
          </cell>
          <cell r="D798">
            <v>5000</v>
          </cell>
          <cell r="E798">
            <v>175</v>
          </cell>
          <cell r="F798">
            <v>4200</v>
          </cell>
        </row>
        <row r="799">
          <cell r="A799" t="str">
            <v>WARRIX</v>
          </cell>
          <cell r="B799">
            <v>9.4499999999999993</v>
          </cell>
          <cell r="C799">
            <v>-2.0699999999999998</v>
          </cell>
          <cell r="D799">
            <v>1753400</v>
          </cell>
          <cell r="E799">
            <v>16725</v>
          </cell>
          <cell r="F799">
            <v>5670</v>
          </cell>
        </row>
        <row r="800">
          <cell r="A800" t="str">
            <v>WAVE</v>
          </cell>
          <cell r="B800">
            <v>0.15</v>
          </cell>
          <cell r="C800">
            <v>0</v>
          </cell>
          <cell r="D800">
            <v>10551800</v>
          </cell>
          <cell r="E800">
            <v>1593</v>
          </cell>
          <cell r="F800">
            <v>1297</v>
          </cell>
        </row>
        <row r="801">
          <cell r="A801" t="str">
            <v>WFX</v>
          </cell>
          <cell r="B801">
            <v>3</v>
          </cell>
          <cell r="C801">
            <v>-2.6</v>
          </cell>
          <cell r="D801">
            <v>2772500</v>
          </cell>
          <cell r="E801">
            <v>8321</v>
          </cell>
          <cell r="F801">
            <v>1393</v>
          </cell>
        </row>
        <row r="802">
          <cell r="A802" t="str">
            <v>WGE</v>
          </cell>
          <cell r="B802">
            <v>1</v>
          </cell>
          <cell r="C802">
            <v>0</v>
          </cell>
          <cell r="D802">
            <v>45000</v>
          </cell>
          <cell r="E802">
            <v>45</v>
          </cell>
          <cell r="F802">
            <v>600</v>
          </cell>
        </row>
        <row r="803">
          <cell r="A803" t="str">
            <v>WHA</v>
          </cell>
          <cell r="B803">
            <v>4.4000000000000004</v>
          </cell>
          <cell r="C803">
            <v>0.92</v>
          </cell>
          <cell r="D803">
            <v>54801500</v>
          </cell>
          <cell r="E803">
            <v>238962</v>
          </cell>
          <cell r="F803">
            <v>65766</v>
          </cell>
        </row>
        <row r="804">
          <cell r="A804" t="str">
            <v>WHAUP</v>
          </cell>
          <cell r="B804">
            <v>3.88</v>
          </cell>
          <cell r="C804">
            <v>-1.02</v>
          </cell>
          <cell r="D804">
            <v>603800</v>
          </cell>
          <cell r="E804">
            <v>2346</v>
          </cell>
          <cell r="F804">
            <v>14841</v>
          </cell>
        </row>
        <row r="805">
          <cell r="A805" t="str">
            <v>WICE</v>
          </cell>
          <cell r="B805">
            <v>8.0500000000000007</v>
          </cell>
          <cell r="C805">
            <v>-0.62</v>
          </cell>
          <cell r="D805">
            <v>538300</v>
          </cell>
          <cell r="E805">
            <v>4322</v>
          </cell>
          <cell r="F805">
            <v>5248</v>
          </cell>
        </row>
        <row r="806">
          <cell r="A806" t="str">
            <v>WIIK</v>
          </cell>
          <cell r="B806">
            <v>1.61</v>
          </cell>
          <cell r="C806">
            <v>-1.83</v>
          </cell>
          <cell r="D806">
            <v>183100</v>
          </cell>
          <cell r="E806">
            <v>298</v>
          </cell>
          <cell r="F806">
            <v>1349</v>
          </cell>
        </row>
        <row r="807">
          <cell r="A807" t="str">
            <v>WIN</v>
          </cell>
          <cell r="B807">
            <v>0.81</v>
          </cell>
          <cell r="C807">
            <v>-1.22</v>
          </cell>
          <cell r="D807">
            <v>249800</v>
          </cell>
          <cell r="E807">
            <v>203</v>
          </cell>
          <cell r="F807">
            <v>455</v>
          </cell>
        </row>
        <row r="808">
          <cell r="A808" t="str">
            <v>WINMED</v>
          </cell>
          <cell r="B808">
            <v>3.72</v>
          </cell>
          <cell r="C808">
            <v>-1.06</v>
          </cell>
          <cell r="D808">
            <v>96700</v>
          </cell>
          <cell r="E808">
            <v>359</v>
          </cell>
          <cell r="F808">
            <v>1488</v>
          </cell>
        </row>
        <row r="809">
          <cell r="A809" t="str">
            <v>WINNER</v>
          </cell>
          <cell r="B809">
            <v>2.36</v>
          </cell>
          <cell r="C809">
            <v>0</v>
          </cell>
          <cell r="D809">
            <v>86800</v>
          </cell>
          <cell r="E809">
            <v>203</v>
          </cell>
          <cell r="F809">
            <v>1416</v>
          </cell>
        </row>
        <row r="810">
          <cell r="A810" t="str">
            <v>WORK</v>
          </cell>
          <cell r="B810">
            <v>16</v>
          </cell>
          <cell r="C810">
            <v>-0.62</v>
          </cell>
          <cell r="D810">
            <v>23200</v>
          </cell>
          <cell r="E810">
            <v>372</v>
          </cell>
          <cell r="F810">
            <v>7065</v>
          </cell>
        </row>
        <row r="811">
          <cell r="A811" t="str">
            <v>WP</v>
          </cell>
          <cell r="B811">
            <v>4.24</v>
          </cell>
          <cell r="C811">
            <v>0</v>
          </cell>
          <cell r="D811">
            <v>24100</v>
          </cell>
          <cell r="E811">
            <v>102</v>
          </cell>
          <cell r="F811">
            <v>2198</v>
          </cell>
        </row>
        <row r="812">
          <cell r="A812" t="str">
            <v>WPH</v>
          </cell>
          <cell r="B812">
            <v>3.86</v>
          </cell>
          <cell r="C812">
            <v>-1.03</v>
          </cell>
          <cell r="D812">
            <v>1083200</v>
          </cell>
          <cell r="E812">
            <v>4200</v>
          </cell>
          <cell r="F812">
            <v>2316</v>
          </cell>
        </row>
        <row r="813">
          <cell r="A813" t="str">
            <v>XO</v>
          </cell>
          <cell r="B813">
            <v>18</v>
          </cell>
          <cell r="C813">
            <v>1.1200000000000001</v>
          </cell>
          <cell r="D813">
            <v>1393800</v>
          </cell>
          <cell r="E813">
            <v>24904</v>
          </cell>
          <cell r="F813">
            <v>7661</v>
          </cell>
        </row>
        <row r="814">
          <cell r="A814" t="str">
            <v>XPG</v>
          </cell>
          <cell r="B814">
            <v>1.01</v>
          </cell>
          <cell r="C814">
            <v>-2.88</v>
          </cell>
          <cell r="D814">
            <v>18441100</v>
          </cell>
          <cell r="E814">
            <v>18643</v>
          </cell>
          <cell r="F814">
            <v>9471</v>
          </cell>
        </row>
        <row r="815">
          <cell r="A815" t="str">
            <v>YGG</v>
          </cell>
          <cell r="B815">
            <v>7.95</v>
          </cell>
          <cell r="C815">
            <v>3.25</v>
          </cell>
          <cell r="D815">
            <v>4300300</v>
          </cell>
          <cell r="E815">
            <v>33755</v>
          </cell>
          <cell r="F815">
            <v>4786</v>
          </cell>
        </row>
        <row r="816">
          <cell r="A816" t="str">
            <v>YONG</v>
          </cell>
          <cell r="B816">
            <v>2.62</v>
          </cell>
          <cell r="C816">
            <v>-2.96</v>
          </cell>
          <cell r="D816">
            <v>18565700</v>
          </cell>
          <cell r="E816">
            <v>49993</v>
          </cell>
          <cell r="F816">
            <v>1782</v>
          </cell>
        </row>
        <row r="817">
          <cell r="A817" t="str">
            <v>YUASA</v>
          </cell>
          <cell r="B817">
            <v>12.9</v>
          </cell>
          <cell r="C817">
            <v>-1.53</v>
          </cell>
          <cell r="D817">
            <v>40200</v>
          </cell>
          <cell r="E817">
            <v>522</v>
          </cell>
          <cell r="F817">
            <v>1388</v>
          </cell>
        </row>
        <row r="818">
          <cell r="A818" t="str">
            <v>ZEN</v>
          </cell>
          <cell r="B818">
            <v>13.1</v>
          </cell>
          <cell r="C818">
            <v>-2.2400000000000002</v>
          </cell>
          <cell r="D818">
            <v>110600</v>
          </cell>
          <cell r="E818">
            <v>1464</v>
          </cell>
          <cell r="F818">
            <v>3930</v>
          </cell>
        </row>
        <row r="819">
          <cell r="A819" t="str">
            <v>ZIGA</v>
          </cell>
          <cell r="B819">
            <v>2.1</v>
          </cell>
          <cell r="C819">
            <v>-0.94</v>
          </cell>
          <cell r="D819">
            <v>1553700</v>
          </cell>
          <cell r="E819">
            <v>3263</v>
          </cell>
          <cell r="F819">
            <v>1548</v>
          </cell>
        </row>
        <row r="820">
          <cell r="A820"/>
          <cell r="B820"/>
        </row>
        <row r="821">
          <cell r="A821"/>
          <cell r="B821"/>
        </row>
        <row r="822">
          <cell r="A822"/>
          <cell r="B822"/>
        </row>
        <row r="823">
          <cell r="A823"/>
          <cell r="B823"/>
        </row>
        <row r="824">
          <cell r="A824"/>
          <cell r="B824"/>
        </row>
        <row r="825">
          <cell r="A825"/>
          <cell r="B825"/>
        </row>
        <row r="826">
          <cell r="A826"/>
          <cell r="B826"/>
        </row>
        <row r="827">
          <cell r="A827"/>
          <cell r="B827"/>
        </row>
        <row r="828">
          <cell r="A828"/>
          <cell r="B828"/>
        </row>
        <row r="829">
          <cell r="A829"/>
          <cell r="B829"/>
        </row>
        <row r="830">
          <cell r="A830"/>
          <cell r="B830"/>
        </row>
        <row r="831">
          <cell r="A831"/>
          <cell r="B831"/>
        </row>
        <row r="832">
          <cell r="A832"/>
          <cell r="B832"/>
        </row>
        <row r="833">
          <cell r="A833"/>
          <cell r="B833"/>
        </row>
        <row r="834">
          <cell r="A834"/>
          <cell r="B834"/>
        </row>
        <row r="835">
          <cell r="A835"/>
          <cell r="B835"/>
        </row>
        <row r="836">
          <cell r="A836"/>
          <cell r="B836"/>
        </row>
        <row r="837">
          <cell r="A837"/>
          <cell r="B837"/>
        </row>
        <row r="838">
          <cell r="A838"/>
          <cell r="B838"/>
        </row>
        <row r="839">
          <cell r="A839"/>
          <cell r="B839"/>
        </row>
        <row r="840">
          <cell r="A840"/>
          <cell r="B840"/>
        </row>
        <row r="841">
          <cell r="A841"/>
          <cell r="B841"/>
        </row>
        <row r="842">
          <cell r="A842"/>
          <cell r="B842"/>
        </row>
        <row r="843">
          <cell r="A843"/>
          <cell r="B843"/>
        </row>
        <row r="844">
          <cell r="A844"/>
          <cell r="B844"/>
        </row>
        <row r="845">
          <cell r="A845"/>
          <cell r="B845"/>
        </row>
        <row r="846">
          <cell r="A846"/>
          <cell r="B846"/>
        </row>
        <row r="847">
          <cell r="A847"/>
          <cell r="B847"/>
        </row>
        <row r="848">
          <cell r="A848"/>
          <cell r="B848"/>
        </row>
        <row r="849">
          <cell r="A849"/>
          <cell r="B849"/>
        </row>
        <row r="850">
          <cell r="A850"/>
          <cell r="B850"/>
        </row>
        <row r="851">
          <cell r="A851"/>
          <cell r="B851"/>
        </row>
        <row r="852">
          <cell r="A852"/>
          <cell r="B852"/>
        </row>
        <row r="853">
          <cell r="A853"/>
          <cell r="B853"/>
        </row>
        <row r="854">
          <cell r="A854"/>
          <cell r="B854"/>
        </row>
        <row r="855">
          <cell r="A855"/>
          <cell r="B855"/>
        </row>
        <row r="856">
          <cell r="A856"/>
          <cell r="B856"/>
        </row>
        <row r="857">
          <cell r="A857"/>
          <cell r="B857"/>
        </row>
        <row r="858">
          <cell r="A858"/>
          <cell r="B858"/>
        </row>
        <row r="859">
          <cell r="A859"/>
          <cell r="B859"/>
        </row>
        <row r="860">
          <cell r="A860"/>
          <cell r="B860"/>
        </row>
        <row r="861">
          <cell r="A861"/>
          <cell r="B861"/>
        </row>
        <row r="862">
          <cell r="A862"/>
          <cell r="B862"/>
        </row>
        <row r="863">
          <cell r="A863"/>
          <cell r="B863"/>
        </row>
        <row r="864">
          <cell r="A864"/>
          <cell r="B864"/>
        </row>
        <row r="865">
          <cell r="A865"/>
          <cell r="B865"/>
        </row>
        <row r="866">
          <cell r="A866"/>
          <cell r="B866"/>
        </row>
        <row r="867">
          <cell r="A867"/>
          <cell r="B867"/>
        </row>
        <row r="868">
          <cell r="A868"/>
          <cell r="B868"/>
        </row>
        <row r="869">
          <cell r="A869"/>
          <cell r="B869"/>
        </row>
        <row r="870">
          <cell r="A870"/>
          <cell r="B870"/>
        </row>
        <row r="871">
          <cell r="A871"/>
          <cell r="B871"/>
        </row>
        <row r="872">
          <cell r="A872"/>
          <cell r="B872"/>
        </row>
        <row r="873">
          <cell r="A873"/>
          <cell r="B873"/>
        </row>
        <row r="874">
          <cell r="A874"/>
          <cell r="B874"/>
        </row>
        <row r="875">
          <cell r="A875"/>
          <cell r="B875"/>
        </row>
        <row r="876">
          <cell r="A876"/>
          <cell r="B876"/>
        </row>
        <row r="877">
          <cell r="A877"/>
          <cell r="B877"/>
        </row>
        <row r="878">
          <cell r="A878"/>
          <cell r="B87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BC72-470D-45CA-BB2A-D82E39F0839C}">
  <sheetPr>
    <tabColor rgb="FFFF0000"/>
    <outlinePr summaryBelow="0" summaryRight="0"/>
  </sheetPr>
  <dimension ref="A1:DO825"/>
  <sheetViews>
    <sheetView tabSelected="1" topLeftCell="B520" zoomScale="87" zoomScaleNormal="87" workbookViewId="0">
      <selection activeCell="P547" sqref="P547"/>
    </sheetView>
  </sheetViews>
  <sheetFormatPr defaultColWidth="12.625" defaultRowHeight="16.5" x14ac:dyDescent="0.3"/>
  <cols>
    <col min="1" max="1" width="83.625" style="2" bestFit="1" customWidth="1"/>
    <col min="2" max="2" width="14.875" style="2" bestFit="1" customWidth="1"/>
    <col min="3" max="16" width="13.875" style="2" bestFit="1" customWidth="1"/>
    <col min="17" max="17" width="14.75" style="2" bestFit="1" customWidth="1"/>
    <col min="18" max="18" width="39.75" style="2" bestFit="1" customWidth="1"/>
    <col min="19" max="19" width="6.125" style="2" bestFit="1" customWidth="1"/>
    <col min="20" max="42" width="13.875" style="2" bestFit="1" customWidth="1"/>
    <col min="43" max="44" width="12.75" style="2" bestFit="1" customWidth="1"/>
    <col min="45" max="53" width="13.875" style="2" bestFit="1" customWidth="1"/>
    <col min="54" max="54" width="12.75" style="2" bestFit="1" customWidth="1"/>
    <col min="55" max="55" width="13.875" style="2" bestFit="1" customWidth="1"/>
    <col min="56" max="56" width="12.75" style="2" bestFit="1" customWidth="1"/>
    <col min="57" max="70" width="4.75" style="2" bestFit="1" customWidth="1"/>
    <col min="71" max="16384" width="12.625" style="2"/>
  </cols>
  <sheetData>
    <row r="1" spans="1:73" x14ac:dyDescent="0.3">
      <c r="A1" s="1" t="s">
        <v>0</v>
      </c>
    </row>
    <row r="2" spans="1:73" s="3" customFormat="1" x14ac:dyDescent="0.3">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c r="AR2"/>
      <c r="AS2"/>
      <c r="AT2"/>
      <c r="AU2"/>
      <c r="AV2"/>
      <c r="AW2"/>
      <c r="AX2"/>
      <c r="AY2"/>
      <c r="AZ2"/>
      <c r="BA2"/>
      <c r="BB2"/>
      <c r="BC2"/>
      <c r="BD2"/>
      <c r="BE2"/>
      <c r="BF2"/>
      <c r="BG2"/>
      <c r="BH2"/>
      <c r="BI2"/>
      <c r="BJ2"/>
      <c r="BK2"/>
      <c r="BL2"/>
      <c r="BM2"/>
      <c r="BN2"/>
      <c r="BO2"/>
      <c r="BP2"/>
      <c r="BQ2"/>
      <c r="BR2"/>
      <c r="BS2"/>
      <c r="BT2"/>
      <c r="BU2"/>
    </row>
    <row r="3" spans="1:73" x14ac:dyDescent="0.3">
      <c r="A3" t="s">
        <v>43</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row>
    <row r="4" spans="1:73" x14ac:dyDescent="0.3">
      <c r="A4" t="s">
        <v>44</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row>
    <row r="5" spans="1:73" x14ac:dyDescent="0.3">
      <c r="A5" t="s">
        <v>45</v>
      </c>
      <c r="B5">
        <v>173857.02</v>
      </c>
      <c r="C5">
        <v>98369.36</v>
      </c>
      <c r="D5">
        <v>88918.65</v>
      </c>
      <c r="E5">
        <v>138066.26</v>
      </c>
      <c r="F5">
        <v>193503.92</v>
      </c>
      <c r="G5">
        <v>167500.17000000001</v>
      </c>
      <c r="H5">
        <v>202419.74</v>
      </c>
      <c r="I5">
        <v>132771.54999999999</v>
      </c>
      <c r="J5">
        <v>202278.02</v>
      </c>
      <c r="K5">
        <v>193359.72</v>
      </c>
      <c r="L5">
        <v>177178.94</v>
      </c>
      <c r="M5">
        <v>166906.87</v>
      </c>
      <c r="N5">
        <v>113764</v>
      </c>
      <c r="O5">
        <v>72626.960000000006</v>
      </c>
      <c r="P5">
        <v>186390.38</v>
      </c>
      <c r="Q5">
        <v>151637.12</v>
      </c>
      <c r="R5">
        <v>207644.69</v>
      </c>
      <c r="S5">
        <v>111151.63</v>
      </c>
      <c r="T5">
        <v>182375.93</v>
      </c>
      <c r="U5">
        <v>122001.15</v>
      </c>
      <c r="V5">
        <v>121178.99</v>
      </c>
      <c r="W5">
        <v>44118.78</v>
      </c>
      <c r="X5">
        <v>140718.13</v>
      </c>
      <c r="Y5">
        <v>80163.23</v>
      </c>
      <c r="Z5">
        <v>111998.31</v>
      </c>
      <c r="AA5">
        <v>48721.79</v>
      </c>
      <c r="AB5">
        <v>91724.25</v>
      </c>
      <c r="AC5">
        <v>147566.07</v>
      </c>
      <c r="AD5">
        <v>283804.02</v>
      </c>
      <c r="AE5">
        <v>250102.39999999999</v>
      </c>
      <c r="AF5">
        <v>362830.62</v>
      </c>
      <c r="AG5">
        <v>387997.39</v>
      </c>
      <c r="AH5">
        <v>490889.5</v>
      </c>
      <c r="AI5">
        <v>386186.8</v>
      </c>
      <c r="AJ5">
        <v>350015.34</v>
      </c>
      <c r="AK5">
        <v>326470.8</v>
      </c>
      <c r="AL5">
        <v>462187.95</v>
      </c>
      <c r="AM5">
        <v>399006.56</v>
      </c>
      <c r="AN5">
        <v>385850.3</v>
      </c>
      <c r="AO5">
        <v>150942.49</v>
      </c>
      <c r="AP5">
        <v>149905.59</v>
      </c>
      <c r="AQ5"/>
      <c r="AR5"/>
      <c r="AS5"/>
      <c r="AT5"/>
      <c r="AU5"/>
      <c r="AV5"/>
      <c r="AW5"/>
      <c r="AX5"/>
      <c r="AY5"/>
      <c r="AZ5"/>
      <c r="BA5"/>
      <c r="BB5"/>
      <c r="BC5"/>
      <c r="BD5"/>
      <c r="BE5"/>
      <c r="BF5"/>
      <c r="BG5"/>
      <c r="BH5"/>
      <c r="BI5"/>
      <c r="BJ5"/>
      <c r="BK5"/>
      <c r="BL5"/>
      <c r="BM5"/>
      <c r="BN5"/>
      <c r="BO5"/>
      <c r="BP5"/>
      <c r="BQ5"/>
      <c r="BR5"/>
      <c r="BS5"/>
      <c r="BT5"/>
      <c r="BU5"/>
    </row>
    <row r="6" spans="1:73" x14ac:dyDescent="0.3">
      <c r="A6" t="s">
        <v>46</v>
      </c>
      <c r="B6">
        <v>477647.88</v>
      </c>
      <c r="C6">
        <v>419090.54</v>
      </c>
      <c r="D6">
        <v>349019.95</v>
      </c>
      <c r="E6">
        <v>369216.47</v>
      </c>
      <c r="F6">
        <v>469126.18</v>
      </c>
      <c r="G6">
        <v>419089.05</v>
      </c>
      <c r="H6">
        <v>404038.2</v>
      </c>
      <c r="I6">
        <v>374343.98</v>
      </c>
      <c r="J6">
        <v>404272.94</v>
      </c>
      <c r="K6">
        <v>0</v>
      </c>
      <c r="L6">
        <v>0</v>
      </c>
      <c r="M6">
        <v>0</v>
      </c>
      <c r="N6">
        <v>0</v>
      </c>
      <c r="O6">
        <v>320273.09999999998</v>
      </c>
      <c r="P6">
        <v>225254.75</v>
      </c>
      <c r="Q6">
        <v>265195.90000000002</v>
      </c>
      <c r="R6">
        <v>306174.3</v>
      </c>
      <c r="S6">
        <v>226261.9</v>
      </c>
      <c r="T6">
        <v>175995.63</v>
      </c>
      <c r="U6">
        <v>193373.67</v>
      </c>
      <c r="V6">
        <v>247296.07</v>
      </c>
      <c r="W6">
        <v>187016.15</v>
      </c>
      <c r="X6">
        <v>140419.14000000001</v>
      </c>
      <c r="Y6">
        <v>131947.13</v>
      </c>
      <c r="Z6">
        <v>182890.98</v>
      </c>
      <c r="AA6">
        <v>163131.34</v>
      </c>
      <c r="AB6">
        <v>123112.93</v>
      </c>
      <c r="AC6">
        <v>112896.71</v>
      </c>
      <c r="AD6">
        <v>73154.509999999995</v>
      </c>
      <c r="AE6">
        <v>95032.69</v>
      </c>
      <c r="AF6">
        <v>13714.53</v>
      </c>
      <c r="AG6">
        <v>14414.57</v>
      </c>
      <c r="AH6">
        <v>34404.620000000003</v>
      </c>
      <c r="AI6">
        <v>34950.18</v>
      </c>
      <c r="AJ6">
        <v>73799.37</v>
      </c>
      <c r="AK6">
        <v>143855.42000000001</v>
      </c>
      <c r="AL6">
        <v>52273.5</v>
      </c>
      <c r="AM6">
        <v>22782.639999999999</v>
      </c>
      <c r="AN6">
        <v>22753.83</v>
      </c>
      <c r="AO6">
        <v>22750.79</v>
      </c>
      <c r="AP6">
        <v>22731.24</v>
      </c>
      <c r="AQ6"/>
      <c r="AR6"/>
      <c r="AS6"/>
      <c r="AT6"/>
      <c r="AU6"/>
      <c r="AV6"/>
      <c r="AW6"/>
      <c r="AX6"/>
      <c r="AY6"/>
      <c r="AZ6"/>
      <c r="BA6"/>
      <c r="BB6"/>
      <c r="BC6"/>
      <c r="BD6"/>
      <c r="BE6"/>
      <c r="BF6"/>
      <c r="BG6"/>
      <c r="BH6"/>
      <c r="BI6"/>
      <c r="BJ6"/>
      <c r="BK6"/>
      <c r="BL6"/>
      <c r="BM6"/>
      <c r="BN6"/>
      <c r="BO6"/>
      <c r="BP6"/>
      <c r="BQ6"/>
      <c r="BR6"/>
      <c r="BS6"/>
      <c r="BT6"/>
      <c r="BU6"/>
    </row>
    <row r="7" spans="1:73" x14ac:dyDescent="0.3">
      <c r="A7" t="s">
        <v>47</v>
      </c>
      <c r="B7">
        <v>102930.06</v>
      </c>
      <c r="C7">
        <v>105763.65</v>
      </c>
      <c r="D7">
        <v>97236.68</v>
      </c>
      <c r="E7">
        <v>106689.27</v>
      </c>
      <c r="F7">
        <v>131791.72</v>
      </c>
      <c r="G7">
        <v>113052.57</v>
      </c>
      <c r="H7">
        <v>107918.7</v>
      </c>
      <c r="I7">
        <v>78221.38</v>
      </c>
      <c r="J7">
        <v>82759.88</v>
      </c>
      <c r="K7">
        <v>125741.49</v>
      </c>
      <c r="L7">
        <v>54267.27</v>
      </c>
      <c r="M7">
        <v>87609.53</v>
      </c>
      <c r="N7">
        <v>104915.01</v>
      </c>
      <c r="O7">
        <v>148524.87</v>
      </c>
      <c r="P7">
        <v>163625.74</v>
      </c>
      <c r="Q7">
        <v>148199.9</v>
      </c>
      <c r="R7">
        <v>136712.53</v>
      </c>
      <c r="S7">
        <v>110568.22</v>
      </c>
      <c r="T7">
        <v>161156.07999999999</v>
      </c>
      <c r="U7">
        <v>119811.75</v>
      </c>
      <c r="V7">
        <v>91680.37</v>
      </c>
      <c r="W7">
        <v>51854</v>
      </c>
      <c r="X7">
        <v>109387.17</v>
      </c>
      <c r="Y7">
        <v>71933.69</v>
      </c>
      <c r="Z7">
        <v>57209.03</v>
      </c>
      <c r="AA7">
        <v>48189.88</v>
      </c>
      <c r="AB7">
        <v>70614.149999999994</v>
      </c>
      <c r="AC7">
        <v>111641.62</v>
      </c>
      <c r="AD7">
        <v>101040.53</v>
      </c>
      <c r="AE7">
        <v>85901.1</v>
      </c>
      <c r="AF7">
        <v>85661.02</v>
      </c>
      <c r="AG7">
        <v>119667.8</v>
      </c>
      <c r="AH7">
        <v>140727.63</v>
      </c>
      <c r="AI7">
        <v>58108.88</v>
      </c>
      <c r="AJ7">
        <v>120863.98</v>
      </c>
      <c r="AK7">
        <v>125141.98</v>
      </c>
      <c r="AL7">
        <v>114433.11</v>
      </c>
      <c r="AM7">
        <v>91540.7</v>
      </c>
      <c r="AN7">
        <v>113853.11</v>
      </c>
      <c r="AO7">
        <v>123017.47</v>
      </c>
      <c r="AP7">
        <v>143234.13</v>
      </c>
      <c r="AQ7"/>
      <c r="AR7"/>
      <c r="AS7"/>
      <c r="AT7"/>
      <c r="AU7"/>
      <c r="AV7"/>
      <c r="AW7"/>
      <c r="AX7"/>
      <c r="AY7"/>
      <c r="AZ7"/>
      <c r="BA7"/>
      <c r="BB7"/>
      <c r="BC7"/>
      <c r="BD7"/>
      <c r="BE7"/>
      <c r="BF7"/>
      <c r="BG7"/>
      <c r="BH7"/>
      <c r="BI7"/>
      <c r="BJ7"/>
      <c r="BK7"/>
      <c r="BL7"/>
      <c r="BM7"/>
      <c r="BN7"/>
      <c r="BO7"/>
      <c r="BP7"/>
      <c r="BQ7"/>
      <c r="BR7"/>
      <c r="BS7"/>
      <c r="BT7"/>
      <c r="BU7"/>
    </row>
    <row r="8" spans="1:73" x14ac:dyDescent="0.3">
      <c r="A8" t="s">
        <v>48</v>
      </c>
      <c r="B8">
        <v>0</v>
      </c>
      <c r="C8">
        <v>0</v>
      </c>
      <c r="D8">
        <v>0</v>
      </c>
      <c r="E8">
        <v>0</v>
      </c>
      <c r="F8">
        <v>0</v>
      </c>
      <c r="G8">
        <v>0</v>
      </c>
      <c r="H8">
        <v>0</v>
      </c>
      <c r="I8">
        <v>0</v>
      </c>
      <c r="J8">
        <v>0</v>
      </c>
      <c r="K8">
        <v>126324.71</v>
      </c>
      <c r="L8">
        <v>54850.49</v>
      </c>
      <c r="M8">
        <v>87609.53</v>
      </c>
      <c r="N8">
        <v>105498.23</v>
      </c>
      <c r="O8">
        <v>149108.09</v>
      </c>
      <c r="P8">
        <v>164208.95999999999</v>
      </c>
      <c r="Q8">
        <v>148783.12</v>
      </c>
      <c r="R8">
        <v>137295.75</v>
      </c>
      <c r="S8">
        <v>111151.44</v>
      </c>
      <c r="T8">
        <v>161561.07999999999</v>
      </c>
      <c r="U8">
        <v>120216.75</v>
      </c>
      <c r="V8">
        <v>92085.37</v>
      </c>
      <c r="W8">
        <v>52259</v>
      </c>
      <c r="X8">
        <v>109387.17</v>
      </c>
      <c r="Y8">
        <v>72338.69</v>
      </c>
      <c r="Z8">
        <v>0</v>
      </c>
      <c r="AA8">
        <v>48594.879999999997</v>
      </c>
      <c r="AB8">
        <v>71019.149999999994</v>
      </c>
      <c r="AC8">
        <v>0</v>
      </c>
      <c r="AD8">
        <v>101445.53</v>
      </c>
      <c r="AE8">
        <v>86306.1</v>
      </c>
      <c r="AF8">
        <v>86066.02</v>
      </c>
      <c r="AG8">
        <v>120072.8</v>
      </c>
      <c r="AH8">
        <v>141132.63</v>
      </c>
      <c r="AI8">
        <v>58513.88</v>
      </c>
      <c r="AJ8">
        <v>121529.82</v>
      </c>
      <c r="AK8">
        <v>125844.96</v>
      </c>
      <c r="AL8">
        <v>115148.08</v>
      </c>
      <c r="AM8">
        <v>91980.83</v>
      </c>
      <c r="AN8">
        <v>114265.17</v>
      </c>
      <c r="AO8">
        <v>0</v>
      </c>
      <c r="AP8">
        <v>0</v>
      </c>
      <c r="AQ8"/>
      <c r="AR8"/>
      <c r="AS8"/>
      <c r="AT8"/>
      <c r="AU8"/>
      <c r="AV8"/>
      <c r="AW8"/>
      <c r="AX8"/>
      <c r="AY8"/>
      <c r="AZ8"/>
      <c r="BA8"/>
      <c r="BB8"/>
      <c r="BC8"/>
      <c r="BD8"/>
      <c r="BE8"/>
      <c r="BF8"/>
      <c r="BG8"/>
      <c r="BH8"/>
      <c r="BI8"/>
      <c r="BJ8"/>
      <c r="BK8"/>
      <c r="BL8"/>
      <c r="BM8"/>
      <c r="BN8"/>
      <c r="BO8"/>
      <c r="BP8"/>
      <c r="BQ8"/>
      <c r="BR8"/>
      <c r="BS8"/>
      <c r="BT8"/>
      <c r="BU8"/>
    </row>
    <row r="9" spans="1:73" x14ac:dyDescent="0.3">
      <c r="A9" t="s">
        <v>49</v>
      </c>
      <c r="B9">
        <v>0</v>
      </c>
      <c r="C9">
        <v>0</v>
      </c>
      <c r="D9">
        <v>0</v>
      </c>
      <c r="E9">
        <v>0</v>
      </c>
      <c r="F9">
        <v>0</v>
      </c>
      <c r="G9">
        <v>0</v>
      </c>
      <c r="H9">
        <v>0</v>
      </c>
      <c r="I9">
        <v>0</v>
      </c>
      <c r="J9">
        <v>0</v>
      </c>
      <c r="K9">
        <v>-583.22</v>
      </c>
      <c r="L9">
        <v>-583.22</v>
      </c>
      <c r="M9">
        <v>0</v>
      </c>
      <c r="N9">
        <v>-583.22</v>
      </c>
      <c r="O9">
        <v>-583.22</v>
      </c>
      <c r="P9">
        <v>-583.22</v>
      </c>
      <c r="Q9">
        <v>-583.22</v>
      </c>
      <c r="R9">
        <v>-583.22</v>
      </c>
      <c r="S9">
        <v>-583.22</v>
      </c>
      <c r="T9">
        <v>-405</v>
      </c>
      <c r="U9">
        <v>-405</v>
      </c>
      <c r="V9">
        <v>-405</v>
      </c>
      <c r="W9">
        <v>-405</v>
      </c>
      <c r="X9">
        <v>0</v>
      </c>
      <c r="Y9">
        <v>-405</v>
      </c>
      <c r="Z9">
        <v>57209.03</v>
      </c>
      <c r="AA9">
        <v>-405</v>
      </c>
      <c r="AB9">
        <v>-405</v>
      </c>
      <c r="AC9">
        <v>111641.62</v>
      </c>
      <c r="AD9">
        <v>-405</v>
      </c>
      <c r="AE9">
        <v>-405</v>
      </c>
      <c r="AF9">
        <v>-405</v>
      </c>
      <c r="AG9">
        <v>-405</v>
      </c>
      <c r="AH9">
        <v>-405</v>
      </c>
      <c r="AI9">
        <v>-405</v>
      </c>
      <c r="AJ9">
        <v>-665.84</v>
      </c>
      <c r="AK9">
        <v>-702.98</v>
      </c>
      <c r="AL9">
        <v>-714.98</v>
      </c>
      <c r="AM9">
        <v>-440.14</v>
      </c>
      <c r="AN9">
        <v>-412.06</v>
      </c>
      <c r="AO9">
        <v>123017.47</v>
      </c>
      <c r="AP9">
        <v>143234.13</v>
      </c>
      <c r="AQ9"/>
      <c r="AR9"/>
      <c r="AS9"/>
      <c r="AT9"/>
      <c r="AU9"/>
      <c r="AV9"/>
      <c r="AW9"/>
      <c r="AX9"/>
      <c r="AY9"/>
      <c r="AZ9"/>
      <c r="BA9"/>
      <c r="BB9"/>
      <c r="BC9"/>
      <c r="BD9"/>
      <c r="BE9"/>
      <c r="BF9"/>
      <c r="BG9"/>
      <c r="BH9"/>
      <c r="BI9"/>
      <c r="BJ9"/>
      <c r="BK9"/>
      <c r="BL9"/>
      <c r="BM9"/>
      <c r="BN9"/>
      <c r="BO9"/>
      <c r="BP9"/>
      <c r="BQ9"/>
      <c r="BR9"/>
      <c r="BS9"/>
      <c r="BT9"/>
      <c r="BU9"/>
    </row>
    <row r="10" spans="1:73" x14ac:dyDescent="0.3">
      <c r="A10" t="s">
        <v>50</v>
      </c>
      <c r="B10">
        <v>0</v>
      </c>
      <c r="C10">
        <v>0</v>
      </c>
      <c r="D10">
        <v>0</v>
      </c>
      <c r="E10">
        <v>0</v>
      </c>
      <c r="F10">
        <v>0</v>
      </c>
      <c r="G10">
        <v>0</v>
      </c>
      <c r="H10">
        <v>0</v>
      </c>
      <c r="I10">
        <v>0</v>
      </c>
      <c r="J10">
        <v>0</v>
      </c>
      <c r="K10">
        <v>304272.94</v>
      </c>
      <c r="L10">
        <v>208187.19</v>
      </c>
      <c r="M10">
        <v>304308.36</v>
      </c>
      <c r="N10">
        <v>310316.07</v>
      </c>
      <c r="O10">
        <v>0</v>
      </c>
      <c r="P10">
        <v>0</v>
      </c>
      <c r="Q10">
        <v>0</v>
      </c>
      <c r="R10">
        <v>0</v>
      </c>
      <c r="S10">
        <v>0</v>
      </c>
      <c r="T10">
        <v>0</v>
      </c>
      <c r="U10">
        <v>0</v>
      </c>
      <c r="V10">
        <v>0</v>
      </c>
      <c r="W10">
        <v>0</v>
      </c>
      <c r="X10">
        <v>0</v>
      </c>
      <c r="Y10">
        <v>0</v>
      </c>
      <c r="Z10">
        <v>0</v>
      </c>
      <c r="AA10">
        <v>0</v>
      </c>
      <c r="AB10">
        <v>0</v>
      </c>
      <c r="AC10">
        <v>0</v>
      </c>
      <c r="AD10">
        <v>0</v>
      </c>
      <c r="AE10">
        <v>0</v>
      </c>
      <c r="AF10">
        <v>0</v>
      </c>
      <c r="AG10">
        <v>1860.91</v>
      </c>
      <c r="AH10">
        <v>1793.02</v>
      </c>
      <c r="AI10">
        <v>0</v>
      </c>
      <c r="AJ10">
        <v>0</v>
      </c>
      <c r="AK10">
        <v>0</v>
      </c>
      <c r="AL10">
        <v>0</v>
      </c>
      <c r="AM10">
        <v>0</v>
      </c>
      <c r="AN10">
        <v>0</v>
      </c>
      <c r="AO10">
        <v>0</v>
      </c>
      <c r="AP10">
        <v>0</v>
      </c>
      <c r="AQ10"/>
      <c r="AR10"/>
      <c r="AS10"/>
      <c r="AT10"/>
      <c r="AU10"/>
      <c r="AV10"/>
      <c r="AW10"/>
      <c r="AX10"/>
      <c r="AY10"/>
      <c r="AZ10"/>
      <c r="BA10"/>
      <c r="BB10"/>
      <c r="BC10"/>
      <c r="BD10"/>
      <c r="BE10"/>
      <c r="BF10"/>
      <c r="BG10"/>
      <c r="BH10"/>
      <c r="BI10"/>
      <c r="BJ10"/>
      <c r="BK10"/>
      <c r="BL10"/>
      <c r="BM10"/>
      <c r="BN10"/>
      <c r="BO10"/>
      <c r="BP10"/>
      <c r="BQ10"/>
      <c r="BR10"/>
      <c r="BS10"/>
      <c r="BT10"/>
      <c r="BU10"/>
    </row>
    <row r="11" spans="1:73" x14ac:dyDescent="0.3">
      <c r="A11" t="s">
        <v>51</v>
      </c>
      <c r="B11">
        <v>0</v>
      </c>
      <c r="C11">
        <v>0</v>
      </c>
      <c r="D11">
        <v>0</v>
      </c>
      <c r="E11">
        <v>0</v>
      </c>
      <c r="F11">
        <v>0</v>
      </c>
      <c r="G11">
        <v>0</v>
      </c>
      <c r="H11">
        <v>0</v>
      </c>
      <c r="I11">
        <v>0</v>
      </c>
      <c r="J11">
        <v>0</v>
      </c>
      <c r="K11">
        <v>304272.94</v>
      </c>
      <c r="L11">
        <v>208187.19</v>
      </c>
      <c r="M11">
        <v>304308.36</v>
      </c>
      <c r="N11">
        <v>310316.07</v>
      </c>
      <c r="O11">
        <v>0</v>
      </c>
      <c r="P11">
        <v>0</v>
      </c>
      <c r="Q11">
        <v>0</v>
      </c>
      <c r="R11">
        <v>0</v>
      </c>
      <c r="S11">
        <v>0</v>
      </c>
      <c r="T11">
        <v>0</v>
      </c>
      <c r="U11">
        <v>0</v>
      </c>
      <c r="V11">
        <v>0</v>
      </c>
      <c r="W11">
        <v>0</v>
      </c>
      <c r="X11">
        <v>0</v>
      </c>
      <c r="Y11">
        <v>0</v>
      </c>
      <c r="Z11">
        <v>0</v>
      </c>
      <c r="AA11">
        <v>0</v>
      </c>
      <c r="AB11">
        <v>0</v>
      </c>
      <c r="AC11">
        <v>0</v>
      </c>
      <c r="AD11">
        <v>0</v>
      </c>
      <c r="AE11">
        <v>0</v>
      </c>
      <c r="AF11">
        <v>0</v>
      </c>
      <c r="AG11">
        <v>1860.91</v>
      </c>
      <c r="AH11">
        <v>1793.02</v>
      </c>
      <c r="AI11">
        <v>0</v>
      </c>
      <c r="AJ11">
        <v>0</v>
      </c>
      <c r="AK11">
        <v>0</v>
      </c>
      <c r="AL11">
        <v>0</v>
      </c>
      <c r="AM11">
        <v>0</v>
      </c>
      <c r="AN11">
        <v>0</v>
      </c>
      <c r="AO11">
        <v>0</v>
      </c>
      <c r="AP11">
        <v>0</v>
      </c>
      <c r="AQ11"/>
      <c r="AR11"/>
      <c r="AS11"/>
      <c r="AT11"/>
      <c r="AU11"/>
      <c r="AV11"/>
      <c r="AW11"/>
      <c r="AX11"/>
      <c r="AY11"/>
      <c r="AZ11"/>
      <c r="BA11"/>
      <c r="BB11"/>
      <c r="BC11"/>
      <c r="BD11"/>
      <c r="BE11"/>
      <c r="BF11"/>
      <c r="BG11"/>
      <c r="BH11"/>
      <c r="BI11"/>
      <c r="BJ11"/>
      <c r="BK11"/>
      <c r="BL11"/>
      <c r="BM11"/>
      <c r="BN11"/>
      <c r="BO11"/>
      <c r="BP11"/>
      <c r="BQ11"/>
      <c r="BR11"/>
      <c r="BS11"/>
      <c r="BT11"/>
      <c r="BU11"/>
    </row>
    <row r="12" spans="1:73" x14ac:dyDescent="0.3">
      <c r="A12" t="s">
        <v>52</v>
      </c>
      <c r="B12">
        <v>0</v>
      </c>
      <c r="C12">
        <v>0</v>
      </c>
      <c r="D12">
        <v>0</v>
      </c>
      <c r="E12">
        <v>0</v>
      </c>
      <c r="F12">
        <v>0</v>
      </c>
      <c r="G12">
        <v>0</v>
      </c>
      <c r="H12">
        <v>0</v>
      </c>
      <c r="I12">
        <v>0</v>
      </c>
      <c r="J12">
        <v>0</v>
      </c>
      <c r="K12">
        <v>0</v>
      </c>
      <c r="L12">
        <v>1356.26</v>
      </c>
      <c r="M12">
        <v>0</v>
      </c>
      <c r="N12">
        <v>0</v>
      </c>
      <c r="O12">
        <v>42.03</v>
      </c>
      <c r="P12">
        <v>1050.6199999999999</v>
      </c>
      <c r="Q12">
        <v>632.32000000000005</v>
      </c>
      <c r="R12">
        <v>525.94000000000005</v>
      </c>
      <c r="S12">
        <v>0</v>
      </c>
      <c r="T12">
        <v>729.64</v>
      </c>
      <c r="U12">
        <v>557.66</v>
      </c>
      <c r="V12">
        <v>0</v>
      </c>
      <c r="W12">
        <v>0</v>
      </c>
      <c r="X12">
        <v>0</v>
      </c>
      <c r="Y12">
        <v>0</v>
      </c>
      <c r="Z12">
        <v>0</v>
      </c>
      <c r="AA12">
        <v>649.27</v>
      </c>
      <c r="AB12">
        <v>2787.55</v>
      </c>
      <c r="AC12">
        <v>0</v>
      </c>
      <c r="AD12">
        <v>1137.27</v>
      </c>
      <c r="AE12">
        <v>0</v>
      </c>
      <c r="AF12">
        <v>0</v>
      </c>
      <c r="AG12">
        <v>0</v>
      </c>
      <c r="AH12">
        <v>0</v>
      </c>
      <c r="AI12">
        <v>0</v>
      </c>
      <c r="AJ12">
        <v>0</v>
      </c>
      <c r="AK12">
        <v>1450.51</v>
      </c>
      <c r="AL12">
        <v>916.22</v>
      </c>
      <c r="AM12">
        <v>0</v>
      </c>
      <c r="AN12">
        <v>2524.58</v>
      </c>
      <c r="AO12">
        <v>0</v>
      </c>
      <c r="AP12">
        <v>0</v>
      </c>
      <c r="AQ12"/>
      <c r="AR12"/>
      <c r="AS12"/>
      <c r="AT12"/>
      <c r="AU12"/>
      <c r="AV12"/>
      <c r="AW12"/>
      <c r="AX12"/>
      <c r="AY12"/>
      <c r="AZ12"/>
      <c r="BA12"/>
      <c r="BB12"/>
      <c r="BC12"/>
      <c r="BD12"/>
      <c r="BE12"/>
      <c r="BF12"/>
      <c r="BG12"/>
      <c r="BH12"/>
      <c r="BI12"/>
      <c r="BJ12"/>
      <c r="BK12"/>
      <c r="BL12"/>
      <c r="BM12"/>
      <c r="BN12"/>
      <c r="BO12"/>
      <c r="BP12"/>
      <c r="BQ12"/>
      <c r="BR12"/>
      <c r="BS12"/>
      <c r="BT12"/>
      <c r="BU12"/>
    </row>
    <row r="13" spans="1:73" x14ac:dyDescent="0.3">
      <c r="A13" t="s">
        <v>53</v>
      </c>
      <c r="B13">
        <v>0</v>
      </c>
      <c r="C13">
        <v>0</v>
      </c>
      <c r="D13">
        <v>0</v>
      </c>
      <c r="E13">
        <v>0</v>
      </c>
      <c r="F13">
        <v>0</v>
      </c>
      <c r="G13">
        <v>0</v>
      </c>
      <c r="H13">
        <v>0</v>
      </c>
      <c r="I13">
        <v>0</v>
      </c>
      <c r="J13">
        <v>0</v>
      </c>
      <c r="K13">
        <v>1323.33</v>
      </c>
      <c r="L13">
        <v>918.3</v>
      </c>
      <c r="M13">
        <v>0</v>
      </c>
      <c r="N13">
        <v>0</v>
      </c>
      <c r="O13">
        <v>1167.3499999999999</v>
      </c>
      <c r="P13">
        <v>444.82</v>
      </c>
      <c r="Q13">
        <v>484.46</v>
      </c>
      <c r="R13">
        <v>517.73</v>
      </c>
      <c r="S13">
        <v>834.67</v>
      </c>
      <c r="T13">
        <v>779.81</v>
      </c>
      <c r="U13">
        <v>637.88</v>
      </c>
      <c r="V13">
        <v>498.53</v>
      </c>
      <c r="W13">
        <v>756.46</v>
      </c>
      <c r="X13">
        <v>349.22</v>
      </c>
      <c r="Y13">
        <v>399.14</v>
      </c>
      <c r="Z13">
        <v>0</v>
      </c>
      <c r="AA13">
        <v>591.4</v>
      </c>
      <c r="AB13">
        <v>429.51</v>
      </c>
      <c r="AC13">
        <v>0</v>
      </c>
      <c r="AD13">
        <v>1013.35</v>
      </c>
      <c r="AE13">
        <v>742.16</v>
      </c>
      <c r="AF13">
        <v>747.85</v>
      </c>
      <c r="AG13">
        <v>0</v>
      </c>
      <c r="AH13">
        <v>0</v>
      </c>
      <c r="AI13">
        <v>1265.82</v>
      </c>
      <c r="AJ13">
        <v>1186.99</v>
      </c>
      <c r="AK13">
        <v>1321.83</v>
      </c>
      <c r="AL13">
        <v>1385.46</v>
      </c>
      <c r="AM13">
        <v>1848.71</v>
      </c>
      <c r="AN13">
        <v>1793.63</v>
      </c>
      <c r="AO13">
        <v>0</v>
      </c>
      <c r="AP13">
        <v>0</v>
      </c>
      <c r="AQ13"/>
      <c r="AR13"/>
      <c r="AS13"/>
      <c r="AT13"/>
      <c r="AU13"/>
      <c r="AV13"/>
      <c r="AW13"/>
      <c r="AX13"/>
      <c r="AY13"/>
      <c r="AZ13"/>
      <c r="BA13"/>
      <c r="BB13"/>
      <c r="BC13"/>
      <c r="BD13"/>
      <c r="BE13"/>
      <c r="BF13"/>
      <c r="BG13"/>
      <c r="BH13"/>
      <c r="BI13"/>
      <c r="BJ13"/>
      <c r="BK13"/>
      <c r="BL13"/>
      <c r="BM13"/>
      <c r="BN13"/>
      <c r="BO13"/>
      <c r="BP13"/>
      <c r="BQ13"/>
      <c r="BR13"/>
      <c r="BS13"/>
      <c r="BT13"/>
      <c r="BU13"/>
    </row>
    <row r="14" spans="1:73" x14ac:dyDescent="0.3">
      <c r="A14" t="s">
        <v>54</v>
      </c>
      <c r="B14">
        <v>0</v>
      </c>
      <c r="C14">
        <v>0</v>
      </c>
      <c r="D14">
        <v>0</v>
      </c>
      <c r="E14">
        <v>0</v>
      </c>
      <c r="F14">
        <v>0</v>
      </c>
      <c r="G14">
        <v>0</v>
      </c>
      <c r="H14">
        <v>0</v>
      </c>
      <c r="I14">
        <v>0</v>
      </c>
      <c r="J14">
        <v>0</v>
      </c>
      <c r="K14">
        <v>1323.33</v>
      </c>
      <c r="L14">
        <v>918.3</v>
      </c>
      <c r="M14">
        <v>0</v>
      </c>
      <c r="N14">
        <v>0</v>
      </c>
      <c r="O14">
        <v>1167.3499999999999</v>
      </c>
      <c r="P14">
        <v>444.82</v>
      </c>
      <c r="Q14">
        <v>484.46</v>
      </c>
      <c r="R14">
        <v>517.73</v>
      </c>
      <c r="S14">
        <v>834.67</v>
      </c>
      <c r="T14">
        <v>779.81</v>
      </c>
      <c r="U14">
        <v>637.88</v>
      </c>
      <c r="V14">
        <v>498.53</v>
      </c>
      <c r="W14">
        <v>756.46</v>
      </c>
      <c r="X14">
        <v>349.22</v>
      </c>
      <c r="Y14">
        <v>399.14</v>
      </c>
      <c r="Z14">
        <v>0</v>
      </c>
      <c r="AA14">
        <v>591.4</v>
      </c>
      <c r="AB14">
        <v>429.51</v>
      </c>
      <c r="AC14">
        <v>0</v>
      </c>
      <c r="AD14">
        <v>1013.35</v>
      </c>
      <c r="AE14">
        <v>742.16</v>
      </c>
      <c r="AF14">
        <v>747.85</v>
      </c>
      <c r="AG14">
        <v>0</v>
      </c>
      <c r="AH14">
        <v>0</v>
      </c>
      <c r="AI14">
        <v>1265.82</v>
      </c>
      <c r="AJ14">
        <v>1186.99</v>
      </c>
      <c r="AK14">
        <v>1321.83</v>
      </c>
      <c r="AL14">
        <v>1385.46</v>
      </c>
      <c r="AM14">
        <v>1848.71</v>
      </c>
      <c r="AN14">
        <v>1793.63</v>
      </c>
      <c r="AO14">
        <v>0</v>
      </c>
      <c r="AP14">
        <v>0</v>
      </c>
      <c r="AQ14"/>
      <c r="AR14"/>
      <c r="AS14"/>
      <c r="AT14"/>
      <c r="AU14"/>
      <c r="AV14"/>
      <c r="AW14"/>
      <c r="AX14"/>
      <c r="AY14"/>
      <c r="AZ14"/>
      <c r="BA14"/>
      <c r="BB14"/>
      <c r="BC14"/>
      <c r="BD14"/>
      <c r="BE14"/>
      <c r="BF14"/>
      <c r="BG14"/>
      <c r="BH14"/>
      <c r="BI14"/>
      <c r="BJ14"/>
      <c r="BK14"/>
      <c r="BL14"/>
      <c r="BM14"/>
      <c r="BN14"/>
      <c r="BO14"/>
      <c r="BP14"/>
      <c r="BQ14"/>
      <c r="BR14"/>
      <c r="BS14"/>
      <c r="BT14"/>
      <c r="BU14"/>
    </row>
    <row r="15" spans="1:73" x14ac:dyDescent="0.3">
      <c r="A15" t="s">
        <v>55</v>
      </c>
      <c r="B15">
        <v>6018.36</v>
      </c>
      <c r="C15">
        <v>2208.4699999999998</v>
      </c>
      <c r="D15">
        <v>2914.94</v>
      </c>
      <c r="E15">
        <v>2738.53</v>
      </c>
      <c r="F15">
        <v>2393.59</v>
      </c>
      <c r="G15">
        <v>1237.3900000000001</v>
      </c>
      <c r="H15">
        <v>3549.49</v>
      </c>
      <c r="I15">
        <v>2709.18</v>
      </c>
      <c r="J15">
        <v>2129.38</v>
      </c>
      <c r="K15">
        <v>150.21</v>
      </c>
      <c r="L15">
        <v>150.21</v>
      </c>
      <c r="M15">
        <v>2219.91</v>
      </c>
      <c r="N15">
        <v>3259.04</v>
      </c>
      <c r="O15">
        <v>0</v>
      </c>
      <c r="P15">
        <v>0</v>
      </c>
      <c r="Q15">
        <v>0</v>
      </c>
      <c r="R15">
        <v>0</v>
      </c>
      <c r="S15">
        <v>47.26</v>
      </c>
      <c r="T15">
        <v>0</v>
      </c>
      <c r="U15">
        <v>0</v>
      </c>
      <c r="V15">
        <v>732.12</v>
      </c>
      <c r="W15">
        <v>241.8</v>
      </c>
      <c r="X15">
        <v>938.49</v>
      </c>
      <c r="Y15">
        <v>968.65</v>
      </c>
      <c r="Z15">
        <v>1334.33</v>
      </c>
      <c r="AA15">
        <v>0</v>
      </c>
      <c r="AB15">
        <v>0</v>
      </c>
      <c r="AC15">
        <v>2313.3200000000002</v>
      </c>
      <c r="AD15">
        <v>-64.260000000000005</v>
      </c>
      <c r="AE15">
        <v>914.71</v>
      </c>
      <c r="AF15">
        <v>1296</v>
      </c>
      <c r="AG15">
        <v>0</v>
      </c>
      <c r="AH15">
        <v>0</v>
      </c>
      <c r="AI15">
        <v>328.98</v>
      </c>
      <c r="AJ15">
        <v>2200.5300000000002</v>
      </c>
      <c r="AK15">
        <v>233.62</v>
      </c>
      <c r="AL15">
        <v>-1563.69</v>
      </c>
      <c r="AM15">
        <v>422.86</v>
      </c>
      <c r="AN15">
        <v>61.77</v>
      </c>
      <c r="AO15">
        <v>3662.43</v>
      </c>
      <c r="AP15">
        <v>3436.03</v>
      </c>
      <c r="AQ15"/>
      <c r="AR15"/>
      <c r="AS15"/>
      <c r="AT15"/>
      <c r="AU15"/>
      <c r="AV15"/>
      <c r="AW15"/>
      <c r="AX15"/>
      <c r="AY15"/>
      <c r="AZ15"/>
      <c r="BA15"/>
      <c r="BB15"/>
      <c r="BC15"/>
      <c r="BD15"/>
      <c r="BE15"/>
      <c r="BF15"/>
      <c r="BG15"/>
      <c r="BH15"/>
      <c r="BI15"/>
      <c r="BJ15"/>
      <c r="BK15"/>
      <c r="BL15"/>
      <c r="BM15"/>
      <c r="BN15"/>
      <c r="BO15"/>
      <c r="BP15"/>
      <c r="BQ15"/>
      <c r="BR15"/>
      <c r="BS15"/>
      <c r="BT15"/>
      <c r="BU15"/>
    </row>
    <row r="16" spans="1:73" x14ac:dyDescent="0.3">
      <c r="A16" t="s">
        <v>56</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-275</v>
      </c>
      <c r="AJ16">
        <v>0</v>
      </c>
      <c r="AK16">
        <v>0</v>
      </c>
      <c r="AL16">
        <v>0</v>
      </c>
      <c r="AM16">
        <v>0</v>
      </c>
      <c r="AN16">
        <v>0</v>
      </c>
      <c r="AO16">
        <v>0</v>
      </c>
      <c r="AP16">
        <v>0</v>
      </c>
      <c r="AQ16"/>
      <c r="AR16"/>
      <c r="AS16"/>
      <c r="AT16"/>
      <c r="AU16"/>
      <c r="AV16"/>
      <c r="AW16"/>
      <c r="AX16"/>
      <c r="AY16"/>
      <c r="AZ16"/>
      <c r="BA16"/>
      <c r="BB16"/>
      <c r="BC16"/>
      <c r="BD16"/>
      <c r="BE16"/>
      <c r="BF16"/>
      <c r="BG16"/>
      <c r="BH16"/>
      <c r="BI16"/>
      <c r="BJ16"/>
      <c r="BK16"/>
      <c r="BL16"/>
      <c r="BM16"/>
      <c r="BN16"/>
      <c r="BO16"/>
      <c r="BP16"/>
      <c r="BQ16"/>
      <c r="BR16"/>
      <c r="BS16"/>
      <c r="BT16"/>
      <c r="BU16"/>
    </row>
    <row r="17" spans="1:73" x14ac:dyDescent="0.3">
      <c r="A17" t="s">
        <v>57</v>
      </c>
      <c r="B17">
        <v>6018.36</v>
      </c>
      <c r="C17">
        <v>2208.4699999999998</v>
      </c>
      <c r="D17">
        <v>2914.94</v>
      </c>
      <c r="E17">
        <v>2738.53</v>
      </c>
      <c r="F17">
        <v>2393.59</v>
      </c>
      <c r="G17">
        <v>1237.3900000000001</v>
      </c>
      <c r="H17">
        <v>3549.49</v>
      </c>
      <c r="I17">
        <v>2709.18</v>
      </c>
      <c r="J17">
        <v>2129.38</v>
      </c>
      <c r="K17">
        <v>150.21</v>
      </c>
      <c r="L17">
        <v>150.21</v>
      </c>
      <c r="M17">
        <v>2219.91</v>
      </c>
      <c r="N17">
        <v>3259.04</v>
      </c>
      <c r="O17">
        <v>0</v>
      </c>
      <c r="P17">
        <v>0</v>
      </c>
      <c r="Q17">
        <v>0</v>
      </c>
      <c r="R17">
        <v>0</v>
      </c>
      <c r="S17">
        <v>47.26</v>
      </c>
      <c r="T17">
        <v>0</v>
      </c>
      <c r="U17">
        <v>0</v>
      </c>
      <c r="V17">
        <v>732.12</v>
      </c>
      <c r="W17">
        <v>241.8</v>
      </c>
      <c r="X17">
        <v>938.49</v>
      </c>
      <c r="Y17">
        <v>968.65</v>
      </c>
      <c r="Z17">
        <v>0</v>
      </c>
      <c r="AA17">
        <v>0</v>
      </c>
      <c r="AB17">
        <v>0</v>
      </c>
      <c r="AC17">
        <v>0</v>
      </c>
      <c r="AD17">
        <v>-64.260000000000005</v>
      </c>
      <c r="AE17">
        <v>914.71</v>
      </c>
      <c r="AF17">
        <v>1296</v>
      </c>
      <c r="AG17">
        <v>0</v>
      </c>
      <c r="AH17">
        <v>0</v>
      </c>
      <c r="AI17">
        <v>603.98</v>
      </c>
      <c r="AJ17">
        <v>2200.5300000000002</v>
      </c>
      <c r="AK17">
        <v>233.62</v>
      </c>
      <c r="AL17">
        <v>-1563.69</v>
      </c>
      <c r="AM17">
        <v>422.86</v>
      </c>
      <c r="AN17">
        <v>61.77</v>
      </c>
      <c r="AO17">
        <v>0</v>
      </c>
      <c r="AP17">
        <v>0</v>
      </c>
      <c r="AQ17"/>
      <c r="AR17"/>
      <c r="AS17"/>
      <c r="AT17"/>
      <c r="AU17"/>
      <c r="AV17"/>
      <c r="AW17"/>
      <c r="AX17"/>
      <c r="AY17"/>
      <c r="AZ17"/>
      <c r="BA17"/>
      <c r="BB17"/>
      <c r="BC17"/>
      <c r="BD17"/>
      <c r="BE17"/>
      <c r="BF17"/>
      <c r="BG17"/>
      <c r="BH17"/>
      <c r="BI17"/>
      <c r="BJ17"/>
      <c r="BK17"/>
      <c r="BL17"/>
      <c r="BM17"/>
      <c r="BN17"/>
      <c r="BO17"/>
      <c r="BP17"/>
      <c r="BQ17"/>
      <c r="BR17"/>
      <c r="BS17"/>
      <c r="BT17"/>
      <c r="BU17"/>
    </row>
    <row r="18" spans="1:73" x14ac:dyDescent="0.3">
      <c r="A18" t="s">
        <v>58</v>
      </c>
      <c r="B18">
        <v>760453.31</v>
      </c>
      <c r="C18">
        <v>625432.02</v>
      </c>
      <c r="D18">
        <v>538090.22</v>
      </c>
      <c r="E18">
        <v>616710.52</v>
      </c>
      <c r="F18">
        <v>796815.4</v>
      </c>
      <c r="G18">
        <v>700879.18</v>
      </c>
      <c r="H18">
        <v>717926.13</v>
      </c>
      <c r="I18">
        <v>588046.09</v>
      </c>
      <c r="J18">
        <v>691440.22</v>
      </c>
      <c r="K18">
        <v>624847.68999999994</v>
      </c>
      <c r="L18">
        <v>442058.17</v>
      </c>
      <c r="M18">
        <v>561044.68000000005</v>
      </c>
      <c r="N18">
        <v>532254.12</v>
      </c>
      <c r="O18">
        <v>542634.30000000005</v>
      </c>
      <c r="P18">
        <v>576766.31000000006</v>
      </c>
      <c r="Q18">
        <v>566149.69999999995</v>
      </c>
      <c r="R18">
        <v>651575.18999999994</v>
      </c>
      <c r="S18">
        <v>448863.68</v>
      </c>
      <c r="T18">
        <v>521037.09</v>
      </c>
      <c r="U18">
        <v>436382.11</v>
      </c>
      <c r="V18">
        <v>461386.08</v>
      </c>
      <c r="W18">
        <v>283987.19</v>
      </c>
      <c r="X18">
        <v>391812.14</v>
      </c>
      <c r="Y18">
        <v>285411.84999999998</v>
      </c>
      <c r="Z18">
        <v>353432.66</v>
      </c>
      <c r="AA18">
        <v>261283.67</v>
      </c>
      <c r="AB18">
        <v>288668.39</v>
      </c>
      <c r="AC18">
        <v>374417.72</v>
      </c>
      <c r="AD18">
        <v>460085.42</v>
      </c>
      <c r="AE18">
        <v>432693.06</v>
      </c>
      <c r="AF18">
        <v>464250.02</v>
      </c>
      <c r="AG18">
        <v>523940.67</v>
      </c>
      <c r="AH18">
        <v>667814.77</v>
      </c>
      <c r="AI18">
        <v>480840.66</v>
      </c>
      <c r="AJ18">
        <v>548066.21</v>
      </c>
      <c r="AK18">
        <v>598474.17000000004</v>
      </c>
      <c r="AL18">
        <v>629632.55000000005</v>
      </c>
      <c r="AM18">
        <v>515601.47</v>
      </c>
      <c r="AN18">
        <v>526837.21</v>
      </c>
      <c r="AO18">
        <v>300373.17</v>
      </c>
      <c r="AP18">
        <v>319306.99</v>
      </c>
      <c r="AQ18"/>
      <c r="AR18"/>
      <c r="AS18"/>
      <c r="AT18"/>
      <c r="AU18"/>
      <c r="AV18"/>
      <c r="AW18"/>
      <c r="AX18"/>
      <c r="AY18"/>
      <c r="AZ18"/>
      <c r="BA18"/>
      <c r="BB18"/>
      <c r="BC18"/>
      <c r="BD18"/>
      <c r="BE18"/>
      <c r="BF18"/>
      <c r="BG18"/>
      <c r="BH18"/>
      <c r="BI18"/>
      <c r="BJ18"/>
      <c r="BK18"/>
      <c r="BL18"/>
      <c r="BM18"/>
      <c r="BN18"/>
      <c r="BO18"/>
      <c r="BP18"/>
      <c r="BQ18"/>
      <c r="BR18"/>
      <c r="BS18"/>
      <c r="BT18"/>
      <c r="BU18"/>
    </row>
    <row r="19" spans="1:73" x14ac:dyDescent="0.3">
      <c r="A19" t="s">
        <v>59</v>
      </c>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row>
    <row r="20" spans="1:73" x14ac:dyDescent="0.3">
      <c r="A20" t="s">
        <v>60</v>
      </c>
      <c r="B20">
        <v>16012.89</v>
      </c>
      <c r="C20">
        <v>16000</v>
      </c>
      <c r="D20">
        <v>16000</v>
      </c>
      <c r="E20">
        <v>16006.9</v>
      </c>
      <c r="F20">
        <v>16000</v>
      </c>
      <c r="G20">
        <v>16000.01</v>
      </c>
      <c r="H20">
        <v>16000.01</v>
      </c>
      <c r="I20">
        <v>16000.01</v>
      </c>
      <c r="J20">
        <v>16027.81</v>
      </c>
      <c r="K20">
        <v>16000.03</v>
      </c>
      <c r="L20">
        <v>16031.51</v>
      </c>
      <c r="M20">
        <v>16000</v>
      </c>
      <c r="N20">
        <v>16100</v>
      </c>
      <c r="O20">
        <v>16100</v>
      </c>
      <c r="P20">
        <v>16100</v>
      </c>
      <c r="Q20">
        <v>16100</v>
      </c>
      <c r="R20">
        <v>16100</v>
      </c>
      <c r="S20">
        <v>16100</v>
      </c>
      <c r="T20">
        <v>16200</v>
      </c>
      <c r="U20">
        <v>16200</v>
      </c>
      <c r="V20">
        <v>33700</v>
      </c>
      <c r="W20">
        <v>34130.9</v>
      </c>
      <c r="X20">
        <v>34130.9</v>
      </c>
      <c r="Y20">
        <v>34417</v>
      </c>
      <c r="Z20">
        <v>34417</v>
      </c>
      <c r="AA20">
        <v>32860.9</v>
      </c>
      <c r="AB20">
        <v>32860.9</v>
      </c>
      <c r="AC20">
        <v>32860.9</v>
      </c>
      <c r="AD20">
        <v>32881.879999999997</v>
      </c>
      <c r="AE20">
        <v>32860.9</v>
      </c>
      <c r="AF20">
        <v>32860.9</v>
      </c>
      <c r="AG20">
        <v>32456.1</v>
      </c>
      <c r="AH20">
        <v>32534.7</v>
      </c>
      <c r="AI20">
        <v>32558.7</v>
      </c>
      <c r="AJ20">
        <v>40145.67</v>
      </c>
      <c r="AK20">
        <v>39898.370000000003</v>
      </c>
      <c r="AL20">
        <v>39788.54</v>
      </c>
      <c r="AM20">
        <v>39608.93</v>
      </c>
      <c r="AN20">
        <v>39387.1</v>
      </c>
      <c r="AO20">
        <v>39077.56</v>
      </c>
      <c r="AP20">
        <v>38946.910000000003</v>
      </c>
      <c r="AQ20"/>
      <c r="AR20"/>
      <c r="AS20"/>
      <c r="AT20"/>
      <c r="AU20"/>
      <c r="AV20"/>
      <c r="AW20"/>
      <c r="AX20"/>
      <c r="AY20"/>
      <c r="AZ20"/>
      <c r="BA20"/>
      <c r="BB20"/>
      <c r="BC20"/>
      <c r="BD20"/>
      <c r="BE20"/>
      <c r="BF20"/>
      <c r="BG20"/>
      <c r="BH20"/>
      <c r="BI20"/>
      <c r="BJ20"/>
      <c r="BK20"/>
      <c r="BL20"/>
      <c r="BM20"/>
      <c r="BN20"/>
      <c r="BO20"/>
      <c r="BP20"/>
      <c r="BQ20"/>
      <c r="BR20"/>
      <c r="BS20"/>
      <c r="BT20"/>
      <c r="BU20"/>
    </row>
    <row r="21" spans="1:73" x14ac:dyDescent="0.3">
      <c r="A21" t="s">
        <v>61</v>
      </c>
      <c r="B21">
        <v>3067.91</v>
      </c>
      <c r="C21">
        <v>2679.53</v>
      </c>
      <c r="D21">
        <v>2704.11</v>
      </c>
      <c r="E21">
        <v>2881.39</v>
      </c>
      <c r="F21">
        <v>2872.3</v>
      </c>
      <c r="G21">
        <v>2270.83</v>
      </c>
      <c r="H21">
        <v>2058.9499999999998</v>
      </c>
      <c r="I21">
        <v>2357.0100000000002</v>
      </c>
      <c r="J21">
        <v>2333.0100000000002</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c r="AR21"/>
      <c r="AS21"/>
      <c r="AT21"/>
      <c r="AU21"/>
      <c r="AV21"/>
      <c r="AW21"/>
      <c r="AX21"/>
      <c r="AY21"/>
      <c r="AZ21"/>
      <c r="BA21"/>
      <c r="BB21"/>
      <c r="BC21"/>
      <c r="BD21"/>
      <c r="BE21"/>
      <c r="BF21"/>
      <c r="BG21"/>
      <c r="BH21"/>
      <c r="BI21"/>
      <c r="BJ21"/>
      <c r="BK21"/>
      <c r="BL21"/>
      <c r="BM21"/>
      <c r="BN21"/>
      <c r="BO21"/>
      <c r="BP21"/>
      <c r="BQ21"/>
      <c r="BR21"/>
      <c r="BS21"/>
      <c r="BT21"/>
      <c r="BU21"/>
    </row>
    <row r="22" spans="1:73" x14ac:dyDescent="0.3">
      <c r="A22" t="s">
        <v>62</v>
      </c>
      <c r="B22">
        <v>0</v>
      </c>
      <c r="C22">
        <v>0</v>
      </c>
      <c r="D22">
        <v>0</v>
      </c>
      <c r="E22">
        <v>0</v>
      </c>
      <c r="F22">
        <v>0</v>
      </c>
      <c r="G22">
        <v>0</v>
      </c>
      <c r="H22">
        <v>0</v>
      </c>
      <c r="I22">
        <v>0</v>
      </c>
      <c r="J22">
        <v>0</v>
      </c>
      <c r="K22">
        <v>0</v>
      </c>
      <c r="L22">
        <v>0</v>
      </c>
      <c r="M22">
        <v>0</v>
      </c>
      <c r="N22">
        <v>0</v>
      </c>
      <c r="O22">
        <v>0</v>
      </c>
      <c r="P22">
        <v>0</v>
      </c>
      <c r="Q22">
        <v>0</v>
      </c>
      <c r="R22">
        <v>0</v>
      </c>
      <c r="S22">
        <v>0</v>
      </c>
      <c r="T22">
        <v>0</v>
      </c>
      <c r="U22">
        <v>669.57</v>
      </c>
      <c r="V22">
        <v>947.43</v>
      </c>
      <c r="W22">
        <v>1426.57</v>
      </c>
      <c r="X22">
        <v>2013.5</v>
      </c>
      <c r="Y22">
        <v>2546.1999999999998</v>
      </c>
      <c r="Z22">
        <v>918.94</v>
      </c>
      <c r="AA22">
        <v>0</v>
      </c>
      <c r="AB22">
        <v>0</v>
      </c>
      <c r="AC22">
        <v>0</v>
      </c>
      <c r="AD22">
        <v>0</v>
      </c>
      <c r="AE22">
        <v>0</v>
      </c>
      <c r="AF22">
        <v>0</v>
      </c>
      <c r="AG22">
        <v>0</v>
      </c>
      <c r="AH22">
        <v>0</v>
      </c>
      <c r="AI22">
        <v>0</v>
      </c>
      <c r="AJ22">
        <v>0</v>
      </c>
      <c r="AK22">
        <v>0</v>
      </c>
      <c r="AL22">
        <v>0</v>
      </c>
      <c r="AM22">
        <v>0</v>
      </c>
      <c r="AN22">
        <v>0</v>
      </c>
      <c r="AO22">
        <v>0</v>
      </c>
      <c r="AP22">
        <v>0</v>
      </c>
      <c r="AQ22"/>
      <c r="AR22"/>
      <c r="AS22"/>
      <c r="AT22"/>
      <c r="AU22"/>
      <c r="AV22"/>
      <c r="AW22"/>
      <c r="AX22"/>
      <c r="AY22"/>
      <c r="AZ22"/>
      <c r="BA22"/>
      <c r="BB22"/>
      <c r="BC22"/>
      <c r="BD22"/>
      <c r="BE22"/>
      <c r="BF22"/>
      <c r="BG22"/>
      <c r="BH22"/>
      <c r="BI22"/>
      <c r="BJ22"/>
      <c r="BK22"/>
      <c r="BL22"/>
      <c r="BM22"/>
      <c r="BN22"/>
      <c r="BO22"/>
      <c r="BP22"/>
      <c r="BQ22"/>
      <c r="BR22"/>
      <c r="BS22"/>
      <c r="BT22"/>
      <c r="BU22"/>
    </row>
    <row r="23" spans="1:73" x14ac:dyDescent="0.3">
      <c r="A23" t="s">
        <v>63</v>
      </c>
      <c r="B23">
        <v>0</v>
      </c>
      <c r="C23">
        <v>0</v>
      </c>
      <c r="D23">
        <v>0</v>
      </c>
      <c r="E23">
        <v>0</v>
      </c>
      <c r="F23">
        <v>0</v>
      </c>
      <c r="G23">
        <v>0</v>
      </c>
      <c r="H23">
        <v>0</v>
      </c>
      <c r="I23">
        <v>0</v>
      </c>
      <c r="J23">
        <v>0</v>
      </c>
      <c r="K23">
        <v>4124.96</v>
      </c>
      <c r="L23">
        <v>4287.6899999999996</v>
      </c>
      <c r="M23">
        <v>4302.47</v>
      </c>
      <c r="N23">
        <v>4419.1000000000004</v>
      </c>
      <c r="O23">
        <v>0</v>
      </c>
      <c r="P23">
        <v>170.94</v>
      </c>
      <c r="Q23">
        <v>0</v>
      </c>
      <c r="R23">
        <v>0</v>
      </c>
      <c r="S23">
        <v>3248.09</v>
      </c>
      <c r="T23">
        <v>0</v>
      </c>
      <c r="U23">
        <v>59.61</v>
      </c>
      <c r="V23">
        <v>57.18</v>
      </c>
      <c r="W23">
        <v>206.2</v>
      </c>
      <c r="X23">
        <v>0</v>
      </c>
      <c r="Y23">
        <v>0</v>
      </c>
      <c r="Z23">
        <v>0</v>
      </c>
      <c r="AA23">
        <v>4871.79</v>
      </c>
      <c r="AB23">
        <v>0</v>
      </c>
      <c r="AC23">
        <v>0</v>
      </c>
      <c r="AD23">
        <v>89.18</v>
      </c>
      <c r="AE23">
        <v>0</v>
      </c>
      <c r="AF23">
        <v>0</v>
      </c>
      <c r="AG23">
        <v>203.32</v>
      </c>
      <c r="AH23">
        <v>123.9</v>
      </c>
      <c r="AI23">
        <v>0</v>
      </c>
      <c r="AJ23">
        <v>335.48</v>
      </c>
      <c r="AK23">
        <v>607.35</v>
      </c>
      <c r="AL23">
        <v>315.83</v>
      </c>
      <c r="AM23">
        <v>907.01</v>
      </c>
      <c r="AN23">
        <v>345.88</v>
      </c>
      <c r="AO23">
        <v>0</v>
      </c>
      <c r="AP23">
        <v>0</v>
      </c>
      <c r="AQ23"/>
      <c r="AR23"/>
      <c r="AS23"/>
      <c r="AT23"/>
      <c r="AU23"/>
      <c r="AV23"/>
      <c r="AW23"/>
      <c r="AX23"/>
      <c r="AY23"/>
      <c r="AZ23"/>
      <c r="BA23"/>
      <c r="BB23"/>
      <c r="BC23"/>
      <c r="BD23"/>
      <c r="BE23"/>
      <c r="BF23"/>
      <c r="BG23"/>
      <c r="BH23"/>
      <c r="BI23"/>
      <c r="BJ23"/>
      <c r="BK23"/>
      <c r="BL23"/>
      <c r="BM23"/>
      <c r="BN23"/>
      <c r="BO23"/>
      <c r="BP23"/>
      <c r="BQ23"/>
      <c r="BR23"/>
      <c r="BS23"/>
      <c r="BT23"/>
      <c r="BU23"/>
    </row>
    <row r="24" spans="1:73" x14ac:dyDescent="0.3">
      <c r="A24" t="s">
        <v>64</v>
      </c>
      <c r="B24">
        <v>0</v>
      </c>
      <c r="C24">
        <v>0</v>
      </c>
      <c r="D24">
        <v>0</v>
      </c>
      <c r="E24">
        <v>0</v>
      </c>
      <c r="F24">
        <v>0</v>
      </c>
      <c r="G24">
        <v>0</v>
      </c>
      <c r="H24">
        <v>0</v>
      </c>
      <c r="I24">
        <v>0</v>
      </c>
      <c r="J24">
        <v>0</v>
      </c>
      <c r="K24">
        <v>0</v>
      </c>
      <c r="L24">
        <v>0</v>
      </c>
      <c r="M24">
        <v>0</v>
      </c>
      <c r="N24">
        <v>0</v>
      </c>
      <c r="O24">
        <v>0</v>
      </c>
      <c r="P24">
        <v>170.94</v>
      </c>
      <c r="Q24">
        <v>0</v>
      </c>
      <c r="R24">
        <v>0</v>
      </c>
      <c r="S24">
        <v>3248.09</v>
      </c>
      <c r="T24">
        <v>0</v>
      </c>
      <c r="U24">
        <v>59.61</v>
      </c>
      <c r="V24">
        <v>57.18</v>
      </c>
      <c r="W24">
        <v>206.2</v>
      </c>
      <c r="X24">
        <v>0</v>
      </c>
      <c r="Y24">
        <v>0</v>
      </c>
      <c r="Z24">
        <v>0</v>
      </c>
      <c r="AA24">
        <v>4871.79</v>
      </c>
      <c r="AB24">
        <v>0</v>
      </c>
      <c r="AC24">
        <v>0</v>
      </c>
      <c r="AD24">
        <v>89.18</v>
      </c>
      <c r="AE24">
        <v>0</v>
      </c>
      <c r="AF24">
        <v>0</v>
      </c>
      <c r="AG24">
        <v>203.32</v>
      </c>
      <c r="AH24">
        <v>123.9</v>
      </c>
      <c r="AI24">
        <v>0</v>
      </c>
      <c r="AJ24">
        <v>335.48</v>
      </c>
      <c r="AK24">
        <v>607.35</v>
      </c>
      <c r="AL24">
        <v>315.83</v>
      </c>
      <c r="AM24">
        <v>907.01</v>
      </c>
      <c r="AN24">
        <v>345.88</v>
      </c>
      <c r="AO24">
        <v>0</v>
      </c>
      <c r="AP24">
        <v>0</v>
      </c>
      <c r="AQ24"/>
      <c r="AR24"/>
      <c r="AS24"/>
      <c r="AT24"/>
      <c r="AU24"/>
      <c r="AV24"/>
      <c r="AW24"/>
      <c r="AX24"/>
      <c r="AY24"/>
      <c r="AZ24"/>
      <c r="BA24"/>
      <c r="BB24"/>
      <c r="BC24"/>
      <c r="BD24"/>
      <c r="BE24"/>
      <c r="BF24"/>
      <c r="BG24"/>
      <c r="BH24"/>
      <c r="BI24"/>
      <c r="BJ24"/>
      <c r="BK24"/>
      <c r="BL24"/>
      <c r="BM24"/>
      <c r="BN24"/>
      <c r="BO24"/>
      <c r="BP24"/>
      <c r="BQ24"/>
      <c r="BR24"/>
      <c r="BS24"/>
      <c r="BT24"/>
      <c r="BU24"/>
    </row>
    <row r="25" spans="1:73" x14ac:dyDescent="0.3">
      <c r="A25" t="s">
        <v>65</v>
      </c>
      <c r="B25">
        <v>0</v>
      </c>
      <c r="C25">
        <v>0</v>
      </c>
      <c r="D25">
        <v>0</v>
      </c>
      <c r="E25">
        <v>0</v>
      </c>
      <c r="F25">
        <v>0</v>
      </c>
      <c r="G25">
        <v>0</v>
      </c>
      <c r="H25">
        <v>0</v>
      </c>
      <c r="I25">
        <v>0</v>
      </c>
      <c r="J25">
        <v>0</v>
      </c>
      <c r="K25">
        <v>4124.96</v>
      </c>
      <c r="L25">
        <v>4287.6899999999996</v>
      </c>
      <c r="M25">
        <v>4302.47</v>
      </c>
      <c r="N25">
        <v>4419.1000000000004</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3">
      <c r="A26" t="s">
        <v>66</v>
      </c>
      <c r="B26">
        <v>287203.46000000002</v>
      </c>
      <c r="C26">
        <v>280404.59999999998</v>
      </c>
      <c r="D26">
        <v>270781.08</v>
      </c>
      <c r="E26">
        <v>273872.78000000003</v>
      </c>
      <c r="F26">
        <v>274477.27</v>
      </c>
      <c r="G26">
        <v>282343.55</v>
      </c>
      <c r="H26">
        <v>286618.95</v>
      </c>
      <c r="I26">
        <v>287567.32</v>
      </c>
      <c r="J26">
        <v>287932.34000000003</v>
      </c>
      <c r="K26">
        <v>1109564.32</v>
      </c>
      <c r="L26">
        <v>257893.07</v>
      </c>
      <c r="M26">
        <v>253552.66</v>
      </c>
      <c r="N26">
        <v>1072868.05</v>
      </c>
      <c r="O26">
        <v>246200.28</v>
      </c>
      <c r="P26">
        <v>228832.58</v>
      </c>
      <c r="Q26">
        <v>226560.85</v>
      </c>
      <c r="R26">
        <v>231423.34</v>
      </c>
      <c r="S26">
        <v>233302.53</v>
      </c>
      <c r="T26">
        <v>238110.33</v>
      </c>
      <c r="U26">
        <v>246113.96</v>
      </c>
      <c r="V26">
        <v>245185.48</v>
      </c>
      <c r="W26">
        <v>248189.35</v>
      </c>
      <c r="X26">
        <v>240570.14</v>
      </c>
      <c r="Y26">
        <v>243284.86</v>
      </c>
      <c r="Z26">
        <v>246337</v>
      </c>
      <c r="AA26">
        <v>249016.21</v>
      </c>
      <c r="AB26">
        <v>245008.1</v>
      </c>
      <c r="AC26">
        <v>239535.99</v>
      </c>
      <c r="AD26">
        <v>236528.89</v>
      </c>
      <c r="AE26">
        <v>245082.25</v>
      </c>
      <c r="AF26">
        <v>240201.53</v>
      </c>
      <c r="AG26">
        <v>208746.3</v>
      </c>
      <c r="AH26">
        <v>186753.95</v>
      </c>
      <c r="AI26">
        <v>166350.89000000001</v>
      </c>
      <c r="AJ26">
        <v>157981.29999999999</v>
      </c>
      <c r="AK26">
        <v>146499.21</v>
      </c>
      <c r="AL26">
        <v>137985.03</v>
      </c>
      <c r="AM26">
        <v>133288.43</v>
      </c>
      <c r="AN26">
        <v>119994.41</v>
      </c>
      <c r="AO26">
        <v>82340.38</v>
      </c>
      <c r="AP26">
        <v>60847.22</v>
      </c>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3">
      <c r="A27" t="s">
        <v>67</v>
      </c>
      <c r="B27">
        <v>833717.93</v>
      </c>
      <c r="C27">
        <v>838010.58</v>
      </c>
      <c r="D27">
        <v>876044.64</v>
      </c>
      <c r="E27">
        <v>886994.93</v>
      </c>
      <c r="F27">
        <v>905912.58</v>
      </c>
      <c r="G27">
        <v>794763.09</v>
      </c>
      <c r="H27">
        <v>851000.37</v>
      </c>
      <c r="I27">
        <v>872906</v>
      </c>
      <c r="J27">
        <v>879082.56</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3">
      <c r="A28" t="s">
        <v>68</v>
      </c>
      <c r="B28">
        <v>16645.669999999998</v>
      </c>
      <c r="C28">
        <v>14328.58</v>
      </c>
      <c r="D28">
        <v>12809.16</v>
      </c>
      <c r="E28">
        <v>9811.64</v>
      </c>
      <c r="F28">
        <v>6893.68</v>
      </c>
      <c r="G28">
        <v>4597.72</v>
      </c>
      <c r="H28">
        <v>4772.16</v>
      </c>
      <c r="I28">
        <v>4959.95</v>
      </c>
      <c r="J28">
        <v>4936.45</v>
      </c>
      <c r="K28">
        <v>5106.74</v>
      </c>
      <c r="L28">
        <v>4991.82</v>
      </c>
      <c r="M28">
        <v>4545.18</v>
      </c>
      <c r="N28">
        <v>4636.22</v>
      </c>
      <c r="O28">
        <v>3456.04</v>
      </c>
      <c r="P28">
        <v>3269.59</v>
      </c>
      <c r="Q28">
        <v>3191.03</v>
      </c>
      <c r="R28">
        <v>3041.29</v>
      </c>
      <c r="S28">
        <v>2950.3</v>
      </c>
      <c r="T28">
        <v>3009.92</v>
      </c>
      <c r="U28">
        <v>24288.68</v>
      </c>
      <c r="V28">
        <v>24950.74</v>
      </c>
      <c r="W28">
        <v>21823.99</v>
      </c>
      <c r="X28">
        <v>22336.73</v>
      </c>
      <c r="Y28">
        <v>22922.93</v>
      </c>
      <c r="Z28">
        <v>23545.83</v>
      </c>
      <c r="AA28">
        <v>23871.919999999998</v>
      </c>
      <c r="AB28">
        <v>24066.66</v>
      </c>
      <c r="AC28">
        <v>24312.63</v>
      </c>
      <c r="AD28">
        <v>24461.65</v>
      </c>
      <c r="AE28">
        <v>24961.48</v>
      </c>
      <c r="AF28">
        <v>25421.07</v>
      </c>
      <c r="AG28">
        <v>25792.3</v>
      </c>
      <c r="AH28">
        <v>22820.47</v>
      </c>
      <c r="AI28">
        <v>14161.47</v>
      </c>
      <c r="AJ28">
        <v>6320.58</v>
      </c>
      <c r="AK28">
        <v>6484.32</v>
      </c>
      <c r="AL28">
        <v>6231.09</v>
      </c>
      <c r="AM28">
        <v>2347.67</v>
      </c>
      <c r="AN28">
        <v>369.32</v>
      </c>
      <c r="AO28">
        <v>416.29</v>
      </c>
      <c r="AP28">
        <v>342.74</v>
      </c>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3">
      <c r="A29" t="s">
        <v>69</v>
      </c>
      <c r="B29">
        <v>0</v>
      </c>
      <c r="C29">
        <v>0</v>
      </c>
      <c r="D29">
        <v>0</v>
      </c>
      <c r="E29">
        <v>0</v>
      </c>
      <c r="F29">
        <v>0</v>
      </c>
      <c r="G29">
        <v>0</v>
      </c>
      <c r="H29">
        <v>0</v>
      </c>
      <c r="I29">
        <v>0</v>
      </c>
      <c r="J29">
        <v>0</v>
      </c>
      <c r="K29">
        <v>6813.93</v>
      </c>
      <c r="L29">
        <v>6448.13</v>
      </c>
      <c r="M29">
        <v>0</v>
      </c>
      <c r="N29">
        <v>6038.58</v>
      </c>
      <c r="O29">
        <v>5008.08</v>
      </c>
      <c r="P29">
        <v>4709.2299999999996</v>
      </c>
      <c r="Q29">
        <v>4529.2299999999996</v>
      </c>
      <c r="R29">
        <v>3864.23</v>
      </c>
      <c r="S29">
        <v>3824.23</v>
      </c>
      <c r="T29">
        <v>3794.73</v>
      </c>
      <c r="U29">
        <v>3770.73</v>
      </c>
      <c r="V29">
        <v>3727.23</v>
      </c>
      <c r="W29">
        <v>3727.23</v>
      </c>
      <c r="X29">
        <v>3674.15</v>
      </c>
      <c r="Y29">
        <v>3322.15</v>
      </c>
      <c r="Z29">
        <v>0</v>
      </c>
      <c r="AA29">
        <v>3322.15</v>
      </c>
      <c r="AB29">
        <v>2791.15</v>
      </c>
      <c r="AC29">
        <v>0</v>
      </c>
      <c r="AD29">
        <v>2296.15</v>
      </c>
      <c r="AE29">
        <v>0</v>
      </c>
      <c r="AF29">
        <v>1896.15</v>
      </c>
      <c r="AG29">
        <v>57.95</v>
      </c>
      <c r="AH29">
        <v>80.319999999999993</v>
      </c>
      <c r="AI29">
        <v>454.15</v>
      </c>
      <c r="AJ29">
        <v>125.07</v>
      </c>
      <c r="AK29">
        <v>147.69</v>
      </c>
      <c r="AL29">
        <v>170.06</v>
      </c>
      <c r="AM29">
        <v>196.24</v>
      </c>
      <c r="AN29">
        <v>234.4</v>
      </c>
      <c r="AO29">
        <v>269.45999999999998</v>
      </c>
      <c r="AP29">
        <v>0</v>
      </c>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3">
      <c r="A30" t="s">
        <v>70</v>
      </c>
      <c r="B30">
        <v>16645.669999999998</v>
      </c>
      <c r="C30">
        <v>14328.58</v>
      </c>
      <c r="D30">
        <v>12809.16</v>
      </c>
      <c r="E30">
        <v>9811.64</v>
      </c>
      <c r="F30">
        <v>6893.68</v>
      </c>
      <c r="G30">
        <v>4597.72</v>
      </c>
      <c r="H30">
        <v>4772.16</v>
      </c>
      <c r="I30">
        <v>4959.95</v>
      </c>
      <c r="J30">
        <v>4936.45</v>
      </c>
      <c r="K30">
        <v>-1707.19</v>
      </c>
      <c r="L30">
        <v>-1456.31</v>
      </c>
      <c r="M30">
        <v>4545.18</v>
      </c>
      <c r="N30">
        <v>-1402.35</v>
      </c>
      <c r="O30">
        <v>-1552.04</v>
      </c>
      <c r="P30">
        <v>-1439.64</v>
      </c>
      <c r="Q30">
        <v>-1338.2</v>
      </c>
      <c r="R30">
        <v>-822.94</v>
      </c>
      <c r="S30">
        <v>-873.93</v>
      </c>
      <c r="T30">
        <v>-784.81</v>
      </c>
      <c r="U30">
        <v>20517.95</v>
      </c>
      <c r="V30">
        <v>21223.51</v>
      </c>
      <c r="W30">
        <v>18096.77</v>
      </c>
      <c r="X30">
        <v>18662.580000000002</v>
      </c>
      <c r="Y30">
        <v>19600.78</v>
      </c>
      <c r="Z30">
        <v>23545.83</v>
      </c>
      <c r="AA30">
        <v>20549.78</v>
      </c>
      <c r="AB30">
        <v>21275.51</v>
      </c>
      <c r="AC30">
        <v>24312.63</v>
      </c>
      <c r="AD30">
        <v>22165.5</v>
      </c>
      <c r="AE30">
        <v>24961.48</v>
      </c>
      <c r="AF30">
        <v>23524.93</v>
      </c>
      <c r="AG30">
        <v>25734.35</v>
      </c>
      <c r="AH30">
        <v>22740.15</v>
      </c>
      <c r="AI30">
        <v>13707.32</v>
      </c>
      <c r="AJ30">
        <v>6195.52</v>
      </c>
      <c r="AK30">
        <v>6336.64</v>
      </c>
      <c r="AL30">
        <v>6061.03</v>
      </c>
      <c r="AM30">
        <v>2151.4299999999998</v>
      </c>
      <c r="AN30">
        <v>134.91999999999999</v>
      </c>
      <c r="AO30">
        <v>146.83000000000001</v>
      </c>
      <c r="AP30">
        <v>342.74</v>
      </c>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3">
      <c r="A31" t="s">
        <v>71</v>
      </c>
      <c r="B31">
        <v>30695.02</v>
      </c>
      <c r="C31">
        <v>29628.99</v>
      </c>
      <c r="D31">
        <v>28849.74</v>
      </c>
      <c r="E31">
        <v>28829.89</v>
      </c>
      <c r="F31">
        <v>26168.48</v>
      </c>
      <c r="G31">
        <v>24696.85</v>
      </c>
      <c r="H31">
        <v>22742.66</v>
      </c>
      <c r="I31">
        <v>22172.25</v>
      </c>
      <c r="J31">
        <v>20480.97</v>
      </c>
      <c r="K31">
        <v>18764.97</v>
      </c>
      <c r="L31">
        <v>17703.64</v>
      </c>
      <c r="M31">
        <v>18038.82</v>
      </c>
      <c r="N31">
        <v>15956.16</v>
      </c>
      <c r="O31">
        <v>16605.11</v>
      </c>
      <c r="P31">
        <v>15890.74</v>
      </c>
      <c r="Q31">
        <v>14420.86</v>
      </c>
      <c r="R31">
        <v>13233.64</v>
      </c>
      <c r="S31">
        <v>12567.68</v>
      </c>
      <c r="T31">
        <v>11775.61</v>
      </c>
      <c r="U31">
        <v>11077.72</v>
      </c>
      <c r="V31">
        <v>10233.6</v>
      </c>
      <c r="W31">
        <v>9246.94</v>
      </c>
      <c r="X31">
        <v>10104.1</v>
      </c>
      <c r="Y31">
        <v>9510.39</v>
      </c>
      <c r="Z31">
        <v>9071.75</v>
      </c>
      <c r="AA31">
        <v>6968.22</v>
      </c>
      <c r="AB31">
        <v>7145.42</v>
      </c>
      <c r="AC31">
        <v>6921.28</v>
      </c>
      <c r="AD31">
        <v>6018.14</v>
      </c>
      <c r="AE31">
        <v>5123.75</v>
      </c>
      <c r="AF31">
        <v>4917.57</v>
      </c>
      <c r="AG31">
        <v>4485.78</v>
      </c>
      <c r="AH31">
        <v>5306.76</v>
      </c>
      <c r="AI31">
        <v>3920.41</v>
      </c>
      <c r="AJ31">
        <v>2525.3000000000002</v>
      </c>
      <c r="AK31">
        <v>1850.24</v>
      </c>
      <c r="AL31">
        <v>1440.07</v>
      </c>
      <c r="AM31">
        <v>998.2</v>
      </c>
      <c r="AN31">
        <v>0</v>
      </c>
      <c r="AO31">
        <v>464.89</v>
      </c>
      <c r="AP31">
        <v>192.65</v>
      </c>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3">
      <c r="A32" t="s">
        <v>72</v>
      </c>
      <c r="B32">
        <v>0</v>
      </c>
      <c r="C32">
        <v>0</v>
      </c>
      <c r="D32">
        <v>0</v>
      </c>
      <c r="E32">
        <v>0</v>
      </c>
      <c r="F32">
        <v>0</v>
      </c>
      <c r="G32">
        <v>0</v>
      </c>
      <c r="H32">
        <v>0</v>
      </c>
      <c r="I32">
        <v>0</v>
      </c>
      <c r="J32">
        <v>0</v>
      </c>
      <c r="K32">
        <v>0</v>
      </c>
      <c r="L32">
        <v>850448.22</v>
      </c>
      <c r="M32">
        <v>863325.92</v>
      </c>
      <c r="N32">
        <v>0</v>
      </c>
      <c r="O32">
        <v>20195.41</v>
      </c>
      <c r="P32">
        <v>20875.900000000001</v>
      </c>
      <c r="Q32">
        <v>22311.34</v>
      </c>
      <c r="R32">
        <v>22367.599999999999</v>
      </c>
      <c r="S32">
        <v>23677.79</v>
      </c>
      <c r="T32">
        <v>24475.919999999998</v>
      </c>
      <c r="U32">
        <v>4186.01</v>
      </c>
      <c r="V32">
        <v>3944.57</v>
      </c>
      <c r="W32">
        <v>4006.22</v>
      </c>
      <c r="X32">
        <v>4148.3999999999996</v>
      </c>
      <c r="Y32">
        <v>5354.96</v>
      </c>
      <c r="Z32">
        <v>6047.9</v>
      </c>
      <c r="AA32">
        <v>1748.68</v>
      </c>
      <c r="AB32">
        <v>7279.13</v>
      </c>
      <c r="AC32">
        <v>8387.01</v>
      </c>
      <c r="AD32">
        <v>9713.3700000000008</v>
      </c>
      <c r="AE32">
        <v>10388.459999999999</v>
      </c>
      <c r="AF32">
        <v>11702.95</v>
      </c>
      <c r="AG32">
        <v>13991.37</v>
      </c>
      <c r="AH32">
        <v>9366.16</v>
      </c>
      <c r="AI32">
        <v>15101.08</v>
      </c>
      <c r="AJ32">
        <v>9993.58</v>
      </c>
      <c r="AK32">
        <v>3956.22</v>
      </c>
      <c r="AL32">
        <v>2217.9</v>
      </c>
      <c r="AM32">
        <v>2444.8000000000002</v>
      </c>
      <c r="AN32">
        <v>4623.8</v>
      </c>
      <c r="AO32">
        <v>5795.76</v>
      </c>
      <c r="AP32">
        <v>6512.81</v>
      </c>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3">
      <c r="A33" t="s">
        <v>73</v>
      </c>
      <c r="B33">
        <v>0</v>
      </c>
      <c r="C33">
        <v>0</v>
      </c>
      <c r="D33">
        <v>0</v>
      </c>
      <c r="E33">
        <v>0</v>
      </c>
      <c r="F33">
        <v>0</v>
      </c>
      <c r="G33">
        <v>0</v>
      </c>
      <c r="H33">
        <v>0</v>
      </c>
      <c r="I33">
        <v>0</v>
      </c>
      <c r="J33">
        <v>0</v>
      </c>
      <c r="K33">
        <v>0</v>
      </c>
      <c r="L33">
        <v>0</v>
      </c>
      <c r="M33">
        <v>0</v>
      </c>
      <c r="N33">
        <v>0</v>
      </c>
      <c r="O33">
        <v>17605.27</v>
      </c>
      <c r="P33">
        <v>18062.38</v>
      </c>
      <c r="Q33">
        <v>19272.46</v>
      </c>
      <c r="R33">
        <v>19531.32</v>
      </c>
      <c r="S33">
        <v>20861.5</v>
      </c>
      <c r="T33">
        <v>21915.15</v>
      </c>
      <c r="U33">
        <v>0</v>
      </c>
      <c r="V33">
        <v>0</v>
      </c>
      <c r="W33">
        <v>135</v>
      </c>
      <c r="X33">
        <v>270</v>
      </c>
      <c r="Y33">
        <v>405</v>
      </c>
      <c r="Z33">
        <v>1076.8399999999999</v>
      </c>
      <c r="AA33">
        <v>1748.68</v>
      </c>
      <c r="AB33">
        <v>2420.5300000000002</v>
      </c>
      <c r="AC33">
        <v>3519.11</v>
      </c>
      <c r="AD33">
        <v>5471.15</v>
      </c>
      <c r="AE33">
        <v>6208.2</v>
      </c>
      <c r="AF33">
        <v>8025.25</v>
      </c>
      <c r="AG33">
        <v>9845.7000000000007</v>
      </c>
      <c r="AH33">
        <v>8204</v>
      </c>
      <c r="AI33">
        <v>12687.38</v>
      </c>
      <c r="AJ33">
        <v>8494.24</v>
      </c>
      <c r="AK33">
        <v>2498.94</v>
      </c>
      <c r="AL33">
        <v>736.32</v>
      </c>
      <c r="AM33">
        <v>749.22</v>
      </c>
      <c r="AN33">
        <v>2857.11</v>
      </c>
      <c r="AO33">
        <v>0</v>
      </c>
      <c r="AP33">
        <v>0</v>
      </c>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3">
      <c r="A34" t="s">
        <v>74</v>
      </c>
      <c r="B34">
        <v>0</v>
      </c>
      <c r="C34">
        <v>0</v>
      </c>
      <c r="D34">
        <v>0</v>
      </c>
      <c r="E34">
        <v>0</v>
      </c>
      <c r="F34">
        <v>0</v>
      </c>
      <c r="G34">
        <v>0</v>
      </c>
      <c r="H34">
        <v>0</v>
      </c>
      <c r="I34">
        <v>0</v>
      </c>
      <c r="J34">
        <v>0</v>
      </c>
      <c r="K34">
        <v>0</v>
      </c>
      <c r="L34">
        <v>850448.22</v>
      </c>
      <c r="M34">
        <v>863325.92</v>
      </c>
      <c r="N34">
        <v>0</v>
      </c>
      <c r="O34">
        <v>2590.14</v>
      </c>
      <c r="P34">
        <v>2813.53</v>
      </c>
      <c r="Q34">
        <v>3038.88</v>
      </c>
      <c r="R34">
        <v>2836.28</v>
      </c>
      <c r="S34">
        <v>2816.3</v>
      </c>
      <c r="T34">
        <v>2560.77</v>
      </c>
      <c r="U34">
        <v>4186.01</v>
      </c>
      <c r="V34">
        <v>3944.57</v>
      </c>
      <c r="W34">
        <v>3871.22</v>
      </c>
      <c r="X34">
        <v>3878.4</v>
      </c>
      <c r="Y34">
        <v>4949.96</v>
      </c>
      <c r="Z34">
        <v>4971.0600000000004</v>
      </c>
      <c r="AA34">
        <v>0</v>
      </c>
      <c r="AB34">
        <v>4858.6000000000004</v>
      </c>
      <c r="AC34">
        <v>4867.8999999999996</v>
      </c>
      <c r="AD34">
        <v>4242.22</v>
      </c>
      <c r="AE34">
        <v>4180.26</v>
      </c>
      <c r="AF34">
        <v>3677.71</v>
      </c>
      <c r="AG34">
        <v>4145.67</v>
      </c>
      <c r="AH34">
        <v>1162.17</v>
      </c>
      <c r="AI34">
        <v>2413.71</v>
      </c>
      <c r="AJ34">
        <v>1499.34</v>
      </c>
      <c r="AK34">
        <v>1457.28</v>
      </c>
      <c r="AL34">
        <v>1481.58</v>
      </c>
      <c r="AM34">
        <v>1695.58</v>
      </c>
      <c r="AN34">
        <v>1766.69</v>
      </c>
      <c r="AO34">
        <v>5795.76</v>
      </c>
      <c r="AP34">
        <v>6512.81</v>
      </c>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3">
      <c r="A35" t="s">
        <v>75</v>
      </c>
      <c r="B35">
        <v>1187342.8799999999</v>
      </c>
      <c r="C35">
        <v>1181052.28</v>
      </c>
      <c r="D35">
        <v>1207188.72</v>
      </c>
      <c r="E35">
        <v>1218397.52</v>
      </c>
      <c r="F35">
        <v>1232324.31</v>
      </c>
      <c r="G35">
        <v>1124672.05</v>
      </c>
      <c r="H35">
        <v>1183193.1100000001</v>
      </c>
      <c r="I35">
        <v>1205962.53</v>
      </c>
      <c r="J35">
        <v>1210793.1299999999</v>
      </c>
      <c r="K35">
        <v>1153561.03</v>
      </c>
      <c r="L35">
        <v>1151355.94</v>
      </c>
      <c r="M35">
        <v>1159765.03</v>
      </c>
      <c r="N35">
        <v>1113979.53</v>
      </c>
      <c r="O35">
        <v>302556.84000000003</v>
      </c>
      <c r="P35">
        <v>285139.75</v>
      </c>
      <c r="Q35">
        <v>282584.08</v>
      </c>
      <c r="R35">
        <v>286165.87</v>
      </c>
      <c r="S35">
        <v>291846.39</v>
      </c>
      <c r="T35">
        <v>293571.78000000003</v>
      </c>
      <c r="U35">
        <v>302595.53999999998</v>
      </c>
      <c r="V35">
        <v>319019</v>
      </c>
      <c r="W35">
        <v>319030.18</v>
      </c>
      <c r="X35">
        <v>313303.77</v>
      </c>
      <c r="Y35">
        <v>318036.33</v>
      </c>
      <c r="Z35">
        <v>320338.40999999997</v>
      </c>
      <c r="AA35">
        <v>319337.71999999997</v>
      </c>
      <c r="AB35">
        <v>316360.21000000002</v>
      </c>
      <c r="AC35">
        <v>312017.81</v>
      </c>
      <c r="AD35">
        <v>309693.11</v>
      </c>
      <c r="AE35">
        <v>318416.83</v>
      </c>
      <c r="AF35">
        <v>315104.03000000003</v>
      </c>
      <c r="AG35">
        <v>285675.17</v>
      </c>
      <c r="AH35">
        <v>256905.93</v>
      </c>
      <c r="AI35">
        <v>232092.56</v>
      </c>
      <c r="AJ35">
        <v>217301.91</v>
      </c>
      <c r="AK35">
        <v>199295.72</v>
      </c>
      <c r="AL35">
        <v>187978.47</v>
      </c>
      <c r="AM35">
        <v>179595.04</v>
      </c>
      <c r="AN35">
        <v>164720.51</v>
      </c>
      <c r="AO35">
        <v>128094.88</v>
      </c>
      <c r="AP35">
        <v>106842.33</v>
      </c>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3">
      <c r="A36" t="s">
        <v>76</v>
      </c>
      <c r="B36">
        <v>1947796.19</v>
      </c>
      <c r="C36">
        <v>1806484.29</v>
      </c>
      <c r="D36">
        <v>1745278.95</v>
      </c>
      <c r="E36">
        <v>1835108.04</v>
      </c>
      <c r="F36">
        <v>2029139.71</v>
      </c>
      <c r="G36">
        <v>1825551.23</v>
      </c>
      <c r="H36">
        <v>1901119.24</v>
      </c>
      <c r="I36">
        <v>1794008.62</v>
      </c>
      <c r="J36">
        <v>1902233.34</v>
      </c>
      <c r="K36">
        <v>1778408.71</v>
      </c>
      <c r="L36">
        <v>1593414.11</v>
      </c>
      <c r="M36">
        <v>1720809.71</v>
      </c>
      <c r="N36">
        <v>1646233.65</v>
      </c>
      <c r="O36">
        <v>845191.14</v>
      </c>
      <c r="P36">
        <v>861906.06</v>
      </c>
      <c r="Q36">
        <v>848733.78</v>
      </c>
      <c r="R36">
        <v>937741.06</v>
      </c>
      <c r="S36">
        <v>740710.07</v>
      </c>
      <c r="T36">
        <v>814608.87</v>
      </c>
      <c r="U36">
        <v>738977.65</v>
      </c>
      <c r="V36">
        <v>780405.07</v>
      </c>
      <c r="W36">
        <v>603017.37</v>
      </c>
      <c r="X36">
        <v>705115.91</v>
      </c>
      <c r="Y36">
        <v>603448.18000000005</v>
      </c>
      <c r="Z36">
        <v>673771.07</v>
      </c>
      <c r="AA36">
        <v>580621.39</v>
      </c>
      <c r="AB36">
        <v>605028.6</v>
      </c>
      <c r="AC36">
        <v>686435.53</v>
      </c>
      <c r="AD36">
        <v>769778.52</v>
      </c>
      <c r="AE36">
        <v>751109.89</v>
      </c>
      <c r="AF36">
        <v>779354.05</v>
      </c>
      <c r="AG36">
        <v>809615.84</v>
      </c>
      <c r="AH36">
        <v>924720.7</v>
      </c>
      <c r="AI36">
        <v>712933.22</v>
      </c>
      <c r="AJ36">
        <v>765368.12</v>
      </c>
      <c r="AK36">
        <v>797769.88</v>
      </c>
      <c r="AL36">
        <v>817611.01</v>
      </c>
      <c r="AM36">
        <v>695196.51</v>
      </c>
      <c r="AN36">
        <v>691557.72</v>
      </c>
      <c r="AO36">
        <v>428468.05</v>
      </c>
      <c r="AP36">
        <v>426149.32</v>
      </c>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3">
      <c r="A37" t="s">
        <v>77</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3">
      <c r="A38" t="s">
        <v>78</v>
      </c>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3">
      <c r="A39" t="s">
        <v>79</v>
      </c>
      <c r="B39">
        <v>300792.36</v>
      </c>
      <c r="C39">
        <v>279881.51</v>
      </c>
      <c r="D39">
        <v>301478.53000000003</v>
      </c>
      <c r="E39">
        <v>347612.76</v>
      </c>
      <c r="F39">
        <v>407111.35</v>
      </c>
      <c r="G39">
        <v>378293.07</v>
      </c>
      <c r="H39">
        <v>497706.79</v>
      </c>
      <c r="I39">
        <v>327930.33</v>
      </c>
      <c r="J39">
        <v>353904.55</v>
      </c>
      <c r="K39">
        <v>379012.57</v>
      </c>
      <c r="L39">
        <v>258779.95</v>
      </c>
      <c r="M39">
        <v>288087.94</v>
      </c>
      <c r="N39">
        <v>216182.11</v>
      </c>
      <c r="O39">
        <v>234998.79</v>
      </c>
      <c r="P39">
        <v>335616.54</v>
      </c>
      <c r="Q39">
        <v>297611.75</v>
      </c>
      <c r="R39">
        <v>312307.13</v>
      </c>
      <c r="S39">
        <v>190522.33</v>
      </c>
      <c r="T39">
        <v>321084.15999999997</v>
      </c>
      <c r="U39">
        <v>242581.88</v>
      </c>
      <c r="V39">
        <v>221285.2</v>
      </c>
      <c r="W39">
        <v>97710.39</v>
      </c>
      <c r="X39">
        <v>232231.3</v>
      </c>
      <c r="Y39">
        <v>141344.64000000001</v>
      </c>
      <c r="Z39">
        <v>145138.26999999999</v>
      </c>
      <c r="AA39">
        <v>93920.58</v>
      </c>
      <c r="AB39">
        <v>151981.25</v>
      </c>
      <c r="AC39">
        <v>215603.59</v>
      </c>
      <c r="AD39">
        <v>220148.06</v>
      </c>
      <c r="AE39">
        <v>243809.33</v>
      </c>
      <c r="AF39">
        <v>312698.05</v>
      </c>
      <c r="AG39">
        <v>298286.39</v>
      </c>
      <c r="AH39">
        <v>434628.01</v>
      </c>
      <c r="AI39">
        <v>192361.21</v>
      </c>
      <c r="AJ39">
        <v>309004.39</v>
      </c>
      <c r="AK39">
        <v>313167.15999999997</v>
      </c>
      <c r="AL39">
        <v>328874.74</v>
      </c>
      <c r="AM39">
        <v>270843.67</v>
      </c>
      <c r="AN39">
        <v>291102.88</v>
      </c>
      <c r="AO39">
        <v>256971.6</v>
      </c>
      <c r="AP39">
        <v>249325.03</v>
      </c>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3">
      <c r="A40" t="s">
        <v>48</v>
      </c>
      <c r="B40">
        <v>0</v>
      </c>
      <c r="C40">
        <v>0</v>
      </c>
      <c r="D40">
        <v>0</v>
      </c>
      <c r="E40">
        <v>0</v>
      </c>
      <c r="F40">
        <v>0</v>
      </c>
      <c r="G40">
        <v>0</v>
      </c>
      <c r="H40">
        <v>0</v>
      </c>
      <c r="I40">
        <v>0</v>
      </c>
      <c r="J40">
        <v>0</v>
      </c>
      <c r="K40">
        <v>379012.57</v>
      </c>
      <c r="L40">
        <v>258779.95</v>
      </c>
      <c r="M40">
        <v>288087.94</v>
      </c>
      <c r="N40">
        <v>216182.11</v>
      </c>
      <c r="O40">
        <v>234998.79</v>
      </c>
      <c r="P40">
        <v>335616.54</v>
      </c>
      <c r="Q40">
        <v>297611.75</v>
      </c>
      <c r="R40">
        <v>312307.13</v>
      </c>
      <c r="S40">
        <v>190522.33</v>
      </c>
      <c r="T40">
        <v>321084.15999999997</v>
      </c>
      <c r="U40">
        <v>242581.88</v>
      </c>
      <c r="V40">
        <v>221285.2</v>
      </c>
      <c r="W40">
        <v>97710.39</v>
      </c>
      <c r="X40">
        <v>232231.3</v>
      </c>
      <c r="Y40">
        <v>141344.64000000001</v>
      </c>
      <c r="Z40">
        <v>0</v>
      </c>
      <c r="AA40">
        <v>93920.58</v>
      </c>
      <c r="AB40">
        <v>151981.25</v>
      </c>
      <c r="AC40">
        <v>0</v>
      </c>
      <c r="AD40">
        <v>220148.06</v>
      </c>
      <c r="AE40">
        <v>243809.33</v>
      </c>
      <c r="AF40">
        <v>312698.05</v>
      </c>
      <c r="AG40">
        <v>298286.39</v>
      </c>
      <c r="AH40">
        <v>434628.01</v>
      </c>
      <c r="AI40">
        <v>192361.21</v>
      </c>
      <c r="AJ40">
        <v>309004.39</v>
      </c>
      <c r="AK40">
        <v>313167.15999999997</v>
      </c>
      <c r="AL40">
        <v>328874.74</v>
      </c>
      <c r="AM40">
        <v>270843.67</v>
      </c>
      <c r="AN40">
        <v>0</v>
      </c>
      <c r="AO40">
        <v>0</v>
      </c>
      <c r="AP40">
        <v>0</v>
      </c>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3">
      <c r="A41" t="s">
        <v>80</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145138.26999999999</v>
      </c>
      <c r="AA41">
        <v>0</v>
      </c>
      <c r="AB41">
        <v>0</v>
      </c>
      <c r="AC41">
        <v>215603.59</v>
      </c>
      <c r="AD41">
        <v>0</v>
      </c>
      <c r="AE41">
        <v>0</v>
      </c>
      <c r="AF41">
        <v>0</v>
      </c>
      <c r="AG41">
        <v>0</v>
      </c>
      <c r="AH41">
        <v>0</v>
      </c>
      <c r="AI41">
        <v>0</v>
      </c>
      <c r="AJ41">
        <v>0</v>
      </c>
      <c r="AK41">
        <v>0</v>
      </c>
      <c r="AL41">
        <v>0</v>
      </c>
      <c r="AM41">
        <v>0</v>
      </c>
      <c r="AN41">
        <v>291102.88</v>
      </c>
      <c r="AO41">
        <v>256971.6</v>
      </c>
      <c r="AP41">
        <v>249325.03</v>
      </c>
      <c r="AQ41"/>
      <c r="AR41"/>
      <c r="AS41"/>
      <c r="AT41"/>
      <c r="AU41"/>
      <c r="AV41"/>
      <c r="AW41"/>
      <c r="AX41"/>
      <c r="AY41"/>
      <c r="AZ41"/>
      <c r="BA41"/>
      <c r="BB41"/>
      <c r="BC41"/>
      <c r="BD41"/>
      <c r="BE41"/>
      <c r="BF41"/>
      <c r="BG41"/>
      <c r="BH41"/>
      <c r="BI41"/>
      <c r="BJ41"/>
      <c r="BK41"/>
      <c r="BL41"/>
      <c r="BM41"/>
      <c r="BN41"/>
      <c r="BO41"/>
      <c r="BP41"/>
      <c r="BQ41"/>
      <c r="BR41"/>
      <c r="BS41"/>
      <c r="BT41"/>
      <c r="BU41"/>
    </row>
    <row r="42" spans="1:73" s="4" customFormat="1" x14ac:dyDescent="0.3">
      <c r="A42" t="s">
        <v>81</v>
      </c>
      <c r="B42">
        <v>0</v>
      </c>
      <c r="C42">
        <v>0</v>
      </c>
      <c r="D42">
        <v>0</v>
      </c>
      <c r="E42">
        <v>0</v>
      </c>
      <c r="F42">
        <v>0</v>
      </c>
      <c r="G42">
        <v>0</v>
      </c>
      <c r="H42">
        <v>0</v>
      </c>
      <c r="I42">
        <v>0</v>
      </c>
      <c r="J42">
        <v>0</v>
      </c>
      <c r="K42">
        <v>48880.58</v>
      </c>
      <c r="L42">
        <v>0</v>
      </c>
      <c r="M42">
        <v>0</v>
      </c>
      <c r="N42">
        <v>42027.519999999997</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3">
      <c r="A43" t="s">
        <v>82</v>
      </c>
      <c r="B43">
        <v>0</v>
      </c>
      <c r="C43">
        <v>0</v>
      </c>
      <c r="D43">
        <v>0</v>
      </c>
      <c r="E43">
        <v>0</v>
      </c>
      <c r="F43">
        <v>0</v>
      </c>
      <c r="G43">
        <v>0</v>
      </c>
      <c r="H43">
        <v>0</v>
      </c>
      <c r="I43">
        <v>0</v>
      </c>
      <c r="J43">
        <v>0</v>
      </c>
      <c r="K43">
        <v>48880.58</v>
      </c>
      <c r="L43">
        <v>0</v>
      </c>
      <c r="M43">
        <v>0</v>
      </c>
      <c r="N43">
        <v>42027.519999999997</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3">
      <c r="A44" t="s">
        <v>83</v>
      </c>
      <c r="B44">
        <v>0</v>
      </c>
      <c r="C44">
        <v>0</v>
      </c>
      <c r="D44">
        <v>0</v>
      </c>
      <c r="E44">
        <v>0</v>
      </c>
      <c r="F44">
        <v>0</v>
      </c>
      <c r="G44">
        <v>0</v>
      </c>
      <c r="H44">
        <v>0</v>
      </c>
      <c r="I44">
        <v>0</v>
      </c>
      <c r="J44">
        <v>0</v>
      </c>
      <c r="K44">
        <v>0</v>
      </c>
      <c r="L44">
        <v>201.55</v>
      </c>
      <c r="M44">
        <v>0</v>
      </c>
      <c r="N44">
        <v>137679.01999999999</v>
      </c>
      <c r="O44">
        <v>0</v>
      </c>
      <c r="P44">
        <v>0</v>
      </c>
      <c r="Q44">
        <v>0</v>
      </c>
      <c r="R44">
        <v>0</v>
      </c>
      <c r="S44">
        <v>0</v>
      </c>
      <c r="T44">
        <v>0</v>
      </c>
      <c r="U44">
        <v>0</v>
      </c>
      <c r="V44">
        <v>0</v>
      </c>
      <c r="W44">
        <v>0</v>
      </c>
      <c r="X44">
        <v>0</v>
      </c>
      <c r="Y44">
        <v>0</v>
      </c>
      <c r="Z44">
        <v>0</v>
      </c>
      <c r="AA44">
        <v>0</v>
      </c>
      <c r="AB44">
        <v>0</v>
      </c>
      <c r="AC44">
        <v>0</v>
      </c>
      <c r="AD44">
        <v>93500</v>
      </c>
      <c r="AE44">
        <v>0</v>
      </c>
      <c r="AF44">
        <v>0</v>
      </c>
      <c r="AG44">
        <v>0</v>
      </c>
      <c r="AH44">
        <v>0</v>
      </c>
      <c r="AI44">
        <v>0</v>
      </c>
      <c r="AJ44">
        <v>0</v>
      </c>
      <c r="AK44">
        <v>0</v>
      </c>
      <c r="AL44">
        <v>0</v>
      </c>
      <c r="AM44">
        <v>0</v>
      </c>
      <c r="AN44">
        <v>16498.259999999998</v>
      </c>
      <c r="AO44">
        <v>0</v>
      </c>
      <c r="AP44">
        <v>11000</v>
      </c>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3">
      <c r="A45" t="s">
        <v>84</v>
      </c>
      <c r="B45">
        <v>0</v>
      </c>
      <c r="C45">
        <v>0</v>
      </c>
      <c r="D45">
        <v>0</v>
      </c>
      <c r="E45">
        <v>0</v>
      </c>
      <c r="F45">
        <v>0</v>
      </c>
      <c r="G45">
        <v>0</v>
      </c>
      <c r="H45">
        <v>0</v>
      </c>
      <c r="I45">
        <v>0</v>
      </c>
      <c r="J45">
        <v>0</v>
      </c>
      <c r="K45">
        <v>0</v>
      </c>
      <c r="L45">
        <v>201.55</v>
      </c>
      <c r="M45">
        <v>0</v>
      </c>
      <c r="N45">
        <v>137679.01999999999</v>
      </c>
      <c r="O45">
        <v>0</v>
      </c>
      <c r="P45">
        <v>0</v>
      </c>
      <c r="Q45">
        <v>0</v>
      </c>
      <c r="R45">
        <v>0</v>
      </c>
      <c r="S45">
        <v>0</v>
      </c>
      <c r="T45">
        <v>0</v>
      </c>
      <c r="U45">
        <v>0</v>
      </c>
      <c r="V45">
        <v>0</v>
      </c>
      <c r="W45">
        <v>0</v>
      </c>
      <c r="X45">
        <v>0</v>
      </c>
      <c r="Y45">
        <v>0</v>
      </c>
      <c r="Z45">
        <v>0</v>
      </c>
      <c r="AA45">
        <v>0</v>
      </c>
      <c r="AB45">
        <v>0</v>
      </c>
      <c r="AC45">
        <v>0</v>
      </c>
      <c r="AD45">
        <v>93500</v>
      </c>
      <c r="AE45">
        <v>0</v>
      </c>
      <c r="AF45">
        <v>0</v>
      </c>
      <c r="AG45">
        <v>0</v>
      </c>
      <c r="AH45">
        <v>0</v>
      </c>
      <c r="AI45">
        <v>0</v>
      </c>
      <c r="AJ45">
        <v>0</v>
      </c>
      <c r="AK45">
        <v>0</v>
      </c>
      <c r="AL45">
        <v>0</v>
      </c>
      <c r="AM45">
        <v>0</v>
      </c>
      <c r="AN45">
        <v>16498.259999999998</v>
      </c>
      <c r="AO45">
        <v>0</v>
      </c>
      <c r="AP45">
        <v>11000</v>
      </c>
      <c r="AQ45"/>
      <c r="AR45"/>
      <c r="AS45"/>
      <c r="AT45"/>
      <c r="AU45"/>
      <c r="AV45"/>
      <c r="AW45"/>
      <c r="AX45"/>
      <c r="AY45"/>
      <c r="AZ45"/>
      <c r="BA45"/>
      <c r="BB45"/>
      <c r="BC45"/>
      <c r="BD45"/>
      <c r="BE45"/>
      <c r="BF45"/>
      <c r="BG45"/>
      <c r="BH45"/>
      <c r="BI45"/>
      <c r="BJ45"/>
      <c r="BK45"/>
      <c r="BL45"/>
      <c r="BM45"/>
      <c r="BN45"/>
      <c r="BO45"/>
      <c r="BP45"/>
      <c r="BQ45"/>
      <c r="BR45"/>
      <c r="BS45"/>
      <c r="BT45"/>
      <c r="BU45"/>
    </row>
    <row r="46" spans="1:73" s="4" customFormat="1" x14ac:dyDescent="0.3">
      <c r="A46" t="s">
        <v>85</v>
      </c>
      <c r="B46">
        <v>67260.78</v>
      </c>
      <c r="C46">
        <v>65053.9</v>
      </c>
      <c r="D46">
        <v>69139.649999999994</v>
      </c>
      <c r="E46">
        <v>66729.62</v>
      </c>
      <c r="F46">
        <v>62363.49</v>
      </c>
      <c r="G46">
        <v>56348.9</v>
      </c>
      <c r="H46">
        <v>58161.16</v>
      </c>
      <c r="I46">
        <v>57304.1</v>
      </c>
      <c r="J46">
        <v>53929.120000000003</v>
      </c>
      <c r="K46">
        <v>0</v>
      </c>
      <c r="L46">
        <v>49289.120000000003</v>
      </c>
      <c r="M46">
        <v>45998.05</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2076.9299999999998</v>
      </c>
      <c r="AJ46">
        <v>2035.69</v>
      </c>
      <c r="AK46">
        <v>1995.38</v>
      </c>
      <c r="AL46">
        <v>1956</v>
      </c>
      <c r="AM46">
        <v>1911.53</v>
      </c>
      <c r="AN46">
        <v>1879.88</v>
      </c>
      <c r="AO46">
        <v>1843.11</v>
      </c>
      <c r="AP46">
        <v>1948.97</v>
      </c>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3">
      <c r="A47" t="s">
        <v>86</v>
      </c>
      <c r="B47">
        <v>54834.76</v>
      </c>
      <c r="C47">
        <v>32066.2</v>
      </c>
      <c r="D47">
        <v>13716.17</v>
      </c>
      <c r="E47">
        <v>20543.97</v>
      </c>
      <c r="F47">
        <v>38926.54</v>
      </c>
      <c r="G47">
        <v>28790.74</v>
      </c>
      <c r="H47">
        <v>13411.01</v>
      </c>
      <c r="I47">
        <v>26357.05</v>
      </c>
      <c r="J47">
        <v>37426.370000000003</v>
      </c>
      <c r="K47">
        <v>21545.55</v>
      </c>
      <c r="L47">
        <v>10276.01</v>
      </c>
      <c r="M47">
        <v>33508.07</v>
      </c>
      <c r="N47">
        <v>41169.53</v>
      </c>
      <c r="O47">
        <v>26432.97</v>
      </c>
      <c r="P47">
        <v>11348.07</v>
      </c>
      <c r="Q47">
        <v>22694.99</v>
      </c>
      <c r="R47">
        <v>33640.75</v>
      </c>
      <c r="S47">
        <v>20332.25</v>
      </c>
      <c r="T47">
        <v>10229.17</v>
      </c>
      <c r="U47">
        <v>15835.55</v>
      </c>
      <c r="V47">
        <v>20373.05</v>
      </c>
      <c r="W47">
        <v>10867.98</v>
      </c>
      <c r="X47">
        <v>5405.1</v>
      </c>
      <c r="Y47">
        <v>9362.2099999999991</v>
      </c>
      <c r="Z47">
        <v>20002.599999999999</v>
      </c>
      <c r="AA47">
        <v>12631.99</v>
      </c>
      <c r="AB47">
        <v>7399.15</v>
      </c>
      <c r="AC47">
        <v>13455.53</v>
      </c>
      <c r="AD47">
        <v>25076.97</v>
      </c>
      <c r="AE47">
        <v>17713.78</v>
      </c>
      <c r="AF47">
        <v>9256.9</v>
      </c>
      <c r="AG47">
        <v>22486.17</v>
      </c>
      <c r="AH47">
        <v>37681.06</v>
      </c>
      <c r="AI47">
        <v>23544.880000000001</v>
      </c>
      <c r="AJ47">
        <v>11721.57</v>
      </c>
      <c r="AK47">
        <v>21939.85</v>
      </c>
      <c r="AL47">
        <v>21489</v>
      </c>
      <c r="AM47">
        <v>10216.57</v>
      </c>
      <c r="AN47">
        <v>3163.4</v>
      </c>
      <c r="AO47">
        <v>4406.1400000000003</v>
      </c>
      <c r="AP47">
        <v>5988.03</v>
      </c>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3">
      <c r="A48" t="s">
        <v>87</v>
      </c>
      <c r="B48">
        <v>0</v>
      </c>
      <c r="C48">
        <v>0</v>
      </c>
      <c r="D48">
        <v>0</v>
      </c>
      <c r="E48">
        <v>0</v>
      </c>
      <c r="F48">
        <v>0</v>
      </c>
      <c r="G48">
        <v>0</v>
      </c>
      <c r="H48">
        <v>0</v>
      </c>
      <c r="I48">
        <v>0</v>
      </c>
      <c r="J48">
        <v>0</v>
      </c>
      <c r="K48">
        <v>0</v>
      </c>
      <c r="L48">
        <v>34.46</v>
      </c>
      <c r="M48">
        <v>0</v>
      </c>
      <c r="N48">
        <v>0</v>
      </c>
      <c r="O48">
        <v>3292.52</v>
      </c>
      <c r="P48">
        <v>0</v>
      </c>
      <c r="Q48">
        <v>0</v>
      </c>
      <c r="R48">
        <v>0</v>
      </c>
      <c r="S48">
        <v>3922.03</v>
      </c>
      <c r="T48">
        <v>3950</v>
      </c>
      <c r="U48">
        <v>2990.02</v>
      </c>
      <c r="V48">
        <v>2689.79</v>
      </c>
      <c r="W48">
        <v>2635.06</v>
      </c>
      <c r="X48">
        <v>0</v>
      </c>
      <c r="Y48">
        <v>2197.2800000000002</v>
      </c>
      <c r="Z48">
        <v>0</v>
      </c>
      <c r="AA48">
        <v>0</v>
      </c>
      <c r="AB48">
        <v>0</v>
      </c>
      <c r="AC48">
        <v>0</v>
      </c>
      <c r="AD48">
        <v>0</v>
      </c>
      <c r="AE48">
        <v>0</v>
      </c>
      <c r="AF48">
        <v>0</v>
      </c>
      <c r="AG48">
        <v>0</v>
      </c>
      <c r="AH48">
        <v>0</v>
      </c>
      <c r="AI48">
        <v>0</v>
      </c>
      <c r="AJ48">
        <v>0</v>
      </c>
      <c r="AK48">
        <v>0</v>
      </c>
      <c r="AL48">
        <v>0</v>
      </c>
      <c r="AM48">
        <v>0</v>
      </c>
      <c r="AN48">
        <v>0</v>
      </c>
      <c r="AO48">
        <v>0</v>
      </c>
      <c r="AP48">
        <v>0</v>
      </c>
      <c r="AQ48"/>
      <c r="AR48"/>
      <c r="AS48"/>
      <c r="AT48"/>
      <c r="AU48"/>
      <c r="AV48"/>
      <c r="AW48"/>
      <c r="AX48"/>
      <c r="AY48"/>
      <c r="AZ48"/>
      <c r="BA48"/>
      <c r="BB48"/>
      <c r="BC48"/>
      <c r="BD48"/>
      <c r="BE48"/>
      <c r="BF48"/>
      <c r="BG48"/>
      <c r="BH48"/>
      <c r="BI48"/>
      <c r="BJ48"/>
      <c r="BK48"/>
      <c r="BL48"/>
      <c r="BM48"/>
      <c r="BN48"/>
      <c r="BO48"/>
      <c r="BP48"/>
      <c r="BQ48"/>
      <c r="BR48"/>
      <c r="BS48"/>
      <c r="BT48"/>
      <c r="BU48"/>
    </row>
    <row r="49" spans="1:73" s="4" customFormat="1" x14ac:dyDescent="0.3">
      <c r="A49" t="s">
        <v>88</v>
      </c>
      <c r="B49">
        <v>0</v>
      </c>
      <c r="C49">
        <v>0</v>
      </c>
      <c r="D49">
        <v>0</v>
      </c>
      <c r="E49">
        <v>0</v>
      </c>
      <c r="F49">
        <v>0</v>
      </c>
      <c r="G49">
        <v>0</v>
      </c>
      <c r="H49">
        <v>0</v>
      </c>
      <c r="I49">
        <v>0</v>
      </c>
      <c r="J49">
        <v>0</v>
      </c>
      <c r="K49">
        <v>0</v>
      </c>
      <c r="L49">
        <v>34.46</v>
      </c>
      <c r="M49">
        <v>0</v>
      </c>
      <c r="N49">
        <v>0</v>
      </c>
      <c r="O49">
        <v>3292.52</v>
      </c>
      <c r="P49">
        <v>0</v>
      </c>
      <c r="Q49">
        <v>0</v>
      </c>
      <c r="R49">
        <v>0</v>
      </c>
      <c r="S49">
        <v>3922.03</v>
      </c>
      <c r="T49">
        <v>3950</v>
      </c>
      <c r="U49">
        <v>2990.02</v>
      </c>
      <c r="V49">
        <v>2689.79</v>
      </c>
      <c r="W49">
        <v>2635.06</v>
      </c>
      <c r="X49">
        <v>0</v>
      </c>
      <c r="Y49">
        <v>2197.2800000000002</v>
      </c>
      <c r="Z49">
        <v>0</v>
      </c>
      <c r="AA49">
        <v>0</v>
      </c>
      <c r="AB49">
        <v>0</v>
      </c>
      <c r="AC49">
        <v>0</v>
      </c>
      <c r="AD49">
        <v>0</v>
      </c>
      <c r="AE49">
        <v>0</v>
      </c>
      <c r="AF49">
        <v>0</v>
      </c>
      <c r="AG49">
        <v>0</v>
      </c>
      <c r="AH49">
        <v>0</v>
      </c>
      <c r="AI49">
        <v>0</v>
      </c>
      <c r="AJ49">
        <v>0</v>
      </c>
      <c r="AK49">
        <v>0</v>
      </c>
      <c r="AL49">
        <v>0</v>
      </c>
      <c r="AM49">
        <v>0</v>
      </c>
      <c r="AN49">
        <v>0</v>
      </c>
      <c r="AO49">
        <v>0</v>
      </c>
      <c r="AP49">
        <v>0</v>
      </c>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3">
      <c r="A50" t="s">
        <v>89</v>
      </c>
      <c r="B50">
        <v>560.36</v>
      </c>
      <c r="C50">
        <v>527.80999999999995</v>
      </c>
      <c r="D50">
        <v>468.96</v>
      </c>
      <c r="E50">
        <v>1182.93</v>
      </c>
      <c r="F50">
        <v>484.96</v>
      </c>
      <c r="G50">
        <v>423.64</v>
      </c>
      <c r="H50">
        <v>341.97</v>
      </c>
      <c r="I50">
        <v>319.33</v>
      </c>
      <c r="J50">
        <v>323.08</v>
      </c>
      <c r="K50">
        <v>336.61</v>
      </c>
      <c r="L50">
        <v>0</v>
      </c>
      <c r="M50">
        <v>243.4</v>
      </c>
      <c r="N50">
        <v>1053.03</v>
      </c>
      <c r="O50">
        <v>2965.98</v>
      </c>
      <c r="P50">
        <v>14112.28</v>
      </c>
      <c r="Q50">
        <v>5462.41</v>
      </c>
      <c r="R50">
        <v>6375.67</v>
      </c>
      <c r="S50">
        <v>1843.95</v>
      </c>
      <c r="T50">
        <v>7655.92</v>
      </c>
      <c r="U50">
        <v>1957.97</v>
      </c>
      <c r="V50">
        <v>2363.35</v>
      </c>
      <c r="W50">
        <v>1659.5</v>
      </c>
      <c r="X50">
        <v>6652.35</v>
      </c>
      <c r="Y50">
        <v>1911.17</v>
      </c>
      <c r="Z50">
        <v>5070.08</v>
      </c>
      <c r="AA50">
        <v>4701.13</v>
      </c>
      <c r="AB50">
        <v>10630.31</v>
      </c>
      <c r="AC50">
        <v>5751.82</v>
      </c>
      <c r="AD50">
        <v>6496.46</v>
      </c>
      <c r="AE50">
        <v>5214.3999999999996</v>
      </c>
      <c r="AF50">
        <v>14333.83</v>
      </c>
      <c r="AG50">
        <v>4730.3500000000004</v>
      </c>
      <c r="AH50">
        <v>5954.94</v>
      </c>
      <c r="AI50">
        <v>5005.42</v>
      </c>
      <c r="AJ50">
        <v>13434.88</v>
      </c>
      <c r="AK50">
        <v>4906.97</v>
      </c>
      <c r="AL50">
        <v>4769.6499999999996</v>
      </c>
      <c r="AM50">
        <v>3773.49</v>
      </c>
      <c r="AN50">
        <v>3256.31</v>
      </c>
      <c r="AO50">
        <v>2534.4499999999998</v>
      </c>
      <c r="AP50">
        <v>3079.79</v>
      </c>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3">
      <c r="A51" t="s">
        <v>90</v>
      </c>
      <c r="B51">
        <v>423448.26</v>
      </c>
      <c r="C51">
        <v>377529.43</v>
      </c>
      <c r="D51">
        <v>384803.3</v>
      </c>
      <c r="E51">
        <v>436069.27</v>
      </c>
      <c r="F51">
        <v>508886.34</v>
      </c>
      <c r="G51">
        <v>463856.35</v>
      </c>
      <c r="H51">
        <v>569620.92000000004</v>
      </c>
      <c r="I51">
        <v>411910.82</v>
      </c>
      <c r="J51">
        <v>445583.12</v>
      </c>
      <c r="K51">
        <v>449775.31</v>
      </c>
      <c r="L51">
        <v>318581.07</v>
      </c>
      <c r="M51">
        <v>367837.45</v>
      </c>
      <c r="N51">
        <v>438111.21</v>
      </c>
      <c r="O51">
        <v>267690.25</v>
      </c>
      <c r="P51">
        <v>361076.89</v>
      </c>
      <c r="Q51">
        <v>325769.15000000002</v>
      </c>
      <c r="R51">
        <v>352323.55</v>
      </c>
      <c r="S51">
        <v>216620.55</v>
      </c>
      <c r="T51">
        <v>342919.25</v>
      </c>
      <c r="U51">
        <v>263365.42</v>
      </c>
      <c r="V51">
        <v>246711.39</v>
      </c>
      <c r="W51">
        <v>112872.94</v>
      </c>
      <c r="X51">
        <v>244288.75</v>
      </c>
      <c r="Y51">
        <v>154815.29999999999</v>
      </c>
      <c r="Z51">
        <v>170210.95</v>
      </c>
      <c r="AA51">
        <v>111253.7</v>
      </c>
      <c r="AB51">
        <v>170010.71</v>
      </c>
      <c r="AC51">
        <v>234810.94</v>
      </c>
      <c r="AD51">
        <v>345221.49</v>
      </c>
      <c r="AE51">
        <v>266737.51</v>
      </c>
      <c r="AF51">
        <v>336288.78</v>
      </c>
      <c r="AG51">
        <v>325502.90999999997</v>
      </c>
      <c r="AH51">
        <v>478264.01</v>
      </c>
      <c r="AI51">
        <v>222988.43</v>
      </c>
      <c r="AJ51">
        <v>336196.52</v>
      </c>
      <c r="AK51">
        <v>342009.36</v>
      </c>
      <c r="AL51">
        <v>357089.38</v>
      </c>
      <c r="AM51">
        <v>286745.25</v>
      </c>
      <c r="AN51">
        <v>315900.73</v>
      </c>
      <c r="AO51">
        <v>265755.3</v>
      </c>
      <c r="AP51">
        <v>271341.82</v>
      </c>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3">
      <c r="A52" t="s">
        <v>91</v>
      </c>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3">
      <c r="A53" t="s">
        <v>92</v>
      </c>
      <c r="B53">
        <v>0</v>
      </c>
      <c r="C53">
        <v>0</v>
      </c>
      <c r="D53">
        <v>0</v>
      </c>
      <c r="E53">
        <v>0</v>
      </c>
      <c r="F53">
        <v>0</v>
      </c>
      <c r="G53">
        <v>0</v>
      </c>
      <c r="H53">
        <v>0</v>
      </c>
      <c r="I53">
        <v>0</v>
      </c>
      <c r="J53">
        <v>0</v>
      </c>
      <c r="K53">
        <v>750249.5</v>
      </c>
      <c r="L53">
        <v>759854.99</v>
      </c>
      <c r="M53">
        <v>0</v>
      </c>
      <c r="N53">
        <v>734882.47</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3">
      <c r="A54" t="s">
        <v>93</v>
      </c>
      <c r="B54">
        <v>0</v>
      </c>
      <c r="C54">
        <v>0</v>
      </c>
      <c r="D54">
        <v>0</v>
      </c>
      <c r="E54">
        <v>0</v>
      </c>
      <c r="F54">
        <v>0</v>
      </c>
      <c r="G54">
        <v>0</v>
      </c>
      <c r="H54">
        <v>0</v>
      </c>
      <c r="I54">
        <v>0</v>
      </c>
      <c r="J54">
        <v>0</v>
      </c>
      <c r="K54">
        <v>750249.5</v>
      </c>
      <c r="L54">
        <v>759854.99</v>
      </c>
      <c r="M54">
        <v>0</v>
      </c>
      <c r="N54">
        <v>734882.47</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3">
      <c r="A55" t="s">
        <v>94</v>
      </c>
      <c r="B55">
        <v>786192.65</v>
      </c>
      <c r="C55">
        <v>789508.47</v>
      </c>
      <c r="D55">
        <v>816312.33</v>
      </c>
      <c r="E55">
        <v>832641.68</v>
      </c>
      <c r="F55">
        <v>845780.08</v>
      </c>
      <c r="G55">
        <v>732476.95</v>
      </c>
      <c r="H55">
        <v>783346.85</v>
      </c>
      <c r="I55">
        <v>805112.1</v>
      </c>
      <c r="J55">
        <v>804289.86</v>
      </c>
      <c r="K55">
        <v>0</v>
      </c>
      <c r="L55">
        <v>0</v>
      </c>
      <c r="M55">
        <v>774659.17</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2721.32</v>
      </c>
      <c r="AJ55">
        <v>3256.31</v>
      </c>
      <c r="AK55">
        <v>3780.64</v>
      </c>
      <c r="AL55">
        <v>4294.54</v>
      </c>
      <c r="AM55">
        <v>4804.22</v>
      </c>
      <c r="AN55">
        <v>5292</v>
      </c>
      <c r="AO55">
        <v>5776.02</v>
      </c>
      <c r="AP55">
        <v>7244.2</v>
      </c>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3">
      <c r="A56" t="s">
        <v>95</v>
      </c>
      <c r="B56">
        <v>71009.850000000006</v>
      </c>
      <c r="C56">
        <v>68674.850000000006</v>
      </c>
      <c r="D56">
        <v>68270.820000000007</v>
      </c>
      <c r="E56">
        <v>69866.899999999994</v>
      </c>
      <c r="F56">
        <v>70645.84</v>
      </c>
      <c r="G56">
        <v>69890.84</v>
      </c>
      <c r="H56">
        <v>71309.84</v>
      </c>
      <c r="I56">
        <v>67170.509999999995</v>
      </c>
      <c r="J56">
        <v>61896.51</v>
      </c>
      <c r="K56">
        <v>57216.51</v>
      </c>
      <c r="L56">
        <v>0</v>
      </c>
      <c r="M56">
        <v>63228.54</v>
      </c>
      <c r="N56">
        <v>0</v>
      </c>
      <c r="O56">
        <v>22700</v>
      </c>
      <c r="P56">
        <v>21090</v>
      </c>
      <c r="Q56">
        <v>19570</v>
      </c>
      <c r="R56">
        <v>18100</v>
      </c>
      <c r="S56">
        <v>0</v>
      </c>
      <c r="T56">
        <v>16610</v>
      </c>
      <c r="U56">
        <v>16500</v>
      </c>
      <c r="V56">
        <v>15915</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3">
      <c r="A57" t="s">
        <v>64</v>
      </c>
      <c r="B57">
        <v>0</v>
      </c>
      <c r="C57">
        <v>0</v>
      </c>
      <c r="D57">
        <v>0</v>
      </c>
      <c r="E57">
        <v>0</v>
      </c>
      <c r="F57">
        <v>0</v>
      </c>
      <c r="G57">
        <v>0</v>
      </c>
      <c r="H57">
        <v>0</v>
      </c>
      <c r="I57">
        <v>0</v>
      </c>
      <c r="J57">
        <v>0</v>
      </c>
      <c r="K57">
        <v>0</v>
      </c>
      <c r="L57">
        <v>0</v>
      </c>
      <c r="M57">
        <v>0</v>
      </c>
      <c r="N57">
        <v>0</v>
      </c>
      <c r="O57">
        <v>22700</v>
      </c>
      <c r="P57">
        <v>21090</v>
      </c>
      <c r="Q57">
        <v>19570</v>
      </c>
      <c r="R57">
        <v>18100</v>
      </c>
      <c r="S57">
        <v>0</v>
      </c>
      <c r="T57">
        <v>16610</v>
      </c>
      <c r="U57">
        <v>16500</v>
      </c>
      <c r="V57">
        <v>15915</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3">
      <c r="A58" t="s">
        <v>96</v>
      </c>
      <c r="B58">
        <v>71009.850000000006</v>
      </c>
      <c r="C58">
        <v>68674.850000000006</v>
      </c>
      <c r="D58">
        <v>68270.820000000007</v>
      </c>
      <c r="E58">
        <v>69866.899999999994</v>
      </c>
      <c r="F58">
        <v>70645.84</v>
      </c>
      <c r="G58">
        <v>69890.84</v>
      </c>
      <c r="H58">
        <v>71309.84</v>
      </c>
      <c r="I58">
        <v>67170.509999999995</v>
      </c>
      <c r="J58">
        <v>61896.51</v>
      </c>
      <c r="K58">
        <v>57216.51</v>
      </c>
      <c r="L58">
        <v>0</v>
      </c>
      <c r="M58">
        <v>63228.54</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3">
      <c r="A59" t="s">
        <v>97</v>
      </c>
      <c r="B59">
        <v>17377.07</v>
      </c>
      <c r="C59">
        <v>16690.150000000001</v>
      </c>
      <c r="D59">
        <v>16344.88</v>
      </c>
      <c r="E59">
        <v>21342.41</v>
      </c>
      <c r="F59">
        <v>19296.009999999998</v>
      </c>
      <c r="G59">
        <v>20009.04</v>
      </c>
      <c r="H59">
        <v>15983.95</v>
      </c>
      <c r="I59">
        <v>15590.77</v>
      </c>
      <c r="J59">
        <v>15197.59</v>
      </c>
      <c r="K59">
        <v>14902.02</v>
      </c>
      <c r="L59">
        <v>15803.7</v>
      </c>
      <c r="M59">
        <v>15396.48</v>
      </c>
      <c r="N59">
        <v>14989.26</v>
      </c>
      <c r="O59">
        <v>11076.63</v>
      </c>
      <c r="P59">
        <v>10832.21</v>
      </c>
      <c r="Q59">
        <v>10587.8</v>
      </c>
      <c r="R59">
        <v>8137.99</v>
      </c>
      <c r="S59">
        <v>8166.05</v>
      </c>
      <c r="T59">
        <v>7960.75</v>
      </c>
      <c r="U59">
        <v>7754.37</v>
      </c>
      <c r="V59">
        <v>7549.07</v>
      </c>
      <c r="W59">
        <v>7342.7</v>
      </c>
      <c r="X59">
        <v>10451.549999999999</v>
      </c>
      <c r="Y59">
        <v>10299.69</v>
      </c>
      <c r="Z59">
        <v>11182.43</v>
      </c>
      <c r="AA59">
        <v>10805.66</v>
      </c>
      <c r="AB59">
        <v>10829.95</v>
      </c>
      <c r="AC59">
        <v>10159.469999999999</v>
      </c>
      <c r="AD59">
        <v>9489</v>
      </c>
      <c r="AE59">
        <v>8818.52</v>
      </c>
      <c r="AF59">
        <v>10958.92</v>
      </c>
      <c r="AG59">
        <v>11333.06</v>
      </c>
      <c r="AH59">
        <v>10965.24</v>
      </c>
      <c r="AI59">
        <v>10597.42</v>
      </c>
      <c r="AJ59">
        <v>10096.9</v>
      </c>
      <c r="AK59">
        <v>9596.3700000000008</v>
      </c>
      <c r="AL59">
        <v>9095.85</v>
      </c>
      <c r="AM59">
        <v>8595.33</v>
      </c>
      <c r="AN59">
        <v>11478.15</v>
      </c>
      <c r="AO59">
        <v>11114.89</v>
      </c>
      <c r="AP59">
        <v>10751.64</v>
      </c>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3">
      <c r="A60" t="s">
        <v>98</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704.85</v>
      </c>
      <c r="AO60">
        <v>0</v>
      </c>
      <c r="AP60">
        <v>0</v>
      </c>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3">
      <c r="A61" t="s">
        <v>99</v>
      </c>
      <c r="B61">
        <v>0</v>
      </c>
      <c r="C61">
        <v>0</v>
      </c>
      <c r="D61">
        <v>0</v>
      </c>
      <c r="E61">
        <v>0</v>
      </c>
      <c r="F61">
        <v>0</v>
      </c>
      <c r="G61">
        <v>0</v>
      </c>
      <c r="H61">
        <v>0</v>
      </c>
      <c r="I61">
        <v>0</v>
      </c>
      <c r="J61">
        <v>0</v>
      </c>
      <c r="K61">
        <v>0</v>
      </c>
      <c r="L61">
        <v>58547.94</v>
      </c>
      <c r="M61">
        <v>0</v>
      </c>
      <c r="N61">
        <v>29377.35</v>
      </c>
      <c r="O61">
        <v>26444.12</v>
      </c>
      <c r="P61">
        <v>25665.57</v>
      </c>
      <c r="Q61">
        <v>24887.01</v>
      </c>
      <c r="R61">
        <v>24117.81</v>
      </c>
      <c r="S61">
        <v>40424.300000000003</v>
      </c>
      <c r="T61">
        <v>22548.62</v>
      </c>
      <c r="U61">
        <v>21660.18</v>
      </c>
      <c r="V61">
        <v>20702.55</v>
      </c>
      <c r="W61">
        <v>34796.68</v>
      </c>
      <c r="X61">
        <v>33644.480000000003</v>
      </c>
      <c r="Y61">
        <v>32501.53</v>
      </c>
      <c r="Z61">
        <v>32096.560000000001</v>
      </c>
      <c r="AA61">
        <v>31291.7</v>
      </c>
      <c r="AB61">
        <v>30708.63</v>
      </c>
      <c r="AC61">
        <v>28624.17</v>
      </c>
      <c r="AD61">
        <v>26809.69</v>
      </c>
      <c r="AE61">
        <v>25392.78</v>
      </c>
      <c r="AF61">
        <v>23644.89</v>
      </c>
      <c r="AG61">
        <v>21833.74</v>
      </c>
      <c r="AH61">
        <v>19284.64</v>
      </c>
      <c r="AI61">
        <v>17266.66</v>
      </c>
      <c r="AJ61">
        <v>15885.02</v>
      </c>
      <c r="AK61">
        <v>14073.8</v>
      </c>
      <c r="AL61">
        <v>11755.86</v>
      </c>
      <c r="AM61">
        <v>6129.39</v>
      </c>
      <c r="AN61">
        <v>6456.65</v>
      </c>
      <c r="AO61">
        <v>6667.8</v>
      </c>
      <c r="AP61">
        <v>6499.22</v>
      </c>
      <c r="AQ61"/>
      <c r="AR61"/>
      <c r="AS61"/>
      <c r="AT61"/>
      <c r="AU61"/>
      <c r="AV61"/>
      <c r="AW61"/>
      <c r="AX61"/>
      <c r="AY61"/>
      <c r="AZ61"/>
      <c r="BA61"/>
      <c r="BB61"/>
      <c r="BC61"/>
      <c r="BD61"/>
      <c r="BE61"/>
      <c r="BF61"/>
      <c r="BG61"/>
      <c r="BH61"/>
      <c r="BI61"/>
      <c r="BJ61"/>
      <c r="BK61"/>
      <c r="BL61"/>
      <c r="BM61"/>
      <c r="BN61"/>
      <c r="BO61"/>
      <c r="BP61"/>
      <c r="BQ61"/>
      <c r="BR61"/>
      <c r="BS61"/>
      <c r="BT61"/>
      <c r="BU61"/>
    </row>
    <row r="62" spans="1:73" s="4" customFormat="1" x14ac:dyDescent="0.3">
      <c r="A62" t="s">
        <v>100</v>
      </c>
      <c r="B62">
        <v>874579.57</v>
      </c>
      <c r="C62">
        <v>874873.47</v>
      </c>
      <c r="D62">
        <v>900928.03</v>
      </c>
      <c r="E62">
        <v>923850.99</v>
      </c>
      <c r="F62">
        <v>935721.93</v>
      </c>
      <c r="G62">
        <v>822376.83</v>
      </c>
      <c r="H62">
        <v>870640.63</v>
      </c>
      <c r="I62">
        <v>887873.37</v>
      </c>
      <c r="J62">
        <v>881383.96</v>
      </c>
      <c r="K62">
        <v>822368.03</v>
      </c>
      <c r="L62">
        <v>834206.63</v>
      </c>
      <c r="M62">
        <v>853284.19</v>
      </c>
      <c r="N62">
        <v>779249.09</v>
      </c>
      <c r="O62">
        <v>60220.75</v>
      </c>
      <c r="P62">
        <v>57587.78</v>
      </c>
      <c r="Q62">
        <v>55044.81</v>
      </c>
      <c r="R62">
        <v>50355.8</v>
      </c>
      <c r="S62">
        <v>48590.34</v>
      </c>
      <c r="T62">
        <v>47119.37</v>
      </c>
      <c r="U62">
        <v>45914.55</v>
      </c>
      <c r="V62">
        <v>44166.62</v>
      </c>
      <c r="W62">
        <v>42139.38</v>
      </c>
      <c r="X62">
        <v>44096.03</v>
      </c>
      <c r="Y62">
        <v>42801.22</v>
      </c>
      <c r="Z62">
        <v>43278.99</v>
      </c>
      <c r="AA62">
        <v>42097.35</v>
      </c>
      <c r="AB62">
        <v>41538.57</v>
      </c>
      <c r="AC62">
        <v>38783.64</v>
      </c>
      <c r="AD62">
        <v>36298.69</v>
      </c>
      <c r="AE62">
        <v>34211.300000000003</v>
      </c>
      <c r="AF62">
        <v>34603.82</v>
      </c>
      <c r="AG62">
        <v>33166.800000000003</v>
      </c>
      <c r="AH62">
        <v>30249.88</v>
      </c>
      <c r="AI62">
        <v>30585.41</v>
      </c>
      <c r="AJ62">
        <v>29238.240000000002</v>
      </c>
      <c r="AK62">
        <v>27450.81</v>
      </c>
      <c r="AL62">
        <v>25146.240000000002</v>
      </c>
      <c r="AM62">
        <v>19528.939999999999</v>
      </c>
      <c r="AN62">
        <v>23931.65</v>
      </c>
      <c r="AO62">
        <v>23558.71</v>
      </c>
      <c r="AP62">
        <v>24495.05</v>
      </c>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3">
      <c r="A63" t="s">
        <v>101</v>
      </c>
      <c r="B63">
        <v>1298027.83</v>
      </c>
      <c r="C63">
        <v>1252402.8999999999</v>
      </c>
      <c r="D63">
        <v>1285731.33</v>
      </c>
      <c r="E63">
        <v>1359920.26</v>
      </c>
      <c r="F63">
        <v>1444608.27</v>
      </c>
      <c r="G63">
        <v>1286233.18</v>
      </c>
      <c r="H63">
        <v>1440261.55</v>
      </c>
      <c r="I63">
        <v>1299784.19</v>
      </c>
      <c r="J63">
        <v>1326967.08</v>
      </c>
      <c r="K63">
        <v>1272143.3400000001</v>
      </c>
      <c r="L63">
        <v>1152787.71</v>
      </c>
      <c r="M63">
        <v>1221121.6499999999</v>
      </c>
      <c r="N63">
        <v>1217360.3</v>
      </c>
      <c r="O63">
        <v>327911</v>
      </c>
      <c r="P63">
        <v>418664.67</v>
      </c>
      <c r="Q63">
        <v>380813.96</v>
      </c>
      <c r="R63">
        <v>402679.35</v>
      </c>
      <c r="S63">
        <v>265210.90000000002</v>
      </c>
      <c r="T63">
        <v>390038.63</v>
      </c>
      <c r="U63">
        <v>309279.96999999997</v>
      </c>
      <c r="V63">
        <v>290878.02</v>
      </c>
      <c r="W63">
        <v>155012.31</v>
      </c>
      <c r="X63">
        <v>288384.78000000003</v>
      </c>
      <c r="Y63">
        <v>197616.52</v>
      </c>
      <c r="Z63">
        <v>213489.94</v>
      </c>
      <c r="AA63">
        <v>153351.04999999999</v>
      </c>
      <c r="AB63">
        <v>211549.28</v>
      </c>
      <c r="AC63">
        <v>273594.58</v>
      </c>
      <c r="AD63">
        <v>381520.18</v>
      </c>
      <c r="AE63">
        <v>300948.81</v>
      </c>
      <c r="AF63">
        <v>370892.6</v>
      </c>
      <c r="AG63">
        <v>358669.71</v>
      </c>
      <c r="AH63">
        <v>508513.89</v>
      </c>
      <c r="AI63">
        <v>253573.83</v>
      </c>
      <c r="AJ63">
        <v>365434.75</v>
      </c>
      <c r="AK63">
        <v>369460.17</v>
      </c>
      <c r="AL63">
        <v>382235.63</v>
      </c>
      <c r="AM63">
        <v>306274.19</v>
      </c>
      <c r="AN63">
        <v>339832.38</v>
      </c>
      <c r="AO63">
        <v>289314.01</v>
      </c>
      <c r="AP63">
        <v>295836.87</v>
      </c>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3">
      <c r="A64" t="s">
        <v>102</v>
      </c>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3">
      <c r="A65" t="s">
        <v>103</v>
      </c>
      <c r="B65">
        <v>137500</v>
      </c>
      <c r="C65">
        <v>137500</v>
      </c>
      <c r="D65">
        <v>137500</v>
      </c>
      <c r="E65">
        <v>137500</v>
      </c>
      <c r="F65">
        <v>137500</v>
      </c>
      <c r="G65">
        <v>137500</v>
      </c>
      <c r="H65">
        <v>137500</v>
      </c>
      <c r="I65">
        <v>137500</v>
      </c>
      <c r="J65">
        <v>137500</v>
      </c>
      <c r="K65">
        <v>137500</v>
      </c>
      <c r="L65">
        <v>137500</v>
      </c>
      <c r="M65">
        <v>137500</v>
      </c>
      <c r="N65">
        <v>137500</v>
      </c>
      <c r="O65">
        <v>137500</v>
      </c>
      <c r="P65">
        <v>137500</v>
      </c>
      <c r="Q65">
        <v>137500</v>
      </c>
      <c r="R65">
        <v>137500</v>
      </c>
      <c r="S65">
        <v>137500</v>
      </c>
      <c r="T65">
        <v>137500</v>
      </c>
      <c r="U65">
        <v>137500</v>
      </c>
      <c r="V65">
        <v>137500</v>
      </c>
      <c r="W65">
        <v>137500</v>
      </c>
      <c r="X65">
        <v>137500</v>
      </c>
      <c r="Y65">
        <v>137500</v>
      </c>
      <c r="Z65">
        <v>137500</v>
      </c>
      <c r="AA65">
        <v>137500</v>
      </c>
      <c r="AB65">
        <v>137500</v>
      </c>
      <c r="AC65">
        <v>137500</v>
      </c>
      <c r="AD65">
        <v>137500</v>
      </c>
      <c r="AE65">
        <v>137500</v>
      </c>
      <c r="AF65">
        <v>137500</v>
      </c>
      <c r="AG65">
        <v>137500</v>
      </c>
      <c r="AH65">
        <v>137500</v>
      </c>
      <c r="AI65">
        <v>137500</v>
      </c>
      <c r="AJ65">
        <v>137500</v>
      </c>
      <c r="AK65">
        <v>137500</v>
      </c>
      <c r="AL65">
        <v>137500</v>
      </c>
      <c r="AM65">
        <v>137500</v>
      </c>
      <c r="AN65">
        <v>137500</v>
      </c>
      <c r="AO65">
        <v>137500</v>
      </c>
      <c r="AP65">
        <v>137500</v>
      </c>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3">
      <c r="A66" t="s">
        <v>104</v>
      </c>
      <c r="B66">
        <v>137500</v>
      </c>
      <c r="C66">
        <v>137500</v>
      </c>
      <c r="D66">
        <v>137500</v>
      </c>
      <c r="E66">
        <v>137500</v>
      </c>
      <c r="F66">
        <v>137500</v>
      </c>
      <c r="G66">
        <v>137500</v>
      </c>
      <c r="H66">
        <v>137500</v>
      </c>
      <c r="I66">
        <v>137500</v>
      </c>
      <c r="J66">
        <v>137500</v>
      </c>
      <c r="K66">
        <v>137500</v>
      </c>
      <c r="L66">
        <v>137500</v>
      </c>
      <c r="M66">
        <v>137500</v>
      </c>
      <c r="N66">
        <v>137500</v>
      </c>
      <c r="O66">
        <v>137500</v>
      </c>
      <c r="P66">
        <v>137500</v>
      </c>
      <c r="Q66">
        <v>137500</v>
      </c>
      <c r="R66">
        <v>137500</v>
      </c>
      <c r="S66">
        <v>137500</v>
      </c>
      <c r="T66">
        <v>137500</v>
      </c>
      <c r="U66">
        <v>137500</v>
      </c>
      <c r="V66">
        <v>137500</v>
      </c>
      <c r="W66">
        <v>137500</v>
      </c>
      <c r="X66">
        <v>137500</v>
      </c>
      <c r="Y66">
        <v>137500</v>
      </c>
      <c r="Z66">
        <v>137500</v>
      </c>
      <c r="AA66">
        <v>137500</v>
      </c>
      <c r="AB66">
        <v>137500</v>
      </c>
      <c r="AC66">
        <v>137500</v>
      </c>
      <c r="AD66">
        <v>137500</v>
      </c>
      <c r="AE66">
        <v>137500</v>
      </c>
      <c r="AF66">
        <v>137500</v>
      </c>
      <c r="AG66">
        <v>137500</v>
      </c>
      <c r="AH66">
        <v>137500</v>
      </c>
      <c r="AI66">
        <v>137500</v>
      </c>
      <c r="AJ66">
        <v>137500</v>
      </c>
      <c r="AK66">
        <v>137500</v>
      </c>
      <c r="AL66">
        <v>137500</v>
      </c>
      <c r="AM66">
        <v>137500</v>
      </c>
      <c r="AN66">
        <v>137500</v>
      </c>
      <c r="AO66">
        <v>137500</v>
      </c>
      <c r="AP66">
        <v>137500</v>
      </c>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3">
      <c r="A67" t="s">
        <v>105</v>
      </c>
      <c r="B67">
        <v>137500</v>
      </c>
      <c r="C67">
        <v>137500</v>
      </c>
      <c r="D67">
        <v>137500</v>
      </c>
      <c r="E67">
        <v>137500</v>
      </c>
      <c r="F67">
        <v>137500</v>
      </c>
      <c r="G67">
        <v>137500</v>
      </c>
      <c r="H67">
        <v>137500</v>
      </c>
      <c r="I67">
        <v>137500</v>
      </c>
      <c r="J67">
        <v>137500</v>
      </c>
      <c r="K67">
        <v>137500</v>
      </c>
      <c r="L67">
        <v>137500</v>
      </c>
      <c r="M67">
        <v>137500</v>
      </c>
      <c r="N67">
        <v>137500</v>
      </c>
      <c r="O67">
        <v>137500</v>
      </c>
      <c r="P67">
        <v>137500</v>
      </c>
      <c r="Q67">
        <v>137500</v>
      </c>
      <c r="R67">
        <v>137500</v>
      </c>
      <c r="S67">
        <v>137500</v>
      </c>
      <c r="T67">
        <v>137500</v>
      </c>
      <c r="U67">
        <v>137500</v>
      </c>
      <c r="V67">
        <v>137500</v>
      </c>
      <c r="W67">
        <v>137500</v>
      </c>
      <c r="X67">
        <v>137500</v>
      </c>
      <c r="Y67">
        <v>137500</v>
      </c>
      <c r="Z67">
        <v>137500</v>
      </c>
      <c r="AA67">
        <v>137500</v>
      </c>
      <c r="AB67">
        <v>137500</v>
      </c>
      <c r="AC67">
        <v>137500</v>
      </c>
      <c r="AD67">
        <v>137500</v>
      </c>
      <c r="AE67">
        <v>137500</v>
      </c>
      <c r="AF67">
        <v>137500</v>
      </c>
      <c r="AG67">
        <v>137500</v>
      </c>
      <c r="AH67">
        <v>137500</v>
      </c>
      <c r="AI67">
        <v>137500</v>
      </c>
      <c r="AJ67">
        <v>137500</v>
      </c>
      <c r="AK67">
        <v>137500</v>
      </c>
      <c r="AL67">
        <v>137500</v>
      </c>
      <c r="AM67">
        <v>137500</v>
      </c>
      <c r="AN67">
        <v>137500</v>
      </c>
      <c r="AO67">
        <v>110000</v>
      </c>
      <c r="AP67">
        <v>110000</v>
      </c>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3">
      <c r="A68" t="s">
        <v>106</v>
      </c>
      <c r="B68">
        <v>137500</v>
      </c>
      <c r="C68">
        <v>137500</v>
      </c>
      <c r="D68">
        <v>137500</v>
      </c>
      <c r="E68">
        <v>137500</v>
      </c>
      <c r="F68">
        <v>137500</v>
      </c>
      <c r="G68">
        <v>137500</v>
      </c>
      <c r="H68">
        <v>137500</v>
      </c>
      <c r="I68">
        <v>137500</v>
      </c>
      <c r="J68">
        <v>137500</v>
      </c>
      <c r="K68">
        <v>137500</v>
      </c>
      <c r="L68">
        <v>137500</v>
      </c>
      <c r="M68">
        <v>137500</v>
      </c>
      <c r="N68">
        <v>137500</v>
      </c>
      <c r="O68">
        <v>137500</v>
      </c>
      <c r="P68">
        <v>137500</v>
      </c>
      <c r="Q68">
        <v>137500</v>
      </c>
      <c r="R68">
        <v>137500</v>
      </c>
      <c r="S68">
        <v>137500</v>
      </c>
      <c r="T68">
        <v>137500</v>
      </c>
      <c r="U68">
        <v>137500</v>
      </c>
      <c r="V68">
        <v>137500</v>
      </c>
      <c r="W68">
        <v>137500</v>
      </c>
      <c r="X68">
        <v>137500</v>
      </c>
      <c r="Y68">
        <v>137500</v>
      </c>
      <c r="Z68">
        <v>137500</v>
      </c>
      <c r="AA68">
        <v>137500</v>
      </c>
      <c r="AB68">
        <v>137500</v>
      </c>
      <c r="AC68">
        <v>137500</v>
      </c>
      <c r="AD68">
        <v>137500</v>
      </c>
      <c r="AE68">
        <v>137500</v>
      </c>
      <c r="AF68">
        <v>137500</v>
      </c>
      <c r="AG68">
        <v>137500</v>
      </c>
      <c r="AH68">
        <v>137500</v>
      </c>
      <c r="AI68">
        <v>137500</v>
      </c>
      <c r="AJ68">
        <v>137500</v>
      </c>
      <c r="AK68">
        <v>137500</v>
      </c>
      <c r="AL68">
        <v>137500</v>
      </c>
      <c r="AM68">
        <v>137500</v>
      </c>
      <c r="AN68">
        <v>137500</v>
      </c>
      <c r="AO68">
        <v>110000</v>
      </c>
      <c r="AP68">
        <v>110000</v>
      </c>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3">
      <c r="A69" t="s">
        <v>107</v>
      </c>
      <c r="B69">
        <v>183998.78</v>
      </c>
      <c r="C69">
        <v>183998.78</v>
      </c>
      <c r="D69">
        <v>183998.78</v>
      </c>
      <c r="E69">
        <v>183998.78</v>
      </c>
      <c r="F69">
        <v>183998.78</v>
      </c>
      <c r="G69">
        <v>183998.78</v>
      </c>
      <c r="H69">
        <v>183998.78</v>
      </c>
      <c r="I69">
        <v>183998.78</v>
      </c>
      <c r="J69">
        <v>183998.78</v>
      </c>
      <c r="K69">
        <v>183998.78</v>
      </c>
      <c r="L69">
        <v>183998.78</v>
      </c>
      <c r="M69">
        <v>183998.78</v>
      </c>
      <c r="N69">
        <v>183998.78</v>
      </c>
      <c r="O69">
        <v>183998.78</v>
      </c>
      <c r="P69">
        <v>183998.78</v>
      </c>
      <c r="Q69">
        <v>183998.78</v>
      </c>
      <c r="R69">
        <v>183998.78</v>
      </c>
      <c r="S69">
        <v>183998.78</v>
      </c>
      <c r="T69">
        <v>183998.78</v>
      </c>
      <c r="U69">
        <v>183998.78</v>
      </c>
      <c r="V69">
        <v>183998.78</v>
      </c>
      <c r="W69">
        <v>183998.78</v>
      </c>
      <c r="X69">
        <v>183998.78</v>
      </c>
      <c r="Y69">
        <v>183998.78</v>
      </c>
      <c r="Z69">
        <v>183998.78</v>
      </c>
      <c r="AA69">
        <v>183998.78</v>
      </c>
      <c r="AB69">
        <v>183998.78</v>
      </c>
      <c r="AC69">
        <v>183998.78</v>
      </c>
      <c r="AD69">
        <v>183998.78</v>
      </c>
      <c r="AE69">
        <v>183998.78</v>
      </c>
      <c r="AF69">
        <v>183998.78</v>
      </c>
      <c r="AG69">
        <v>183998.78</v>
      </c>
      <c r="AH69">
        <v>183998.78</v>
      </c>
      <c r="AI69">
        <v>183998.78</v>
      </c>
      <c r="AJ69">
        <v>183998.78</v>
      </c>
      <c r="AK69">
        <v>183998.78</v>
      </c>
      <c r="AL69">
        <v>183998.78</v>
      </c>
      <c r="AM69">
        <v>183998.78</v>
      </c>
      <c r="AN69">
        <v>183998.78</v>
      </c>
      <c r="AO69">
        <v>0</v>
      </c>
      <c r="AP69">
        <v>0</v>
      </c>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3">
      <c r="A70" t="s">
        <v>108</v>
      </c>
      <c r="B70">
        <v>183998.78</v>
      </c>
      <c r="C70">
        <v>183998.78</v>
      </c>
      <c r="D70">
        <v>183998.78</v>
      </c>
      <c r="E70">
        <v>183998.78</v>
      </c>
      <c r="F70">
        <v>183998.78</v>
      </c>
      <c r="G70">
        <v>183998.78</v>
      </c>
      <c r="H70">
        <v>183998.78</v>
      </c>
      <c r="I70">
        <v>183998.78</v>
      </c>
      <c r="J70">
        <v>183998.78</v>
      </c>
      <c r="K70">
        <v>183998.78</v>
      </c>
      <c r="L70">
        <v>183998.78</v>
      </c>
      <c r="M70">
        <v>183998.78</v>
      </c>
      <c r="N70">
        <v>183998.78</v>
      </c>
      <c r="O70">
        <v>183998.78</v>
      </c>
      <c r="P70">
        <v>183998.78</v>
      </c>
      <c r="Q70">
        <v>183998.78</v>
      </c>
      <c r="R70">
        <v>183998.78</v>
      </c>
      <c r="S70">
        <v>183998.78</v>
      </c>
      <c r="T70">
        <v>183998.78</v>
      </c>
      <c r="U70">
        <v>183998.78</v>
      </c>
      <c r="V70">
        <v>183998.78</v>
      </c>
      <c r="W70">
        <v>183998.78</v>
      </c>
      <c r="X70">
        <v>183998.78</v>
      </c>
      <c r="Y70">
        <v>183998.78</v>
      </c>
      <c r="Z70">
        <v>183998.78</v>
      </c>
      <c r="AA70">
        <v>183998.78</v>
      </c>
      <c r="AB70">
        <v>183998.78</v>
      </c>
      <c r="AC70">
        <v>183998.78</v>
      </c>
      <c r="AD70">
        <v>183998.78</v>
      </c>
      <c r="AE70">
        <v>183998.78</v>
      </c>
      <c r="AF70">
        <v>183998.78</v>
      </c>
      <c r="AG70">
        <v>183998.78</v>
      </c>
      <c r="AH70">
        <v>183998.78</v>
      </c>
      <c r="AI70">
        <v>183998.78</v>
      </c>
      <c r="AJ70">
        <v>183998.78</v>
      </c>
      <c r="AK70">
        <v>183998.78</v>
      </c>
      <c r="AL70">
        <v>183998.78</v>
      </c>
      <c r="AM70">
        <v>183998.78</v>
      </c>
      <c r="AN70">
        <v>183998.78</v>
      </c>
      <c r="AO70">
        <v>0</v>
      </c>
      <c r="AP70">
        <v>0</v>
      </c>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3">
      <c r="A71" t="s">
        <v>109</v>
      </c>
      <c r="B71">
        <v>328269.58</v>
      </c>
      <c r="C71">
        <v>232582.61</v>
      </c>
      <c r="D71">
        <v>138048.84</v>
      </c>
      <c r="E71">
        <v>153689</v>
      </c>
      <c r="F71">
        <v>263032.65000000002</v>
      </c>
      <c r="G71">
        <v>217819.27</v>
      </c>
      <c r="H71">
        <v>139358.9</v>
      </c>
      <c r="I71">
        <v>172725.65</v>
      </c>
      <c r="J71">
        <v>253767.48</v>
      </c>
      <c r="K71">
        <v>184766.59</v>
      </c>
      <c r="L71">
        <v>119127.62</v>
      </c>
      <c r="M71">
        <v>178189.28</v>
      </c>
      <c r="N71">
        <v>107374.56</v>
      </c>
      <c r="O71">
        <v>195781.35</v>
      </c>
      <c r="P71">
        <v>121742.61</v>
      </c>
      <c r="Q71">
        <v>146421.04</v>
      </c>
      <c r="R71">
        <v>213562.93</v>
      </c>
      <c r="S71">
        <v>154000.39000000001</v>
      </c>
      <c r="T71">
        <v>103071.46</v>
      </c>
      <c r="U71">
        <v>108198.89</v>
      </c>
      <c r="V71">
        <v>168028.28</v>
      </c>
      <c r="W71">
        <v>126506.27</v>
      </c>
      <c r="X71">
        <v>95232.34</v>
      </c>
      <c r="Y71">
        <v>84332.88</v>
      </c>
      <c r="Z71">
        <v>138782.35</v>
      </c>
      <c r="AA71">
        <v>105771.56</v>
      </c>
      <c r="AB71">
        <v>71980.539999999994</v>
      </c>
      <c r="AC71">
        <v>91342.16</v>
      </c>
      <c r="AD71">
        <v>66759.56</v>
      </c>
      <c r="AE71">
        <v>128662.3</v>
      </c>
      <c r="AF71">
        <v>86962.67</v>
      </c>
      <c r="AG71">
        <v>129447.34</v>
      </c>
      <c r="AH71">
        <v>94708.03</v>
      </c>
      <c r="AI71">
        <v>137860.6</v>
      </c>
      <c r="AJ71">
        <v>78434.58</v>
      </c>
      <c r="AK71">
        <v>106810.93</v>
      </c>
      <c r="AL71">
        <v>113876.6</v>
      </c>
      <c r="AM71">
        <v>67423.539999999994</v>
      </c>
      <c r="AN71">
        <v>30226.560000000001</v>
      </c>
      <c r="AO71">
        <v>29154.04</v>
      </c>
      <c r="AP71">
        <v>20312.45</v>
      </c>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3">
      <c r="A72" t="s">
        <v>110</v>
      </c>
      <c r="B72">
        <v>13750</v>
      </c>
      <c r="C72">
        <v>13750</v>
      </c>
      <c r="D72">
        <v>13750</v>
      </c>
      <c r="E72">
        <v>13750</v>
      </c>
      <c r="F72">
        <v>13750</v>
      </c>
      <c r="G72">
        <v>13750</v>
      </c>
      <c r="H72">
        <v>13750</v>
      </c>
      <c r="I72">
        <v>13750</v>
      </c>
      <c r="J72">
        <v>13750</v>
      </c>
      <c r="K72">
        <v>13750</v>
      </c>
      <c r="L72">
        <v>13750</v>
      </c>
      <c r="M72">
        <v>13750</v>
      </c>
      <c r="N72">
        <v>13750</v>
      </c>
      <c r="O72">
        <v>13750</v>
      </c>
      <c r="P72">
        <v>13750</v>
      </c>
      <c r="Q72">
        <v>13750</v>
      </c>
      <c r="R72">
        <v>13750</v>
      </c>
      <c r="S72">
        <v>13750</v>
      </c>
      <c r="T72">
        <v>13750</v>
      </c>
      <c r="U72">
        <v>13750</v>
      </c>
      <c r="V72">
        <v>13750</v>
      </c>
      <c r="W72">
        <v>13750</v>
      </c>
      <c r="X72">
        <v>13750</v>
      </c>
      <c r="Y72">
        <v>13750</v>
      </c>
      <c r="Z72">
        <v>13750</v>
      </c>
      <c r="AA72">
        <v>13750</v>
      </c>
      <c r="AB72">
        <v>13750</v>
      </c>
      <c r="AC72">
        <v>13750</v>
      </c>
      <c r="AD72">
        <v>13750</v>
      </c>
      <c r="AE72">
        <v>13750</v>
      </c>
      <c r="AF72">
        <v>13750</v>
      </c>
      <c r="AG72">
        <v>13750</v>
      </c>
      <c r="AH72">
        <v>13750</v>
      </c>
      <c r="AI72">
        <v>13750</v>
      </c>
      <c r="AJ72">
        <v>14754.36</v>
      </c>
      <c r="AK72">
        <v>9119.93</v>
      </c>
      <c r="AL72">
        <v>6503.9</v>
      </c>
      <c r="AM72">
        <v>6503.9</v>
      </c>
      <c r="AN72">
        <v>6503.9</v>
      </c>
      <c r="AO72">
        <v>5641.5</v>
      </c>
      <c r="AP72">
        <v>5641.5</v>
      </c>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3">
      <c r="A73" t="s">
        <v>111</v>
      </c>
      <c r="B73">
        <v>13750</v>
      </c>
      <c r="C73">
        <v>13750</v>
      </c>
      <c r="D73">
        <v>13750</v>
      </c>
      <c r="E73">
        <v>13750</v>
      </c>
      <c r="F73">
        <v>13750</v>
      </c>
      <c r="G73">
        <v>13750</v>
      </c>
      <c r="H73">
        <v>13750</v>
      </c>
      <c r="I73">
        <v>13750</v>
      </c>
      <c r="J73">
        <v>13750</v>
      </c>
      <c r="K73">
        <v>13750</v>
      </c>
      <c r="L73">
        <v>13750</v>
      </c>
      <c r="M73">
        <v>13750</v>
      </c>
      <c r="N73">
        <v>13750</v>
      </c>
      <c r="O73">
        <v>13750</v>
      </c>
      <c r="P73">
        <v>13750</v>
      </c>
      <c r="Q73">
        <v>13750</v>
      </c>
      <c r="R73">
        <v>13750</v>
      </c>
      <c r="S73">
        <v>13750</v>
      </c>
      <c r="T73">
        <v>13750</v>
      </c>
      <c r="U73">
        <v>13750</v>
      </c>
      <c r="V73">
        <v>13750</v>
      </c>
      <c r="W73">
        <v>13750</v>
      </c>
      <c r="X73">
        <v>13750</v>
      </c>
      <c r="Y73">
        <v>13750</v>
      </c>
      <c r="Z73">
        <v>13750</v>
      </c>
      <c r="AA73">
        <v>13750</v>
      </c>
      <c r="AB73">
        <v>13750</v>
      </c>
      <c r="AC73">
        <v>13750</v>
      </c>
      <c r="AD73">
        <v>13750</v>
      </c>
      <c r="AE73">
        <v>13750</v>
      </c>
      <c r="AF73">
        <v>13750</v>
      </c>
      <c r="AG73">
        <v>13750</v>
      </c>
      <c r="AH73">
        <v>13750</v>
      </c>
      <c r="AI73">
        <v>13750</v>
      </c>
      <c r="AJ73">
        <v>14754.36</v>
      </c>
      <c r="AK73">
        <v>9119.93</v>
      </c>
      <c r="AL73">
        <v>6503.9</v>
      </c>
      <c r="AM73">
        <v>6503.9</v>
      </c>
      <c r="AN73">
        <v>6503.9</v>
      </c>
      <c r="AO73">
        <v>5641.5</v>
      </c>
      <c r="AP73">
        <v>5641.5</v>
      </c>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3">
      <c r="A74" t="s">
        <v>112</v>
      </c>
      <c r="B74">
        <v>314519.58</v>
      </c>
      <c r="C74">
        <v>218832.61</v>
      </c>
      <c r="D74">
        <v>124298.84</v>
      </c>
      <c r="E74">
        <v>139939</v>
      </c>
      <c r="F74">
        <v>249282.65</v>
      </c>
      <c r="G74">
        <v>204069.27</v>
      </c>
      <c r="H74">
        <v>125608.9</v>
      </c>
      <c r="I74">
        <v>158975.65</v>
      </c>
      <c r="J74">
        <v>240017.48</v>
      </c>
      <c r="K74">
        <v>171016.59</v>
      </c>
      <c r="L74">
        <v>105377.62</v>
      </c>
      <c r="M74">
        <v>164439.28</v>
      </c>
      <c r="N74">
        <v>93624.56</v>
      </c>
      <c r="O74">
        <v>182031.35</v>
      </c>
      <c r="P74">
        <v>107992.61</v>
      </c>
      <c r="Q74">
        <v>132671.04000000001</v>
      </c>
      <c r="R74">
        <v>199812.93</v>
      </c>
      <c r="S74">
        <v>140250.39000000001</v>
      </c>
      <c r="T74">
        <v>89321.46</v>
      </c>
      <c r="U74">
        <v>94448.89</v>
      </c>
      <c r="V74">
        <v>154278.28</v>
      </c>
      <c r="W74">
        <v>112756.27</v>
      </c>
      <c r="X74">
        <v>81482.34</v>
      </c>
      <c r="Y74">
        <v>70582.880000000005</v>
      </c>
      <c r="Z74">
        <v>125032.35</v>
      </c>
      <c r="AA74">
        <v>92021.56</v>
      </c>
      <c r="AB74">
        <v>58230.54</v>
      </c>
      <c r="AC74">
        <v>77592.160000000003</v>
      </c>
      <c r="AD74">
        <v>53009.56</v>
      </c>
      <c r="AE74">
        <v>114912.3</v>
      </c>
      <c r="AF74">
        <v>73212.67</v>
      </c>
      <c r="AG74">
        <v>115697.34</v>
      </c>
      <c r="AH74">
        <v>80958.03</v>
      </c>
      <c r="AI74">
        <v>124110.6</v>
      </c>
      <c r="AJ74">
        <v>63680.22</v>
      </c>
      <c r="AK74">
        <v>97691</v>
      </c>
      <c r="AL74">
        <v>107372.7</v>
      </c>
      <c r="AM74">
        <v>60919.64</v>
      </c>
      <c r="AN74">
        <v>23722.66</v>
      </c>
      <c r="AO74">
        <v>23512.54</v>
      </c>
      <c r="AP74">
        <v>14670.95</v>
      </c>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3">
      <c r="A75" t="s">
        <v>113</v>
      </c>
      <c r="B75">
        <v>649768.36</v>
      </c>
      <c r="C75">
        <v>554081.4</v>
      </c>
      <c r="D75">
        <v>459547.62</v>
      </c>
      <c r="E75">
        <v>475187.78</v>
      </c>
      <c r="F75">
        <v>584531.43999999994</v>
      </c>
      <c r="G75">
        <v>539318.05000000005</v>
      </c>
      <c r="H75">
        <v>460857.68</v>
      </c>
      <c r="I75">
        <v>494224.44</v>
      </c>
      <c r="J75">
        <v>575266.26</v>
      </c>
      <c r="K75">
        <v>506265.37</v>
      </c>
      <c r="L75">
        <v>440626.41</v>
      </c>
      <c r="M75">
        <v>499688.06</v>
      </c>
      <c r="N75">
        <v>428873.35</v>
      </c>
      <c r="O75">
        <v>517280.14</v>
      </c>
      <c r="P75">
        <v>443241.39</v>
      </c>
      <c r="Q75">
        <v>467919.82</v>
      </c>
      <c r="R75">
        <v>535061.71</v>
      </c>
      <c r="S75">
        <v>475499.18</v>
      </c>
      <c r="T75">
        <v>424570.25</v>
      </c>
      <c r="U75">
        <v>429697.68</v>
      </c>
      <c r="V75">
        <v>489527.06</v>
      </c>
      <c r="W75">
        <v>448005.06</v>
      </c>
      <c r="X75">
        <v>416731.13</v>
      </c>
      <c r="Y75">
        <v>405831.66</v>
      </c>
      <c r="Z75">
        <v>460281.13</v>
      </c>
      <c r="AA75">
        <v>427270.34</v>
      </c>
      <c r="AB75">
        <v>393479.32</v>
      </c>
      <c r="AC75">
        <v>412840.95</v>
      </c>
      <c r="AD75">
        <v>388258.34</v>
      </c>
      <c r="AE75">
        <v>450161.08</v>
      </c>
      <c r="AF75">
        <v>408461.45</v>
      </c>
      <c r="AG75">
        <v>450946.13</v>
      </c>
      <c r="AH75">
        <v>416206.81</v>
      </c>
      <c r="AI75">
        <v>459359.39</v>
      </c>
      <c r="AJ75">
        <v>399933.36</v>
      </c>
      <c r="AK75">
        <v>428309.71</v>
      </c>
      <c r="AL75">
        <v>435375.39</v>
      </c>
      <c r="AM75">
        <v>388922.32</v>
      </c>
      <c r="AN75">
        <v>351725.34</v>
      </c>
      <c r="AO75">
        <v>139154.04</v>
      </c>
      <c r="AP75">
        <v>130312.45</v>
      </c>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3">
      <c r="A76" t="s">
        <v>114</v>
      </c>
      <c r="B76">
        <v>649768.36</v>
      </c>
      <c r="C76">
        <v>554081.4</v>
      </c>
      <c r="D76">
        <v>459547.62</v>
      </c>
      <c r="E76">
        <v>475187.78</v>
      </c>
      <c r="F76">
        <v>584531.43999999994</v>
      </c>
      <c r="G76">
        <v>539318.05000000005</v>
      </c>
      <c r="H76">
        <v>460857.68</v>
      </c>
      <c r="I76">
        <v>494224.44</v>
      </c>
      <c r="J76">
        <v>575266.26</v>
      </c>
      <c r="K76">
        <v>506265.37</v>
      </c>
      <c r="L76">
        <v>440626.41</v>
      </c>
      <c r="M76">
        <v>499688.06</v>
      </c>
      <c r="N76">
        <v>428873.35</v>
      </c>
      <c r="O76">
        <v>517280.14</v>
      </c>
      <c r="P76">
        <v>443241.39</v>
      </c>
      <c r="Q76">
        <v>467919.82</v>
      </c>
      <c r="R76">
        <v>535061.71</v>
      </c>
      <c r="S76">
        <v>475499.18</v>
      </c>
      <c r="T76">
        <v>424570.25</v>
      </c>
      <c r="U76">
        <v>429697.68</v>
      </c>
      <c r="V76">
        <v>489527.06</v>
      </c>
      <c r="W76">
        <v>448005.06</v>
      </c>
      <c r="X76">
        <v>416731.13</v>
      </c>
      <c r="Y76">
        <v>405831.66</v>
      </c>
      <c r="Z76">
        <v>460281.13</v>
      </c>
      <c r="AA76">
        <v>427270.34</v>
      </c>
      <c r="AB76">
        <v>393479.32</v>
      </c>
      <c r="AC76">
        <v>412840.95</v>
      </c>
      <c r="AD76">
        <v>388258.34</v>
      </c>
      <c r="AE76">
        <v>450161.08</v>
      </c>
      <c r="AF76">
        <v>408461.45</v>
      </c>
      <c r="AG76">
        <v>450946.13</v>
      </c>
      <c r="AH76">
        <v>416206.81</v>
      </c>
      <c r="AI76">
        <v>459359.39</v>
      </c>
      <c r="AJ76">
        <v>399933.36</v>
      </c>
      <c r="AK76">
        <v>428309.71</v>
      </c>
      <c r="AL76">
        <v>435375.39</v>
      </c>
      <c r="AM76">
        <v>388922.32</v>
      </c>
      <c r="AN76">
        <v>351725.34</v>
      </c>
      <c r="AO76">
        <v>139154.04</v>
      </c>
      <c r="AP76">
        <v>130312.45</v>
      </c>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3">
      <c r="A77" t="s">
        <v>115</v>
      </c>
      <c r="B77">
        <v>1947796.19</v>
      </c>
      <c r="C77">
        <v>1806484.29</v>
      </c>
      <c r="D77">
        <v>1745278.95</v>
      </c>
      <c r="E77">
        <v>1835108.04</v>
      </c>
      <c r="F77">
        <v>2029139.71</v>
      </c>
      <c r="G77">
        <v>1825551.23</v>
      </c>
      <c r="H77">
        <v>1901119.24</v>
      </c>
      <c r="I77">
        <v>1794008.62</v>
      </c>
      <c r="J77">
        <v>1902233.34</v>
      </c>
      <c r="K77">
        <v>1778408.71</v>
      </c>
      <c r="L77">
        <v>1593414.11</v>
      </c>
      <c r="M77">
        <v>1720809.71</v>
      </c>
      <c r="N77">
        <v>1646233.65</v>
      </c>
      <c r="O77">
        <v>845191.14</v>
      </c>
      <c r="P77">
        <v>861906.06</v>
      </c>
      <c r="Q77">
        <v>848733.78</v>
      </c>
      <c r="R77">
        <v>937741.06</v>
      </c>
      <c r="S77">
        <v>740710.07</v>
      </c>
      <c r="T77">
        <v>814608.87</v>
      </c>
      <c r="U77">
        <v>738977.65</v>
      </c>
      <c r="V77">
        <v>780405.07</v>
      </c>
      <c r="W77">
        <v>603017.37</v>
      </c>
      <c r="X77">
        <v>705115.91</v>
      </c>
      <c r="Y77">
        <v>603448.18000000005</v>
      </c>
      <c r="Z77">
        <v>673771.07</v>
      </c>
      <c r="AA77">
        <v>580621.39</v>
      </c>
      <c r="AB77">
        <v>605028.6</v>
      </c>
      <c r="AC77">
        <v>686435.53</v>
      </c>
      <c r="AD77">
        <v>769778.52</v>
      </c>
      <c r="AE77">
        <v>751109.89</v>
      </c>
      <c r="AF77">
        <v>779354.05</v>
      </c>
      <c r="AG77">
        <v>809615.84</v>
      </c>
      <c r="AH77">
        <v>924720.7</v>
      </c>
      <c r="AI77">
        <v>712933.22</v>
      </c>
      <c r="AJ77">
        <v>765368.12</v>
      </c>
      <c r="AK77">
        <v>797769.88</v>
      </c>
      <c r="AL77">
        <v>817611.01</v>
      </c>
      <c r="AM77">
        <v>695196.51</v>
      </c>
      <c r="AN77">
        <v>691557.72</v>
      </c>
      <c r="AO77">
        <v>428468.05</v>
      </c>
      <c r="AP77">
        <v>426149.32</v>
      </c>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3">
      <c r="A78" t="s">
        <v>116</v>
      </c>
      <c r="B78" t="s">
        <v>117</v>
      </c>
      <c r="C78" t="s">
        <v>118</v>
      </c>
      <c r="D78" t="s">
        <v>119</v>
      </c>
      <c r="E78" t="s">
        <v>120</v>
      </c>
      <c r="F78" t="s">
        <v>121</v>
      </c>
      <c r="G78" t="s">
        <v>122</v>
      </c>
      <c r="H78" t="s">
        <v>123</v>
      </c>
      <c r="I78" t="s">
        <v>124</v>
      </c>
      <c r="J78" t="s">
        <v>125</v>
      </c>
      <c r="K78" t="s">
        <v>126</v>
      </c>
      <c r="L78" t="s">
        <v>127</v>
      </c>
      <c r="M78" t="s">
        <v>128</v>
      </c>
      <c r="N78" t="s">
        <v>129</v>
      </c>
      <c r="O78" t="s">
        <v>130</v>
      </c>
      <c r="P78" t="s">
        <v>131</v>
      </c>
      <c r="Q78" t="s">
        <v>132</v>
      </c>
      <c r="R78" t="s">
        <v>133</v>
      </c>
      <c r="S78" t="s">
        <v>134</v>
      </c>
      <c r="T78" t="s">
        <v>135</v>
      </c>
      <c r="U78" t="s">
        <v>136</v>
      </c>
      <c r="V78" t="s">
        <v>137</v>
      </c>
      <c r="W78" t="s">
        <v>138</v>
      </c>
      <c r="X78" t="s">
        <v>139</v>
      </c>
      <c r="Y78" t="s">
        <v>140</v>
      </c>
      <c r="Z78" t="s">
        <v>141</v>
      </c>
      <c r="AA78" t="s">
        <v>142</v>
      </c>
      <c r="AB78" t="s">
        <v>143</v>
      </c>
      <c r="AC78" t="s">
        <v>144</v>
      </c>
      <c r="AD78" t="s">
        <v>145</v>
      </c>
      <c r="AE78" t="s">
        <v>146</v>
      </c>
      <c r="AF78" t="s">
        <v>147</v>
      </c>
      <c r="AG78" t="s">
        <v>148</v>
      </c>
      <c r="AH78" t="s">
        <v>149</v>
      </c>
      <c r="AI78" t="s">
        <v>150</v>
      </c>
      <c r="AJ78" t="s">
        <v>151</v>
      </c>
      <c r="AK78" t="s">
        <v>152</v>
      </c>
      <c r="AL78" t="s">
        <v>153</v>
      </c>
      <c r="AM78" t="s">
        <v>154</v>
      </c>
      <c r="AN78" t="s">
        <v>155</v>
      </c>
      <c r="AO78" t="s">
        <v>156</v>
      </c>
      <c r="AP78" t="s">
        <v>157</v>
      </c>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3">
      <c r="A79" t="s">
        <v>158</v>
      </c>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3">
      <c r="A80" t="s">
        <v>159</v>
      </c>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3">
      <c r="A81" t="s">
        <v>160</v>
      </c>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row r="82" spans="1:73"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row>
    <row r="83" spans="1:73"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row>
    <row r="84" spans="1:73"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row>
    <row r="85" spans="1:73"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row>
    <row r="86" spans="1:73"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row>
    <row r="87" spans="1:73"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row>
    <row r="88" spans="1:73"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row>
    <row r="89" spans="1:73"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row>
    <row r="90" spans="1:73"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row>
    <row r="91" spans="1:73"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row>
    <row r="92" spans="1:73"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row>
    <row r="93" spans="1:73"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row>
    <row r="94" spans="1:73"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row>
    <row r="95" spans="1:73"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row>
    <row r="96" spans="1:73"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row>
    <row r="97" spans="1:73"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row>
    <row r="98" spans="1:73"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row>
    <row r="99" spans="1:73"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row>
    <row r="100" spans="1:73"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row>
    <row r="101" spans="1:73"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row>
    <row r="102" spans="1:73"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row>
    <row r="103" spans="1:73"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row>
    <row r="104" spans="1:73"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row>
    <row r="105" spans="1:73"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row>
    <row r="106" spans="1:73" x14ac:dyDescent="0.3">
      <c r="BB106" s="5"/>
    </row>
    <row r="107" spans="1:73" x14ac:dyDescent="0.3">
      <c r="BB107" s="5"/>
    </row>
    <row r="108" spans="1:73" x14ac:dyDescent="0.3">
      <c r="BB108" s="5"/>
    </row>
    <row r="109" spans="1:73" x14ac:dyDescent="0.3">
      <c r="BB109" s="5"/>
    </row>
    <row r="110" spans="1:73" x14ac:dyDescent="0.3">
      <c r="BB110" s="5"/>
    </row>
    <row r="111" spans="1:73" x14ac:dyDescent="0.3">
      <c r="BB111" s="5"/>
    </row>
    <row r="112" spans="1:73" x14ac:dyDescent="0.3">
      <c r="BB112" s="5"/>
    </row>
    <row r="113" spans="1:73" x14ac:dyDescent="0.3">
      <c r="BB113" s="5"/>
    </row>
    <row r="114" spans="1:73" x14ac:dyDescent="0.3">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row>
    <row r="115" spans="1:73" x14ac:dyDescent="0.3">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row>
    <row r="116" spans="1:73" x14ac:dyDescent="0.3">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row>
    <row r="117" spans="1:73" x14ac:dyDescent="0.3">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row>
    <row r="118" spans="1:73" x14ac:dyDescent="0.3">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row>
    <row r="119" spans="1:73" x14ac:dyDescent="0.3">
      <c r="A119" s="6" t="s">
        <v>161</v>
      </c>
      <c r="B119" s="7" t="e">
        <f>INDEX(B$3:B$117,MATCH($A$119,$A$3:$A$117,0),1)</f>
        <v>#N/A</v>
      </c>
      <c r="C119" s="7" t="e">
        <f>INDEX(C$3:C$117,MATCH($A$119,$A3:$A117,0),1)</f>
        <v>#N/A</v>
      </c>
      <c r="D119" s="7" t="e">
        <f t="shared" ref="D119:BL119" si="0">INDEX(D$3:D$117,MATCH($A$119,$A3:$A117,0),1)</f>
        <v>#N/A</v>
      </c>
      <c r="E119" s="7" t="e">
        <f t="shared" si="0"/>
        <v>#N/A</v>
      </c>
      <c r="F119" s="7" t="e">
        <f t="shared" si="0"/>
        <v>#N/A</v>
      </c>
      <c r="G119" s="7" t="e">
        <f t="shared" si="0"/>
        <v>#N/A</v>
      </c>
      <c r="H119" s="7" t="e">
        <f t="shared" si="0"/>
        <v>#N/A</v>
      </c>
      <c r="I119" s="7" t="e">
        <f t="shared" si="0"/>
        <v>#N/A</v>
      </c>
      <c r="J119" s="7" t="e">
        <f t="shared" si="0"/>
        <v>#N/A</v>
      </c>
      <c r="K119" s="7" t="e">
        <f t="shared" si="0"/>
        <v>#N/A</v>
      </c>
      <c r="L119" s="7" t="e">
        <f t="shared" si="0"/>
        <v>#N/A</v>
      </c>
      <c r="M119" s="7" t="e">
        <f t="shared" si="0"/>
        <v>#N/A</v>
      </c>
      <c r="N119" s="7" t="e">
        <f t="shared" si="0"/>
        <v>#N/A</v>
      </c>
      <c r="O119" s="7" t="e">
        <f t="shared" si="0"/>
        <v>#N/A</v>
      </c>
      <c r="P119" s="7" t="e">
        <f t="shared" si="0"/>
        <v>#N/A</v>
      </c>
      <c r="Q119" s="7" t="e">
        <f t="shared" si="0"/>
        <v>#N/A</v>
      </c>
      <c r="R119" s="7" t="e">
        <f t="shared" si="0"/>
        <v>#N/A</v>
      </c>
      <c r="S119" s="7" t="e">
        <f t="shared" si="0"/>
        <v>#N/A</v>
      </c>
      <c r="T119" s="7" t="e">
        <f t="shared" si="0"/>
        <v>#N/A</v>
      </c>
      <c r="U119" s="7" t="e">
        <f t="shared" si="0"/>
        <v>#N/A</v>
      </c>
      <c r="V119" s="7" t="e">
        <f t="shared" si="0"/>
        <v>#N/A</v>
      </c>
      <c r="W119" s="7" t="e">
        <f t="shared" si="0"/>
        <v>#N/A</v>
      </c>
      <c r="X119" s="7" t="e">
        <f t="shared" si="0"/>
        <v>#N/A</v>
      </c>
      <c r="Y119" s="7" t="e">
        <f t="shared" si="0"/>
        <v>#N/A</v>
      </c>
      <c r="Z119" s="7" t="e">
        <f t="shared" si="0"/>
        <v>#N/A</v>
      </c>
      <c r="AA119" s="7" t="e">
        <f t="shared" si="0"/>
        <v>#N/A</v>
      </c>
      <c r="AB119" s="7" t="e">
        <f t="shared" si="0"/>
        <v>#N/A</v>
      </c>
      <c r="AC119" s="7" t="e">
        <f t="shared" si="0"/>
        <v>#N/A</v>
      </c>
      <c r="AD119" s="7" t="e">
        <f t="shared" si="0"/>
        <v>#N/A</v>
      </c>
      <c r="AE119" s="7" t="e">
        <f t="shared" si="0"/>
        <v>#N/A</v>
      </c>
      <c r="AF119" s="7" t="e">
        <f t="shared" si="0"/>
        <v>#N/A</v>
      </c>
      <c r="AG119" s="7" t="e">
        <f t="shared" si="0"/>
        <v>#N/A</v>
      </c>
      <c r="AH119" s="7" t="e">
        <f t="shared" si="0"/>
        <v>#N/A</v>
      </c>
      <c r="AI119" s="7" t="e">
        <f t="shared" si="0"/>
        <v>#N/A</v>
      </c>
      <c r="AJ119" s="7" t="e">
        <f t="shared" si="0"/>
        <v>#N/A</v>
      </c>
      <c r="AK119" s="7" t="e">
        <f t="shared" si="0"/>
        <v>#N/A</v>
      </c>
      <c r="AL119" s="7" t="e">
        <f t="shared" si="0"/>
        <v>#N/A</v>
      </c>
      <c r="AM119" s="7" t="e">
        <f t="shared" si="0"/>
        <v>#N/A</v>
      </c>
      <c r="AN119" s="7" t="e">
        <f t="shared" si="0"/>
        <v>#N/A</v>
      </c>
      <c r="AO119" s="7" t="e">
        <f t="shared" si="0"/>
        <v>#N/A</v>
      </c>
      <c r="AP119" s="7" t="e">
        <f t="shared" si="0"/>
        <v>#N/A</v>
      </c>
      <c r="AQ119" s="7" t="e">
        <f t="shared" si="0"/>
        <v>#N/A</v>
      </c>
      <c r="AR119" s="7" t="e">
        <f t="shared" si="0"/>
        <v>#N/A</v>
      </c>
      <c r="AS119" s="7" t="e">
        <f t="shared" si="0"/>
        <v>#N/A</v>
      </c>
      <c r="AT119" s="7" t="e">
        <f t="shared" si="0"/>
        <v>#N/A</v>
      </c>
      <c r="AU119" s="7" t="e">
        <f t="shared" si="0"/>
        <v>#N/A</v>
      </c>
      <c r="AV119" s="7" t="e">
        <f t="shared" si="0"/>
        <v>#N/A</v>
      </c>
      <c r="AW119" s="7" t="e">
        <f t="shared" si="0"/>
        <v>#N/A</v>
      </c>
      <c r="AX119" s="7" t="e">
        <f t="shared" si="0"/>
        <v>#N/A</v>
      </c>
      <c r="AY119" s="7" t="e">
        <f t="shared" si="0"/>
        <v>#N/A</v>
      </c>
      <c r="AZ119" s="7" t="e">
        <f t="shared" si="0"/>
        <v>#N/A</v>
      </c>
      <c r="BA119" s="7" t="e">
        <f t="shared" si="0"/>
        <v>#N/A</v>
      </c>
      <c r="BB119" s="7" t="e">
        <f t="shared" si="0"/>
        <v>#N/A</v>
      </c>
      <c r="BC119" s="7" t="e">
        <f t="shared" si="0"/>
        <v>#N/A</v>
      </c>
      <c r="BD119" s="7" t="e">
        <f t="shared" si="0"/>
        <v>#N/A</v>
      </c>
      <c r="BE119" s="7" t="e">
        <f t="shared" si="0"/>
        <v>#N/A</v>
      </c>
      <c r="BF119" s="7" t="e">
        <f t="shared" si="0"/>
        <v>#N/A</v>
      </c>
      <c r="BG119" s="7" t="e">
        <f t="shared" si="0"/>
        <v>#N/A</v>
      </c>
      <c r="BH119" s="7" t="e">
        <f t="shared" si="0"/>
        <v>#N/A</v>
      </c>
      <c r="BI119" s="7" t="e">
        <f t="shared" si="0"/>
        <v>#N/A</v>
      </c>
      <c r="BJ119" s="7" t="e">
        <f t="shared" si="0"/>
        <v>#N/A</v>
      </c>
      <c r="BK119" s="7" t="e">
        <f t="shared" si="0"/>
        <v>#N/A</v>
      </c>
      <c r="BL119" s="7" t="e">
        <f t="shared" si="0"/>
        <v>#N/A</v>
      </c>
    </row>
    <row r="120" spans="1:73" x14ac:dyDescent="0.3">
      <c r="A120" s="6" t="s">
        <v>162</v>
      </c>
      <c r="B120" s="7" t="e">
        <f>INDEX(B$3:B$117,MATCH($A$120,$A$3:$A$117,0),1)</f>
        <v>#N/A</v>
      </c>
      <c r="C120" s="7" t="e">
        <f t="shared" ref="C120:BL120" si="1">INDEX(C$3:C$117,MATCH($A$120,$A3:$A117,0),1)</f>
        <v>#N/A</v>
      </c>
      <c r="D120" s="7" t="e">
        <f t="shared" si="1"/>
        <v>#N/A</v>
      </c>
      <c r="E120" s="7" t="e">
        <f t="shared" si="1"/>
        <v>#N/A</v>
      </c>
      <c r="F120" s="7" t="e">
        <f t="shared" si="1"/>
        <v>#N/A</v>
      </c>
      <c r="G120" s="7" t="e">
        <f t="shared" si="1"/>
        <v>#N/A</v>
      </c>
      <c r="H120" s="7" t="e">
        <f t="shared" si="1"/>
        <v>#N/A</v>
      </c>
      <c r="I120" s="7" t="e">
        <f t="shared" si="1"/>
        <v>#N/A</v>
      </c>
      <c r="J120" s="7" t="e">
        <f t="shared" si="1"/>
        <v>#N/A</v>
      </c>
      <c r="K120" s="7" t="e">
        <f t="shared" si="1"/>
        <v>#N/A</v>
      </c>
      <c r="L120" s="7" t="e">
        <f t="shared" si="1"/>
        <v>#N/A</v>
      </c>
      <c r="M120" s="7" t="e">
        <f t="shared" si="1"/>
        <v>#N/A</v>
      </c>
      <c r="N120" s="7" t="e">
        <f t="shared" si="1"/>
        <v>#N/A</v>
      </c>
      <c r="O120" s="7" t="e">
        <f t="shared" si="1"/>
        <v>#N/A</v>
      </c>
      <c r="P120" s="7" t="e">
        <f t="shared" si="1"/>
        <v>#N/A</v>
      </c>
      <c r="Q120" s="7" t="e">
        <f t="shared" si="1"/>
        <v>#N/A</v>
      </c>
      <c r="R120" s="7" t="e">
        <f t="shared" si="1"/>
        <v>#N/A</v>
      </c>
      <c r="S120" s="7" t="e">
        <f t="shared" si="1"/>
        <v>#N/A</v>
      </c>
      <c r="T120" s="7" t="e">
        <f t="shared" si="1"/>
        <v>#N/A</v>
      </c>
      <c r="U120" s="7" t="e">
        <f t="shared" si="1"/>
        <v>#N/A</v>
      </c>
      <c r="V120" s="7" t="e">
        <f t="shared" si="1"/>
        <v>#N/A</v>
      </c>
      <c r="W120" s="7" t="e">
        <f t="shared" si="1"/>
        <v>#N/A</v>
      </c>
      <c r="X120" s="7" t="e">
        <f t="shared" si="1"/>
        <v>#N/A</v>
      </c>
      <c r="Y120" s="7" t="e">
        <f t="shared" si="1"/>
        <v>#N/A</v>
      </c>
      <c r="Z120" s="7" t="e">
        <f t="shared" si="1"/>
        <v>#N/A</v>
      </c>
      <c r="AA120" s="7" t="e">
        <f t="shared" si="1"/>
        <v>#N/A</v>
      </c>
      <c r="AB120" s="7" t="e">
        <f t="shared" si="1"/>
        <v>#N/A</v>
      </c>
      <c r="AC120" s="7" t="e">
        <f t="shared" si="1"/>
        <v>#N/A</v>
      </c>
      <c r="AD120" s="7" t="e">
        <f t="shared" si="1"/>
        <v>#N/A</v>
      </c>
      <c r="AE120" s="7" t="e">
        <f t="shared" si="1"/>
        <v>#N/A</v>
      </c>
      <c r="AF120" s="7" t="e">
        <f t="shared" si="1"/>
        <v>#N/A</v>
      </c>
      <c r="AG120" s="7" t="e">
        <f t="shared" si="1"/>
        <v>#N/A</v>
      </c>
      <c r="AH120" s="7" t="e">
        <f t="shared" si="1"/>
        <v>#N/A</v>
      </c>
      <c r="AI120" s="7" t="e">
        <f t="shared" si="1"/>
        <v>#N/A</v>
      </c>
      <c r="AJ120" s="7" t="e">
        <f t="shared" si="1"/>
        <v>#N/A</v>
      </c>
      <c r="AK120" s="7" t="e">
        <f t="shared" si="1"/>
        <v>#N/A</v>
      </c>
      <c r="AL120" s="7" t="e">
        <f t="shared" si="1"/>
        <v>#N/A</v>
      </c>
      <c r="AM120" s="7" t="e">
        <f t="shared" si="1"/>
        <v>#N/A</v>
      </c>
      <c r="AN120" s="7" t="e">
        <f t="shared" si="1"/>
        <v>#N/A</v>
      </c>
      <c r="AO120" s="7" t="e">
        <f t="shared" si="1"/>
        <v>#N/A</v>
      </c>
      <c r="AP120" s="7" t="e">
        <f t="shared" si="1"/>
        <v>#N/A</v>
      </c>
      <c r="AQ120" s="7" t="e">
        <f t="shared" si="1"/>
        <v>#N/A</v>
      </c>
      <c r="AR120" s="7" t="e">
        <f t="shared" si="1"/>
        <v>#N/A</v>
      </c>
      <c r="AS120" s="7" t="e">
        <f t="shared" si="1"/>
        <v>#N/A</v>
      </c>
      <c r="AT120" s="7" t="e">
        <f t="shared" si="1"/>
        <v>#N/A</v>
      </c>
      <c r="AU120" s="7" t="e">
        <f t="shared" si="1"/>
        <v>#N/A</v>
      </c>
      <c r="AV120" s="7" t="e">
        <f t="shared" si="1"/>
        <v>#N/A</v>
      </c>
      <c r="AW120" s="7" t="e">
        <f t="shared" si="1"/>
        <v>#N/A</v>
      </c>
      <c r="AX120" s="7" t="e">
        <f t="shared" si="1"/>
        <v>#N/A</v>
      </c>
      <c r="AY120" s="7" t="e">
        <f t="shared" si="1"/>
        <v>#N/A</v>
      </c>
      <c r="AZ120" s="7" t="e">
        <f t="shared" si="1"/>
        <v>#N/A</v>
      </c>
      <c r="BA120" s="7" t="e">
        <f t="shared" si="1"/>
        <v>#N/A</v>
      </c>
      <c r="BB120" s="7" t="e">
        <f t="shared" si="1"/>
        <v>#N/A</v>
      </c>
      <c r="BC120" s="7" t="e">
        <f t="shared" si="1"/>
        <v>#N/A</v>
      </c>
      <c r="BD120" s="7" t="e">
        <f t="shared" si="1"/>
        <v>#N/A</v>
      </c>
      <c r="BE120" s="7" t="e">
        <f t="shared" si="1"/>
        <v>#N/A</v>
      </c>
      <c r="BF120" s="7" t="e">
        <f t="shared" si="1"/>
        <v>#N/A</v>
      </c>
      <c r="BG120" s="7" t="e">
        <f t="shared" si="1"/>
        <v>#N/A</v>
      </c>
      <c r="BH120" s="7" t="e">
        <f t="shared" si="1"/>
        <v>#N/A</v>
      </c>
      <c r="BI120" s="7" t="e">
        <f t="shared" si="1"/>
        <v>#N/A</v>
      </c>
      <c r="BJ120" s="7" t="e">
        <f t="shared" si="1"/>
        <v>#N/A</v>
      </c>
      <c r="BK120" s="7" t="e">
        <f t="shared" si="1"/>
        <v>#N/A</v>
      </c>
      <c r="BL120" s="7" t="e">
        <f t="shared" si="1"/>
        <v>#N/A</v>
      </c>
    </row>
    <row r="121" spans="1:73" x14ac:dyDescent="0.3">
      <c r="A121" s="6" t="s">
        <v>81</v>
      </c>
      <c r="B121" s="7">
        <f>INDEX(B$3:B$117,MATCH($A$121,$A$3:$A$117,0),1)</f>
        <v>0</v>
      </c>
      <c r="C121" s="7">
        <f t="shared" ref="C121:BL121" si="2">INDEX(C$3:C$117,MATCH($A$121,$A3:$A117,0),1)</f>
        <v>0</v>
      </c>
      <c r="D121" s="7">
        <f t="shared" si="2"/>
        <v>0</v>
      </c>
      <c r="E121" s="7">
        <f t="shared" si="2"/>
        <v>0</v>
      </c>
      <c r="F121" s="7">
        <f t="shared" si="2"/>
        <v>0</v>
      </c>
      <c r="G121" s="7">
        <f t="shared" si="2"/>
        <v>0</v>
      </c>
      <c r="H121" s="7">
        <f t="shared" si="2"/>
        <v>0</v>
      </c>
      <c r="I121" s="7">
        <f t="shared" si="2"/>
        <v>0</v>
      </c>
      <c r="J121" s="7">
        <f t="shared" si="2"/>
        <v>0</v>
      </c>
      <c r="K121" s="7">
        <f t="shared" si="2"/>
        <v>48880.58</v>
      </c>
      <c r="L121" s="7">
        <f t="shared" si="2"/>
        <v>0</v>
      </c>
      <c r="M121" s="7">
        <f t="shared" si="2"/>
        <v>0</v>
      </c>
      <c r="N121" s="7">
        <f t="shared" si="2"/>
        <v>42027.519999999997</v>
      </c>
      <c r="O121" s="7">
        <f t="shared" si="2"/>
        <v>0</v>
      </c>
      <c r="P121" s="7">
        <f t="shared" si="2"/>
        <v>0</v>
      </c>
      <c r="Q121" s="7">
        <f t="shared" si="2"/>
        <v>0</v>
      </c>
      <c r="R121" s="7">
        <f t="shared" si="2"/>
        <v>0</v>
      </c>
      <c r="S121" s="7">
        <f t="shared" si="2"/>
        <v>0</v>
      </c>
      <c r="T121" s="7">
        <f t="shared" si="2"/>
        <v>0</v>
      </c>
      <c r="U121" s="7">
        <f t="shared" si="2"/>
        <v>0</v>
      </c>
      <c r="V121" s="7">
        <f t="shared" si="2"/>
        <v>0</v>
      </c>
      <c r="W121" s="7">
        <f t="shared" si="2"/>
        <v>0</v>
      </c>
      <c r="X121" s="7">
        <f t="shared" si="2"/>
        <v>0</v>
      </c>
      <c r="Y121" s="7">
        <f t="shared" si="2"/>
        <v>0</v>
      </c>
      <c r="Z121" s="7">
        <f t="shared" si="2"/>
        <v>0</v>
      </c>
      <c r="AA121" s="7">
        <f t="shared" si="2"/>
        <v>0</v>
      </c>
      <c r="AB121" s="7">
        <f t="shared" si="2"/>
        <v>0</v>
      </c>
      <c r="AC121" s="7">
        <f t="shared" si="2"/>
        <v>0</v>
      </c>
      <c r="AD121" s="7">
        <f t="shared" si="2"/>
        <v>0</v>
      </c>
      <c r="AE121" s="7">
        <f t="shared" si="2"/>
        <v>0</v>
      </c>
      <c r="AF121" s="7">
        <f t="shared" si="2"/>
        <v>0</v>
      </c>
      <c r="AG121" s="7">
        <f t="shared" si="2"/>
        <v>0</v>
      </c>
      <c r="AH121" s="7">
        <f t="shared" si="2"/>
        <v>0</v>
      </c>
      <c r="AI121" s="7">
        <f t="shared" si="2"/>
        <v>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0</v>
      </c>
      <c r="BI121" s="7">
        <f t="shared" si="2"/>
        <v>0</v>
      </c>
      <c r="BJ121" s="7">
        <f t="shared" si="2"/>
        <v>0</v>
      </c>
      <c r="BK121" s="7">
        <f t="shared" si="2"/>
        <v>0</v>
      </c>
      <c r="BL121" s="7">
        <f t="shared" si="2"/>
        <v>0</v>
      </c>
    </row>
    <row r="122" spans="1:73" x14ac:dyDescent="0.3">
      <c r="A122" s="6" t="s">
        <v>92</v>
      </c>
      <c r="B122" s="7">
        <f>INDEX(B$3:B$117,MATCH($A$122,$A3:$A$117,0),1)</f>
        <v>0</v>
      </c>
      <c r="C122" s="7">
        <f>INDEX(C$3:C$117,MATCH($A$122,$A3:$A$117,0),1)</f>
        <v>0</v>
      </c>
      <c r="D122" s="7">
        <f>INDEX(D$3:D$117,MATCH($A$122,$A3:$A$117,0),1)</f>
        <v>0</v>
      </c>
      <c r="E122" s="7">
        <f>INDEX(E$3:E$117,MATCH($A$122,$A3:$A$117,0),1)</f>
        <v>0</v>
      </c>
      <c r="F122" s="7">
        <f>INDEX(F$3:F$117,MATCH($A$122,$A3:$A$117,0),1)</f>
        <v>0</v>
      </c>
      <c r="G122" s="7">
        <f>INDEX(G$3:G$117,MATCH($A$122,$A3:$A$117,0),1)</f>
        <v>0</v>
      </c>
      <c r="H122" s="7">
        <f>INDEX(H$3:H$117,MATCH($A$122,$A3:$A$117,0),1)</f>
        <v>0</v>
      </c>
      <c r="I122" s="7">
        <f>INDEX(I$3:I$117,MATCH($A$122,$A3:$A$117,0),1)</f>
        <v>0</v>
      </c>
      <c r="J122" s="7">
        <f>INDEX(J$3:J$117,MATCH($A$122,$A3:$A$117,0),1)</f>
        <v>0</v>
      </c>
      <c r="K122" s="7">
        <f>INDEX(K$3:K$117,MATCH($A$122,$A3:$A$117,0),1)</f>
        <v>750249.5</v>
      </c>
      <c r="L122" s="7">
        <f>INDEX(L$3:L$117,MATCH($A$122,$A3:$A$117,0),1)</f>
        <v>759854.99</v>
      </c>
      <c r="M122" s="7">
        <f>INDEX(M$3:M$117,MATCH($A$122,$A3:$A$117,0),1)</f>
        <v>0</v>
      </c>
      <c r="N122" s="7">
        <f>INDEX(N$3:N$117,MATCH($A$122,$A3:$A$117,0),1)</f>
        <v>734882.47</v>
      </c>
      <c r="O122" s="7">
        <f>INDEX(O$3:O$117,MATCH($A$122,$A3:$A$117,0),1)</f>
        <v>0</v>
      </c>
      <c r="P122" s="7">
        <f>INDEX(P$3:P$117,MATCH($A$122,$A3:$A$117,0),1)</f>
        <v>0</v>
      </c>
      <c r="Q122" s="7">
        <f>INDEX(Q$3:Q$117,MATCH($A$122,$A3:$A$117,0),1)</f>
        <v>0</v>
      </c>
      <c r="R122" s="7">
        <f>INDEX(R$3:R$117,MATCH($A$122,$A3:$A$117,0),1)</f>
        <v>0</v>
      </c>
      <c r="S122" s="7">
        <f>INDEX(S$3:S$117,MATCH($A$122,$A3:$A$117,0),1)</f>
        <v>0</v>
      </c>
      <c r="T122" s="7">
        <f>INDEX(T$3:T$117,MATCH($A$122,$A3:$A$117,0),1)</f>
        <v>0</v>
      </c>
      <c r="U122" s="7">
        <f>INDEX(U$3:U$117,MATCH($A$122,$A3:$A$117,0),1)</f>
        <v>0</v>
      </c>
      <c r="V122" s="7">
        <f>INDEX(V$3:V$117,MATCH($A$122,$A3:$A$117,0),1)</f>
        <v>0</v>
      </c>
      <c r="W122" s="7">
        <f>INDEX(W$3:W$117,MATCH($A$122,$A3:$A$117,0),1)</f>
        <v>0</v>
      </c>
      <c r="X122" s="7">
        <f>INDEX(X$3:X$117,MATCH($A$122,$A3:$A$117,0),1)</f>
        <v>0</v>
      </c>
      <c r="Y122" s="7">
        <f>INDEX(Y$3:Y$117,MATCH($A$122,$A3:$A$117,0),1)</f>
        <v>0</v>
      </c>
      <c r="Z122" s="7">
        <f>INDEX(Z$3:Z$117,MATCH($A$122,$A3:$A$117,0),1)</f>
        <v>0</v>
      </c>
      <c r="AA122" s="7">
        <f>INDEX(AA$3:AA$117,MATCH($A$122,$A3:$A$117,0),1)</f>
        <v>0</v>
      </c>
      <c r="AB122" s="7">
        <f>INDEX(AB$3:AB$117,MATCH($A$122,$A3:$A$117,0),1)</f>
        <v>0</v>
      </c>
      <c r="AC122" s="7">
        <f>INDEX(AC$3:AC$117,MATCH($A$122,$A3:$A$117,0),1)</f>
        <v>0</v>
      </c>
      <c r="AD122" s="7">
        <f>INDEX(AD$3:AD$117,MATCH($A$122,$A3:$A$117,0),1)</f>
        <v>0</v>
      </c>
      <c r="AE122" s="7">
        <f>INDEX(AE$3:AE$117,MATCH($A$122,$A3:$A$117,0),1)</f>
        <v>0</v>
      </c>
      <c r="AF122" s="7">
        <f>INDEX(AF$3:AF$117,MATCH($A$122,$A3:$A$117,0),1)</f>
        <v>0</v>
      </c>
      <c r="AG122" s="7">
        <f>INDEX(AG$3:AG$117,MATCH($A$122,$A3:$A$117,0),1)</f>
        <v>0</v>
      </c>
      <c r="AH122" s="7">
        <f>INDEX(AH$3:AH$117,MATCH($A$122,$A3:$A$117,0),1)</f>
        <v>0</v>
      </c>
      <c r="AI122" s="7">
        <f>INDEX(AI$3:AI$117,MATCH($A$122,$A3:$A$117,0),1)</f>
        <v>0</v>
      </c>
      <c r="AJ122" s="7">
        <f>INDEX(AJ$3:AJ$117,MATCH($A$122,$A3:$A$117,0),1)</f>
        <v>0</v>
      </c>
      <c r="AK122" s="7">
        <f>INDEX(AK$3:AK$117,MATCH($A$122,$A3:$A$117,0),1)</f>
        <v>0</v>
      </c>
      <c r="AL122" s="7">
        <f>INDEX(AL$3:AL$117,MATCH($A$122,$A3:$A$117,0),1)</f>
        <v>0</v>
      </c>
      <c r="AM122" s="7">
        <f>INDEX(AM$3:AM$117,MATCH($A$122,$A3:$A$117,0),1)</f>
        <v>0</v>
      </c>
      <c r="AN122" s="7">
        <f>INDEX(AN$3:AN$117,MATCH($A$122,$A3:$A$117,0),1)</f>
        <v>0</v>
      </c>
      <c r="AO122" s="7">
        <f>INDEX(AO$3:AO$117,MATCH($A$122,$A3:$A$117,0),1)</f>
        <v>0</v>
      </c>
      <c r="AP122" s="7">
        <f>INDEX(AP$3:AP$117,MATCH($A$122,$A3:$A$117,0),1)</f>
        <v>0</v>
      </c>
      <c r="AQ122" s="7">
        <f>INDEX(AQ$3:AQ$117,MATCH($A$122,$A3:$A$117,0),1)</f>
        <v>0</v>
      </c>
      <c r="AR122" s="7">
        <f>INDEX(AR$3:AR$117,MATCH($A$122,$A3:$A$117,0),1)</f>
        <v>0</v>
      </c>
      <c r="AS122" s="7">
        <f>INDEX(AS$3:AS$117,MATCH($A$122,$A3:$A$117,0),1)</f>
        <v>0</v>
      </c>
      <c r="AT122" s="7">
        <f>INDEX(AT$3:AT$117,MATCH($A$122,$A3:$A$117,0),1)</f>
        <v>0</v>
      </c>
      <c r="AU122" s="7">
        <f>INDEX(AU$3:AU$117,MATCH($A$122,$A3:$A$117,0),1)</f>
        <v>0</v>
      </c>
      <c r="AV122" s="7">
        <f>INDEX(AV$3:AV$117,MATCH($A$122,$A3:$A$117,0),1)</f>
        <v>0</v>
      </c>
      <c r="AW122" s="7">
        <f>INDEX(AW$3:AW$117,MATCH($A$122,$A3:$A$117,0),1)</f>
        <v>0</v>
      </c>
      <c r="AX122" s="7">
        <f>INDEX(AX$3:AX$117,MATCH($A$122,$A3:$A$117,0),1)</f>
        <v>0</v>
      </c>
      <c r="AY122" s="7">
        <f>INDEX(AY$3:AY$117,MATCH($A$122,$A3:$A$117,0),1)</f>
        <v>0</v>
      </c>
      <c r="AZ122" s="7">
        <f>INDEX(AZ$3:AZ$117,MATCH($A$122,$A3:$A$117,0),1)</f>
        <v>0</v>
      </c>
      <c r="BA122" s="7">
        <f>INDEX(BA$3:BA$117,MATCH($A$122,$A3:$A$117,0),1)</f>
        <v>0</v>
      </c>
      <c r="BB122" s="7">
        <f>INDEX(BB$3:BB$117,MATCH($A$122,$A3:$A$117,0),1)</f>
        <v>0</v>
      </c>
      <c r="BC122" s="7">
        <f>INDEX(BC$3:BC$117,MATCH($A$122,$A3:$A$117,0),1)</f>
        <v>0</v>
      </c>
      <c r="BD122" s="7">
        <f>INDEX(BD$3:BD$117,MATCH($A$122,$A3:$A$117,0),1)</f>
        <v>0</v>
      </c>
      <c r="BE122" s="7">
        <f>INDEX(BE$3:BE$117,MATCH($A$122,$A3:$A$117,0),1)</f>
        <v>0</v>
      </c>
      <c r="BF122" s="7">
        <f>INDEX(BF$3:BF$117,MATCH($A$122,$A3:$A$117,0),1)</f>
        <v>0</v>
      </c>
      <c r="BG122" s="7">
        <f>INDEX(BG$3:BG$117,MATCH($A$122,$A3:$A$117,0),1)</f>
        <v>0</v>
      </c>
      <c r="BH122" s="7">
        <f>INDEX(BH$3:BH$117,MATCH($A$122,$A3:$A$117,0),1)</f>
        <v>0</v>
      </c>
      <c r="BI122" s="7">
        <f>INDEX(BI$3:BI$117,MATCH($A$122,$A3:$A$117,0),1)</f>
        <v>0</v>
      </c>
      <c r="BJ122" s="7">
        <f>INDEX(BJ$3:BJ$117,MATCH($A$122,$A3:$A$117,0),1)</f>
        <v>0</v>
      </c>
      <c r="BK122" s="7">
        <f>INDEX(BK$3:BK$117,MATCH($A$122,$A3:$A$117,0),1)</f>
        <v>0</v>
      </c>
      <c r="BL122" s="7">
        <f>INDEX(BL$3:BL$117,MATCH($A$122,$A3:$A$117,0),1)</f>
        <v>0</v>
      </c>
    </row>
    <row r="123" spans="1:73" s="5" customFormat="1" x14ac:dyDescent="0.3">
      <c r="A123" s="8" t="s">
        <v>163</v>
      </c>
      <c r="B123" s="5" t="e">
        <f>B119+B120+B121</f>
        <v>#N/A</v>
      </c>
      <c r="C123" s="5" t="e">
        <f t="shared" ref="C123:BC123" si="3">C119+C120+C121</f>
        <v>#N/A</v>
      </c>
      <c r="D123" s="5" t="e">
        <f t="shared" si="3"/>
        <v>#N/A</v>
      </c>
      <c r="E123" s="5" t="e">
        <f t="shared" si="3"/>
        <v>#N/A</v>
      </c>
      <c r="F123" s="5" t="e">
        <f t="shared" si="3"/>
        <v>#N/A</v>
      </c>
      <c r="G123" s="5" t="e">
        <f t="shared" si="3"/>
        <v>#N/A</v>
      </c>
      <c r="H123" s="5" t="e">
        <f t="shared" si="3"/>
        <v>#N/A</v>
      </c>
      <c r="I123" s="5" t="e">
        <f t="shared" si="3"/>
        <v>#N/A</v>
      </c>
      <c r="J123" s="5" t="e">
        <f t="shared" si="3"/>
        <v>#N/A</v>
      </c>
      <c r="K123" s="5" t="e">
        <f t="shared" si="3"/>
        <v>#N/A</v>
      </c>
      <c r="L123" s="5" t="e">
        <f t="shared" si="3"/>
        <v>#N/A</v>
      </c>
      <c r="M123" s="5" t="e">
        <f t="shared" si="3"/>
        <v>#N/A</v>
      </c>
      <c r="N123" s="5" t="e">
        <f t="shared" si="3"/>
        <v>#N/A</v>
      </c>
      <c r="O123" s="5" t="e">
        <f t="shared" si="3"/>
        <v>#N/A</v>
      </c>
      <c r="P123" s="5" t="e">
        <f t="shared" si="3"/>
        <v>#N/A</v>
      </c>
      <c r="Q123" s="5" t="e">
        <f t="shared" si="3"/>
        <v>#N/A</v>
      </c>
      <c r="R123" s="5" t="e">
        <f t="shared" si="3"/>
        <v>#N/A</v>
      </c>
      <c r="S123" s="5" t="e">
        <f t="shared" si="3"/>
        <v>#N/A</v>
      </c>
      <c r="T123" s="5" t="e">
        <f t="shared" si="3"/>
        <v>#N/A</v>
      </c>
      <c r="U123" s="5" t="e">
        <f t="shared" si="3"/>
        <v>#N/A</v>
      </c>
      <c r="V123" s="5" t="e">
        <f t="shared" si="3"/>
        <v>#N/A</v>
      </c>
      <c r="W123" s="5" t="e">
        <f t="shared" si="3"/>
        <v>#N/A</v>
      </c>
      <c r="X123" s="5" t="e">
        <f t="shared" si="3"/>
        <v>#N/A</v>
      </c>
      <c r="Y123" s="5" t="e">
        <f t="shared" si="3"/>
        <v>#N/A</v>
      </c>
      <c r="Z123" s="5" t="e">
        <f t="shared" si="3"/>
        <v>#N/A</v>
      </c>
      <c r="AA123" s="5" t="e">
        <f t="shared" si="3"/>
        <v>#N/A</v>
      </c>
      <c r="AB123" s="5" t="e">
        <f t="shared" si="3"/>
        <v>#N/A</v>
      </c>
      <c r="AC123" s="5" t="e">
        <f t="shared" si="3"/>
        <v>#N/A</v>
      </c>
      <c r="AD123" s="5" t="e">
        <f t="shared" si="3"/>
        <v>#N/A</v>
      </c>
      <c r="AE123" s="5" t="e">
        <f t="shared" si="3"/>
        <v>#N/A</v>
      </c>
      <c r="AF123" s="5" t="e">
        <f t="shared" si="3"/>
        <v>#N/A</v>
      </c>
      <c r="AG123" s="5" t="e">
        <f t="shared" si="3"/>
        <v>#N/A</v>
      </c>
      <c r="AH123" s="5" t="e">
        <f t="shared" si="3"/>
        <v>#N/A</v>
      </c>
      <c r="AI123" s="5" t="e">
        <f t="shared" si="3"/>
        <v>#N/A</v>
      </c>
      <c r="AJ123" s="5" t="e">
        <f t="shared" si="3"/>
        <v>#N/A</v>
      </c>
      <c r="AK123" s="5" t="e">
        <f t="shared" si="3"/>
        <v>#N/A</v>
      </c>
      <c r="AL123" s="5" t="e">
        <f t="shared" si="3"/>
        <v>#N/A</v>
      </c>
      <c r="AM123" s="5" t="e">
        <f t="shared" si="3"/>
        <v>#N/A</v>
      </c>
      <c r="AN123" s="5" t="e">
        <f t="shared" si="3"/>
        <v>#N/A</v>
      </c>
      <c r="AO123" s="5" t="e">
        <f t="shared" si="3"/>
        <v>#N/A</v>
      </c>
      <c r="AP123" s="5" t="e">
        <f t="shared" si="3"/>
        <v>#N/A</v>
      </c>
      <c r="AQ123" s="5" t="e">
        <f t="shared" si="3"/>
        <v>#N/A</v>
      </c>
      <c r="AR123" s="5" t="e">
        <f t="shared" si="3"/>
        <v>#N/A</v>
      </c>
      <c r="AS123" s="5" t="e">
        <f t="shared" si="3"/>
        <v>#N/A</v>
      </c>
      <c r="AT123" s="5" t="e">
        <f t="shared" si="3"/>
        <v>#N/A</v>
      </c>
      <c r="AU123" s="5" t="e">
        <f t="shared" si="3"/>
        <v>#N/A</v>
      </c>
      <c r="AV123" s="5" t="e">
        <f t="shared" si="3"/>
        <v>#N/A</v>
      </c>
      <c r="AW123" s="5" t="e">
        <f t="shared" si="3"/>
        <v>#N/A</v>
      </c>
      <c r="AX123" s="5" t="e">
        <f t="shared" si="3"/>
        <v>#N/A</v>
      </c>
      <c r="AY123" s="5" t="e">
        <f t="shared" si="3"/>
        <v>#N/A</v>
      </c>
      <c r="AZ123" s="5" t="e">
        <f t="shared" si="3"/>
        <v>#N/A</v>
      </c>
      <c r="BA123" s="5" t="e">
        <f t="shared" si="3"/>
        <v>#N/A</v>
      </c>
      <c r="BB123" s="5" t="e">
        <f t="shared" si="3"/>
        <v>#N/A</v>
      </c>
      <c r="BC123" s="5" t="e">
        <f t="shared" si="3"/>
        <v>#N/A</v>
      </c>
      <c r="BD123" s="5">
        <f t="shared" ref="BD123:BL123" si="4">+BD42+BD46+BD49</f>
        <v>0</v>
      </c>
      <c r="BE123" s="5">
        <f t="shared" si="4"/>
        <v>0</v>
      </c>
      <c r="BF123" s="5">
        <f t="shared" si="4"/>
        <v>0</v>
      </c>
      <c r="BG123" s="5">
        <f t="shared" si="4"/>
        <v>0</v>
      </c>
      <c r="BH123" s="5">
        <f t="shared" si="4"/>
        <v>0</v>
      </c>
      <c r="BI123" s="5">
        <f t="shared" si="4"/>
        <v>0</v>
      </c>
      <c r="BJ123" s="5">
        <f t="shared" si="4"/>
        <v>0</v>
      </c>
      <c r="BK123" s="5">
        <f t="shared" si="4"/>
        <v>0</v>
      </c>
      <c r="BL123" s="5">
        <f t="shared" si="4"/>
        <v>0</v>
      </c>
    </row>
    <row r="124" spans="1:73" s="5" customFormat="1" x14ac:dyDescent="0.3">
      <c r="A124" s="8" t="s">
        <v>164</v>
      </c>
      <c r="B124" s="5">
        <f>B122</f>
        <v>0</v>
      </c>
      <c r="C124" s="5">
        <f t="shared" ref="C124:BL124" si="5">C122</f>
        <v>0</v>
      </c>
      <c r="D124" s="5">
        <f t="shared" si="5"/>
        <v>0</v>
      </c>
      <c r="E124" s="5">
        <f t="shared" si="5"/>
        <v>0</v>
      </c>
      <c r="F124" s="5">
        <f t="shared" si="5"/>
        <v>0</v>
      </c>
      <c r="G124" s="5">
        <f t="shared" si="5"/>
        <v>0</v>
      </c>
      <c r="H124" s="5">
        <f t="shared" si="5"/>
        <v>0</v>
      </c>
      <c r="I124" s="5">
        <f t="shared" si="5"/>
        <v>0</v>
      </c>
      <c r="J124" s="5">
        <f t="shared" si="5"/>
        <v>0</v>
      </c>
      <c r="K124" s="5">
        <f t="shared" si="5"/>
        <v>750249.5</v>
      </c>
      <c r="L124" s="5">
        <f t="shared" si="5"/>
        <v>759854.99</v>
      </c>
      <c r="M124" s="5">
        <f t="shared" si="5"/>
        <v>0</v>
      </c>
      <c r="N124" s="5">
        <f t="shared" si="5"/>
        <v>734882.47</v>
      </c>
      <c r="O124" s="5">
        <f t="shared" si="5"/>
        <v>0</v>
      </c>
      <c r="P124" s="5">
        <f t="shared" si="5"/>
        <v>0</v>
      </c>
      <c r="Q124" s="5">
        <f t="shared" si="5"/>
        <v>0</v>
      </c>
      <c r="R124" s="5">
        <f t="shared" si="5"/>
        <v>0</v>
      </c>
      <c r="S124" s="5">
        <f t="shared" si="5"/>
        <v>0</v>
      </c>
      <c r="T124" s="5">
        <f t="shared" si="5"/>
        <v>0</v>
      </c>
      <c r="U124" s="5">
        <f t="shared" si="5"/>
        <v>0</v>
      </c>
      <c r="V124" s="5">
        <f t="shared" si="5"/>
        <v>0</v>
      </c>
      <c r="W124" s="5">
        <f t="shared" si="5"/>
        <v>0</v>
      </c>
      <c r="X124" s="5">
        <f t="shared" si="5"/>
        <v>0</v>
      </c>
      <c r="Y124" s="5">
        <f t="shared" si="5"/>
        <v>0</v>
      </c>
      <c r="Z124" s="5">
        <f t="shared" si="5"/>
        <v>0</v>
      </c>
      <c r="AA124" s="5">
        <f t="shared" si="5"/>
        <v>0</v>
      </c>
      <c r="AB124" s="5">
        <f t="shared" si="5"/>
        <v>0</v>
      </c>
      <c r="AC124" s="5">
        <f t="shared" si="5"/>
        <v>0</v>
      </c>
      <c r="AD124" s="5">
        <f t="shared" si="5"/>
        <v>0</v>
      </c>
      <c r="AE124" s="5">
        <f t="shared" si="5"/>
        <v>0</v>
      </c>
      <c r="AF124" s="5">
        <f t="shared" si="5"/>
        <v>0</v>
      </c>
      <c r="AG124" s="5">
        <f t="shared" si="5"/>
        <v>0</v>
      </c>
      <c r="AH124" s="5">
        <f t="shared" si="5"/>
        <v>0</v>
      </c>
      <c r="AI124" s="5">
        <f t="shared" si="5"/>
        <v>0</v>
      </c>
      <c r="AJ124" s="5">
        <f t="shared" si="5"/>
        <v>0</v>
      </c>
      <c r="AK124" s="5">
        <f t="shared" si="5"/>
        <v>0</v>
      </c>
      <c r="AL124" s="5">
        <f t="shared" si="5"/>
        <v>0</v>
      </c>
      <c r="AM124" s="5">
        <f t="shared" si="5"/>
        <v>0</v>
      </c>
      <c r="AN124" s="5">
        <f t="shared" si="5"/>
        <v>0</v>
      </c>
      <c r="AO124" s="5">
        <f t="shared" si="5"/>
        <v>0</v>
      </c>
      <c r="AP124" s="5">
        <f t="shared" si="5"/>
        <v>0</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0</v>
      </c>
      <c r="BD124" s="5">
        <f t="shared" si="5"/>
        <v>0</v>
      </c>
      <c r="BE124" s="5">
        <f t="shared" si="5"/>
        <v>0</v>
      </c>
      <c r="BF124" s="5">
        <f t="shared" si="5"/>
        <v>0</v>
      </c>
      <c r="BG124" s="5">
        <f t="shared" si="5"/>
        <v>0</v>
      </c>
      <c r="BH124" s="5">
        <f t="shared" si="5"/>
        <v>0</v>
      </c>
      <c r="BI124" s="5">
        <f t="shared" si="5"/>
        <v>0</v>
      </c>
      <c r="BJ124" s="5">
        <f t="shared" si="5"/>
        <v>0</v>
      </c>
      <c r="BK124" s="5">
        <f t="shared" si="5"/>
        <v>0</v>
      </c>
      <c r="BL124" s="5">
        <f t="shared" si="5"/>
        <v>0</v>
      </c>
    </row>
    <row r="125" spans="1:73" s="9" customFormat="1" x14ac:dyDescent="0.3">
      <c r="A125" s="8" t="s">
        <v>165</v>
      </c>
      <c r="B125" s="9" t="e">
        <f>SUM(B123:B124)</f>
        <v>#N/A</v>
      </c>
      <c r="C125" s="9" t="e">
        <f t="shared" ref="C125:BL125" si="6">SUM(C123:C124)</f>
        <v>#N/A</v>
      </c>
      <c r="D125" s="9" t="e">
        <f t="shared" si="6"/>
        <v>#N/A</v>
      </c>
      <c r="E125" s="9" t="e">
        <f t="shared" si="6"/>
        <v>#N/A</v>
      </c>
      <c r="F125" s="9" t="e">
        <f t="shared" si="6"/>
        <v>#N/A</v>
      </c>
      <c r="G125" s="9" t="e">
        <f t="shared" si="6"/>
        <v>#N/A</v>
      </c>
      <c r="H125" s="9" t="e">
        <f t="shared" si="6"/>
        <v>#N/A</v>
      </c>
      <c r="I125" s="9" t="e">
        <f t="shared" si="6"/>
        <v>#N/A</v>
      </c>
      <c r="J125" s="9" t="e">
        <f t="shared" si="6"/>
        <v>#N/A</v>
      </c>
      <c r="K125" s="9" t="e">
        <f t="shared" si="6"/>
        <v>#N/A</v>
      </c>
      <c r="L125" s="9" t="e">
        <f t="shared" si="6"/>
        <v>#N/A</v>
      </c>
      <c r="M125" s="9" t="e">
        <f t="shared" si="6"/>
        <v>#N/A</v>
      </c>
      <c r="N125" s="9" t="e">
        <f t="shared" si="6"/>
        <v>#N/A</v>
      </c>
      <c r="O125" s="9" t="e">
        <f t="shared" si="6"/>
        <v>#N/A</v>
      </c>
      <c r="P125" s="9" t="e">
        <f t="shared" si="6"/>
        <v>#N/A</v>
      </c>
      <c r="Q125" s="9" t="e">
        <f t="shared" si="6"/>
        <v>#N/A</v>
      </c>
      <c r="R125" s="9" t="e">
        <f t="shared" si="6"/>
        <v>#N/A</v>
      </c>
      <c r="S125" s="9" t="e">
        <f t="shared" si="6"/>
        <v>#N/A</v>
      </c>
      <c r="T125" s="9" t="e">
        <f t="shared" si="6"/>
        <v>#N/A</v>
      </c>
      <c r="U125" s="9" t="e">
        <f t="shared" si="6"/>
        <v>#N/A</v>
      </c>
      <c r="V125" s="9" t="e">
        <f t="shared" si="6"/>
        <v>#N/A</v>
      </c>
      <c r="W125" s="9" t="e">
        <f t="shared" si="6"/>
        <v>#N/A</v>
      </c>
      <c r="X125" s="9" t="e">
        <f t="shared" si="6"/>
        <v>#N/A</v>
      </c>
      <c r="Y125" s="9" t="e">
        <f t="shared" si="6"/>
        <v>#N/A</v>
      </c>
      <c r="Z125" s="9" t="e">
        <f t="shared" si="6"/>
        <v>#N/A</v>
      </c>
      <c r="AA125" s="9" t="e">
        <f t="shared" si="6"/>
        <v>#N/A</v>
      </c>
      <c r="AB125" s="9" t="e">
        <f t="shared" si="6"/>
        <v>#N/A</v>
      </c>
      <c r="AC125" s="9" t="e">
        <f t="shared" si="6"/>
        <v>#N/A</v>
      </c>
      <c r="AD125" s="9" t="e">
        <f t="shared" si="6"/>
        <v>#N/A</v>
      </c>
      <c r="AE125" s="9" t="e">
        <f t="shared" si="6"/>
        <v>#N/A</v>
      </c>
      <c r="AF125" s="9" t="e">
        <f t="shared" si="6"/>
        <v>#N/A</v>
      </c>
      <c r="AG125" s="9" t="e">
        <f t="shared" si="6"/>
        <v>#N/A</v>
      </c>
      <c r="AH125" s="9" t="e">
        <f t="shared" si="6"/>
        <v>#N/A</v>
      </c>
      <c r="AI125" s="9" t="e">
        <f t="shared" si="6"/>
        <v>#N/A</v>
      </c>
      <c r="AJ125" s="9" t="e">
        <f t="shared" si="6"/>
        <v>#N/A</v>
      </c>
      <c r="AK125" s="9" t="e">
        <f t="shared" si="6"/>
        <v>#N/A</v>
      </c>
      <c r="AL125" s="9" t="e">
        <f t="shared" si="6"/>
        <v>#N/A</v>
      </c>
      <c r="AM125" s="9" t="e">
        <f t="shared" si="6"/>
        <v>#N/A</v>
      </c>
      <c r="AN125" s="9" t="e">
        <f t="shared" si="6"/>
        <v>#N/A</v>
      </c>
      <c r="AO125" s="9" t="e">
        <f t="shared" si="6"/>
        <v>#N/A</v>
      </c>
      <c r="AP125" s="9" t="e">
        <f t="shared" si="6"/>
        <v>#N/A</v>
      </c>
      <c r="AQ125" s="9" t="e">
        <f t="shared" si="6"/>
        <v>#N/A</v>
      </c>
      <c r="AR125" s="9" t="e">
        <f t="shared" si="6"/>
        <v>#N/A</v>
      </c>
      <c r="AS125" s="9" t="e">
        <f t="shared" si="6"/>
        <v>#N/A</v>
      </c>
      <c r="AT125" s="9" t="e">
        <f t="shared" si="6"/>
        <v>#N/A</v>
      </c>
      <c r="AU125" s="9" t="e">
        <f t="shared" si="6"/>
        <v>#N/A</v>
      </c>
      <c r="AV125" s="9" t="e">
        <f t="shared" si="6"/>
        <v>#N/A</v>
      </c>
      <c r="AW125" s="9" t="e">
        <f t="shared" si="6"/>
        <v>#N/A</v>
      </c>
      <c r="AX125" s="9" t="e">
        <f t="shared" si="6"/>
        <v>#N/A</v>
      </c>
      <c r="AY125" s="9" t="e">
        <f t="shared" si="6"/>
        <v>#N/A</v>
      </c>
      <c r="AZ125" s="9" t="e">
        <f t="shared" si="6"/>
        <v>#N/A</v>
      </c>
      <c r="BA125" s="9" t="e">
        <f t="shared" si="6"/>
        <v>#N/A</v>
      </c>
      <c r="BB125" s="9" t="e">
        <f t="shared" si="6"/>
        <v>#N/A</v>
      </c>
      <c r="BC125" s="9" t="e">
        <f t="shared" si="6"/>
        <v>#N/A</v>
      </c>
      <c r="BD125" s="9">
        <f t="shared" si="6"/>
        <v>0</v>
      </c>
      <c r="BE125" s="9">
        <f t="shared" si="6"/>
        <v>0</v>
      </c>
      <c r="BF125" s="9">
        <f t="shared" si="6"/>
        <v>0</v>
      </c>
      <c r="BG125" s="9">
        <f t="shared" si="6"/>
        <v>0</v>
      </c>
      <c r="BH125" s="9">
        <f t="shared" si="6"/>
        <v>0</v>
      </c>
      <c r="BI125" s="9">
        <f t="shared" si="6"/>
        <v>0</v>
      </c>
      <c r="BJ125" s="9">
        <f t="shared" si="6"/>
        <v>0</v>
      </c>
      <c r="BK125" s="9">
        <f t="shared" si="6"/>
        <v>0</v>
      </c>
      <c r="BL125" s="9">
        <f t="shared" si="6"/>
        <v>0</v>
      </c>
    </row>
    <row r="126" spans="1:73" x14ac:dyDescent="0.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row>
    <row r="127" spans="1:73" x14ac:dyDescent="0.3">
      <c r="A127" s="10" t="s">
        <v>166</v>
      </c>
    </row>
    <row r="128" spans="1:73" s="3" customFormat="1" x14ac:dyDescent="0.3">
      <c r="A128" t="s">
        <v>1</v>
      </c>
      <c r="B128" t="s">
        <v>2</v>
      </c>
      <c r="C128" t="s">
        <v>167</v>
      </c>
      <c r="D128" t="s">
        <v>4</v>
      </c>
      <c r="E128" t="s">
        <v>5</v>
      </c>
      <c r="F128" t="s">
        <v>6</v>
      </c>
      <c r="G128" t="s">
        <v>168</v>
      </c>
      <c r="H128" t="s">
        <v>8</v>
      </c>
      <c r="I128" t="s">
        <v>9</v>
      </c>
      <c r="J128" t="s">
        <v>10</v>
      </c>
      <c r="K128" t="s">
        <v>169</v>
      </c>
      <c r="L128" t="s">
        <v>12</v>
      </c>
      <c r="M128" t="s">
        <v>13</v>
      </c>
      <c r="N128" t="s">
        <v>14</v>
      </c>
      <c r="O128" t="s">
        <v>170</v>
      </c>
      <c r="P128" t="s">
        <v>16</v>
      </c>
      <c r="Q128" t="s">
        <v>17</v>
      </c>
      <c r="R128" t="s">
        <v>18</v>
      </c>
      <c r="S128" t="s">
        <v>171</v>
      </c>
      <c r="T128" t="s">
        <v>20</v>
      </c>
      <c r="U128" t="s">
        <v>21</v>
      </c>
      <c r="V128" t="s">
        <v>22</v>
      </c>
      <c r="W128" t="s">
        <v>172</v>
      </c>
      <c r="X128" t="s">
        <v>24</v>
      </c>
      <c r="Y128" t="s">
        <v>25</v>
      </c>
      <c r="Z128" t="s">
        <v>26</v>
      </c>
      <c r="AA128" t="s">
        <v>173</v>
      </c>
      <c r="AB128" t="s">
        <v>28</v>
      </c>
      <c r="AC128" t="s">
        <v>29</v>
      </c>
      <c r="AD128" t="s">
        <v>30</v>
      </c>
      <c r="AE128" t="s">
        <v>174</v>
      </c>
      <c r="AF128" t="s">
        <v>32</v>
      </c>
      <c r="AG128" t="s">
        <v>33</v>
      </c>
      <c r="AH128" t="s">
        <v>34</v>
      </c>
      <c r="AI128" t="s">
        <v>175</v>
      </c>
      <c r="AJ128" t="s">
        <v>36</v>
      </c>
      <c r="AK128" t="s">
        <v>37</v>
      </c>
      <c r="AL128" t="s">
        <v>38</v>
      </c>
      <c r="AM128" t="s">
        <v>176</v>
      </c>
      <c r="AN128" t="s">
        <v>40</v>
      </c>
      <c r="AO128" t="s">
        <v>41</v>
      </c>
      <c r="AP128" t="s">
        <v>42</v>
      </c>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row>
    <row r="129" spans="1:73" x14ac:dyDescent="0.3">
      <c r="A129" t="s">
        <v>177</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row>
    <row r="130" spans="1:73" x14ac:dyDescent="0.3">
      <c r="A130" t="s">
        <v>178</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row>
    <row r="131" spans="1:73" x14ac:dyDescent="0.3">
      <c r="A131" t="s">
        <v>179</v>
      </c>
      <c r="B131">
        <v>307379.71000000002</v>
      </c>
      <c r="C131">
        <v>287531.01</v>
      </c>
      <c r="D131">
        <v>249435.28</v>
      </c>
      <c r="E131">
        <v>202839.37</v>
      </c>
      <c r="F131">
        <v>207275.59</v>
      </c>
      <c r="G131">
        <v>238109.31</v>
      </c>
      <c r="H131">
        <v>220702.97</v>
      </c>
      <c r="I131">
        <v>201352.86</v>
      </c>
      <c r="J131">
        <v>236661.41</v>
      </c>
      <c r="K131">
        <v>213581.06</v>
      </c>
      <c r="L131">
        <v>192111.07</v>
      </c>
      <c r="M131">
        <v>225637.46</v>
      </c>
      <c r="N131">
        <v>233010.07</v>
      </c>
      <c r="O131">
        <v>225373.96</v>
      </c>
      <c r="P131">
        <v>200630.5</v>
      </c>
      <c r="Q131">
        <v>179497.25</v>
      </c>
      <c r="R131">
        <v>197914.66</v>
      </c>
      <c r="S131">
        <v>203449.15</v>
      </c>
      <c r="T131">
        <v>180882.36</v>
      </c>
      <c r="U131">
        <v>147634.09</v>
      </c>
      <c r="V131">
        <v>161208.81</v>
      </c>
      <c r="W131">
        <v>143935.57</v>
      </c>
      <c r="X131">
        <v>139843.68</v>
      </c>
      <c r="Y131">
        <v>124100.21</v>
      </c>
      <c r="Z131">
        <v>151616.47</v>
      </c>
      <c r="AA131">
        <v>153058.48000000001</v>
      </c>
      <c r="AB131">
        <v>158035</v>
      </c>
      <c r="AC131">
        <v>139889.65</v>
      </c>
      <c r="AD131">
        <v>150846.04999999999</v>
      </c>
      <c r="AE131">
        <v>179038.7</v>
      </c>
      <c r="AF131">
        <v>185463.3</v>
      </c>
      <c r="AG131">
        <v>158631.46</v>
      </c>
      <c r="AH131">
        <v>195593.33</v>
      </c>
      <c r="AI131">
        <v>197006.44</v>
      </c>
      <c r="AJ131">
        <v>189593.52</v>
      </c>
      <c r="AK131">
        <v>160960.04999999999</v>
      </c>
      <c r="AL131">
        <v>162312.16</v>
      </c>
      <c r="AM131">
        <v>147200.44</v>
      </c>
      <c r="AN131">
        <v>124106.39</v>
      </c>
      <c r="AO131">
        <v>97858.58</v>
      </c>
      <c r="AP131">
        <v>98094.720000000001</v>
      </c>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row>
    <row r="132" spans="1:73" x14ac:dyDescent="0.3">
      <c r="A132" t="s">
        <v>180</v>
      </c>
      <c r="B132">
        <v>307379.71000000002</v>
      </c>
      <c r="C132">
        <v>287531.01</v>
      </c>
      <c r="D132">
        <v>249435.28</v>
      </c>
      <c r="E132">
        <v>202839.37</v>
      </c>
      <c r="F132">
        <v>207275.59</v>
      </c>
      <c r="G132">
        <v>238109.31</v>
      </c>
      <c r="H132">
        <v>220702.97</v>
      </c>
      <c r="I132">
        <v>201352.86</v>
      </c>
      <c r="J132">
        <v>236661.41</v>
      </c>
      <c r="K132">
        <v>213581.06</v>
      </c>
      <c r="L132">
        <v>192111.07</v>
      </c>
      <c r="M132">
        <v>225637.46</v>
      </c>
      <c r="N132">
        <v>233010.07</v>
      </c>
      <c r="O132">
        <v>225373.96</v>
      </c>
      <c r="P132">
        <v>200630.5</v>
      </c>
      <c r="Q132">
        <v>179497.25</v>
      </c>
      <c r="R132">
        <v>197914.66</v>
      </c>
      <c r="S132">
        <v>203449.15</v>
      </c>
      <c r="T132">
        <v>180882.36</v>
      </c>
      <c r="U132">
        <v>147634.09</v>
      </c>
      <c r="V132">
        <v>161208.81</v>
      </c>
      <c r="W132">
        <v>143935.57</v>
      </c>
      <c r="X132">
        <v>139843.68</v>
      </c>
      <c r="Y132">
        <v>124100.21</v>
      </c>
      <c r="Z132">
        <v>151616.47</v>
      </c>
      <c r="AA132">
        <v>153058.48000000001</v>
      </c>
      <c r="AB132">
        <v>158035</v>
      </c>
      <c r="AC132">
        <v>139889.65</v>
      </c>
      <c r="AD132">
        <v>150846.04999999999</v>
      </c>
      <c r="AE132">
        <v>179038.7</v>
      </c>
      <c r="AF132">
        <v>185463.3</v>
      </c>
      <c r="AG132">
        <v>158631.46</v>
      </c>
      <c r="AH132">
        <v>195593.33</v>
      </c>
      <c r="AI132">
        <v>197006.44</v>
      </c>
      <c r="AJ132">
        <v>189593.52</v>
      </c>
      <c r="AK132">
        <v>160960.04999999999</v>
      </c>
      <c r="AL132">
        <v>162312.16</v>
      </c>
      <c r="AM132">
        <v>147200.44</v>
      </c>
      <c r="AN132">
        <v>124106.39</v>
      </c>
      <c r="AO132">
        <v>97858.58</v>
      </c>
      <c r="AP132">
        <v>98094.720000000001</v>
      </c>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row>
    <row r="133" spans="1:73" x14ac:dyDescent="0.3">
      <c r="A133" t="s">
        <v>181</v>
      </c>
      <c r="B133">
        <v>0</v>
      </c>
      <c r="C133">
        <v>0</v>
      </c>
      <c r="D133">
        <v>0</v>
      </c>
      <c r="E133">
        <v>0</v>
      </c>
      <c r="F133">
        <v>0</v>
      </c>
      <c r="G133">
        <v>0</v>
      </c>
      <c r="H133">
        <v>0</v>
      </c>
      <c r="I133">
        <v>0</v>
      </c>
      <c r="J133">
        <v>0</v>
      </c>
      <c r="K133">
        <v>435.35</v>
      </c>
      <c r="L133">
        <v>498.95</v>
      </c>
      <c r="M133">
        <v>0</v>
      </c>
      <c r="N133">
        <v>1105.24</v>
      </c>
      <c r="O133">
        <v>1181.6600000000001</v>
      </c>
      <c r="P133">
        <v>990.29</v>
      </c>
      <c r="Q133">
        <v>1298.22</v>
      </c>
      <c r="R133">
        <v>832.93</v>
      </c>
      <c r="S133">
        <v>0</v>
      </c>
      <c r="T133">
        <v>531.47</v>
      </c>
      <c r="U133">
        <v>892.55</v>
      </c>
      <c r="V133">
        <v>635.28</v>
      </c>
      <c r="W133">
        <v>0</v>
      </c>
      <c r="X133">
        <v>482.26</v>
      </c>
      <c r="Y133">
        <v>481.26</v>
      </c>
      <c r="Z133">
        <v>0</v>
      </c>
      <c r="AA133">
        <v>871.81</v>
      </c>
      <c r="AB133">
        <v>517.17999999999995</v>
      </c>
      <c r="AC133">
        <v>0</v>
      </c>
      <c r="AD133">
        <v>700.43</v>
      </c>
      <c r="AE133">
        <v>1133.71</v>
      </c>
      <c r="AF133">
        <v>370.32</v>
      </c>
      <c r="AG133">
        <v>1711.42</v>
      </c>
      <c r="AH133">
        <v>1077.25</v>
      </c>
      <c r="AI133">
        <v>1886.26</v>
      </c>
      <c r="AJ133">
        <v>1103.17</v>
      </c>
      <c r="AK133">
        <v>2152.48</v>
      </c>
      <c r="AL133">
        <v>2278.61</v>
      </c>
      <c r="AM133">
        <v>2257.44</v>
      </c>
      <c r="AN133">
        <v>703.34</v>
      </c>
      <c r="AO133">
        <v>0</v>
      </c>
      <c r="AP133">
        <v>0</v>
      </c>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row>
    <row r="134" spans="1:73" x14ac:dyDescent="0.3">
      <c r="A134" t="s">
        <v>182</v>
      </c>
      <c r="B134">
        <v>0</v>
      </c>
      <c r="C134">
        <v>0</v>
      </c>
      <c r="D134">
        <v>0</v>
      </c>
      <c r="E134">
        <v>0</v>
      </c>
      <c r="F134">
        <v>0</v>
      </c>
      <c r="G134">
        <v>0</v>
      </c>
      <c r="H134">
        <v>0</v>
      </c>
      <c r="I134">
        <v>0</v>
      </c>
      <c r="J134">
        <v>0</v>
      </c>
      <c r="K134">
        <v>435.35</v>
      </c>
      <c r="L134">
        <v>498.95</v>
      </c>
      <c r="M134">
        <v>0</v>
      </c>
      <c r="N134">
        <v>1105.24</v>
      </c>
      <c r="O134">
        <v>1181.6600000000001</v>
      </c>
      <c r="P134">
        <v>990.29</v>
      </c>
      <c r="Q134">
        <v>1298.22</v>
      </c>
      <c r="R134">
        <v>832.93</v>
      </c>
      <c r="S134">
        <v>0</v>
      </c>
      <c r="T134">
        <v>531.47</v>
      </c>
      <c r="U134">
        <v>892.55</v>
      </c>
      <c r="V134">
        <v>635.28</v>
      </c>
      <c r="W134">
        <v>0</v>
      </c>
      <c r="X134">
        <v>482.26</v>
      </c>
      <c r="Y134">
        <v>481.26</v>
      </c>
      <c r="Z134">
        <v>0</v>
      </c>
      <c r="AA134">
        <v>871.81</v>
      </c>
      <c r="AB134">
        <v>517.17999999999995</v>
      </c>
      <c r="AC134">
        <v>0</v>
      </c>
      <c r="AD134">
        <v>700.43</v>
      </c>
      <c r="AE134">
        <v>1131.1600000000001</v>
      </c>
      <c r="AF134">
        <v>370.32</v>
      </c>
      <c r="AG134">
        <v>1711.42</v>
      </c>
      <c r="AH134">
        <v>1077.25</v>
      </c>
      <c r="AI134">
        <v>1882.06</v>
      </c>
      <c r="AJ134">
        <v>1103.17</v>
      </c>
      <c r="AK134">
        <v>2152.48</v>
      </c>
      <c r="AL134">
        <v>2278.61</v>
      </c>
      <c r="AM134">
        <v>2257.44</v>
      </c>
      <c r="AN134">
        <v>703.34</v>
      </c>
      <c r="AO134">
        <v>0</v>
      </c>
      <c r="AP134">
        <v>0</v>
      </c>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row>
    <row r="135" spans="1:73" x14ac:dyDescent="0.3">
      <c r="A135" t="s">
        <v>183</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0.64</v>
      </c>
      <c r="AF135">
        <v>0</v>
      </c>
      <c r="AG135">
        <v>0</v>
      </c>
      <c r="AH135">
        <v>0</v>
      </c>
      <c r="AI135">
        <v>1.05</v>
      </c>
      <c r="AJ135">
        <v>0</v>
      </c>
      <c r="AK135">
        <v>0</v>
      </c>
      <c r="AL135">
        <v>0</v>
      </c>
      <c r="AM135">
        <v>0</v>
      </c>
      <c r="AN135">
        <v>0</v>
      </c>
      <c r="AO135">
        <v>0</v>
      </c>
      <c r="AP135">
        <v>0</v>
      </c>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row>
    <row r="136" spans="1:73" x14ac:dyDescent="0.3">
      <c r="A136" t="s">
        <v>184</v>
      </c>
      <c r="B136">
        <v>1056.99</v>
      </c>
      <c r="C136">
        <v>2637.3</v>
      </c>
      <c r="D136">
        <v>1313.11</v>
      </c>
      <c r="E136">
        <v>1323.45</v>
      </c>
      <c r="F136">
        <v>831.45</v>
      </c>
      <c r="G136">
        <v>3246.6</v>
      </c>
      <c r="H136">
        <v>339.69</v>
      </c>
      <c r="I136">
        <v>794.94</v>
      </c>
      <c r="J136">
        <v>481.76</v>
      </c>
      <c r="K136">
        <v>382.5</v>
      </c>
      <c r="L136">
        <v>333.49</v>
      </c>
      <c r="M136">
        <v>873.37</v>
      </c>
      <c r="N136">
        <v>1117.76</v>
      </c>
      <c r="O136">
        <v>2136.38</v>
      </c>
      <c r="P136">
        <v>1058.44</v>
      </c>
      <c r="Q136">
        <v>424.32</v>
      </c>
      <c r="R136">
        <v>530.88</v>
      </c>
      <c r="S136">
        <v>3841.96</v>
      </c>
      <c r="T136">
        <v>322.41000000000003</v>
      </c>
      <c r="U136">
        <v>912.07</v>
      </c>
      <c r="V136">
        <v>310.26</v>
      </c>
      <c r="W136">
        <v>3012.75</v>
      </c>
      <c r="X136">
        <v>361.29</v>
      </c>
      <c r="Y136">
        <v>174.09</v>
      </c>
      <c r="Z136">
        <v>1300.5999999999999</v>
      </c>
      <c r="AA136">
        <v>260.35000000000002</v>
      </c>
      <c r="AB136">
        <v>761.44</v>
      </c>
      <c r="AC136">
        <v>1671.2</v>
      </c>
      <c r="AD136">
        <v>819.9</v>
      </c>
      <c r="AE136">
        <v>-4518.26</v>
      </c>
      <c r="AF136">
        <v>2705.15</v>
      </c>
      <c r="AG136">
        <v>1700.31</v>
      </c>
      <c r="AH136">
        <v>1151.01</v>
      </c>
      <c r="AI136">
        <v>783.13</v>
      </c>
      <c r="AJ136">
        <v>469.66</v>
      </c>
      <c r="AK136">
        <v>735.84</v>
      </c>
      <c r="AL136">
        <v>800.45</v>
      </c>
      <c r="AM136">
        <v>655.76</v>
      </c>
      <c r="AN136">
        <v>1160.1099999999999</v>
      </c>
      <c r="AO136">
        <v>1517.87</v>
      </c>
      <c r="AP136">
        <v>941.38</v>
      </c>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row>
    <row r="137" spans="1:73" x14ac:dyDescent="0.3">
      <c r="A137" t="s">
        <v>185</v>
      </c>
      <c r="B137">
        <v>308436.7</v>
      </c>
      <c r="C137">
        <v>290168.31</v>
      </c>
      <c r="D137">
        <v>250748.39</v>
      </c>
      <c r="E137">
        <v>204162.83</v>
      </c>
      <c r="F137">
        <v>208107.04</v>
      </c>
      <c r="G137">
        <v>241355.91</v>
      </c>
      <c r="H137">
        <v>221042.66</v>
      </c>
      <c r="I137">
        <v>202147.8</v>
      </c>
      <c r="J137">
        <v>237143.16</v>
      </c>
      <c r="K137">
        <v>214398.91</v>
      </c>
      <c r="L137">
        <v>192943.51</v>
      </c>
      <c r="M137">
        <v>226510.84</v>
      </c>
      <c r="N137">
        <v>235233.07</v>
      </c>
      <c r="O137">
        <v>228692</v>
      </c>
      <c r="P137">
        <v>202679.23</v>
      </c>
      <c r="Q137">
        <v>181219.78</v>
      </c>
      <c r="R137">
        <v>199278.47</v>
      </c>
      <c r="S137">
        <v>205231.81</v>
      </c>
      <c r="T137">
        <v>181736.23</v>
      </c>
      <c r="U137">
        <v>149438.71</v>
      </c>
      <c r="V137">
        <v>162154.35</v>
      </c>
      <c r="W137">
        <v>144945.24</v>
      </c>
      <c r="X137">
        <v>140687.23000000001</v>
      </c>
      <c r="Y137">
        <v>124755.56</v>
      </c>
      <c r="Z137">
        <v>152917.07</v>
      </c>
      <c r="AA137">
        <v>154190.64000000001</v>
      </c>
      <c r="AB137">
        <v>159313.62</v>
      </c>
      <c r="AC137">
        <v>141560.85</v>
      </c>
      <c r="AD137">
        <v>152366.38</v>
      </c>
      <c r="AE137">
        <v>175654.15</v>
      </c>
      <c r="AF137">
        <v>188538.76</v>
      </c>
      <c r="AG137">
        <v>162043.18</v>
      </c>
      <c r="AH137">
        <v>197821.58</v>
      </c>
      <c r="AI137">
        <v>199675.84</v>
      </c>
      <c r="AJ137">
        <v>191166.35</v>
      </c>
      <c r="AK137">
        <v>163848.38</v>
      </c>
      <c r="AL137">
        <v>165391.22</v>
      </c>
      <c r="AM137">
        <v>150113.64000000001</v>
      </c>
      <c r="AN137">
        <v>125969.84</v>
      </c>
      <c r="AO137">
        <v>99376.44</v>
      </c>
      <c r="AP137">
        <v>99036.1</v>
      </c>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row>
    <row r="138" spans="1:73" x14ac:dyDescent="0.3">
      <c r="A138" t="s">
        <v>186</v>
      </c>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x14ac:dyDescent="0.3">
      <c r="A139" t="s">
        <v>187</v>
      </c>
      <c r="B139">
        <v>145301.46</v>
      </c>
      <c r="C139">
        <v>134391.04000000001</v>
      </c>
      <c r="D139">
        <v>124034.31</v>
      </c>
      <c r="E139">
        <v>104245.12</v>
      </c>
      <c r="F139">
        <v>109341.75</v>
      </c>
      <c r="G139">
        <v>103557.5</v>
      </c>
      <c r="H139">
        <v>106666.32</v>
      </c>
      <c r="I139">
        <v>102945.63</v>
      </c>
      <c r="J139">
        <v>106527.72</v>
      </c>
      <c r="K139">
        <v>98628.83</v>
      </c>
      <c r="L139">
        <v>98809.13</v>
      </c>
      <c r="M139">
        <v>95918.64</v>
      </c>
      <c r="N139">
        <v>118340.55</v>
      </c>
      <c r="O139">
        <v>102242.31</v>
      </c>
      <c r="P139">
        <v>94011.31</v>
      </c>
      <c r="Q139">
        <v>91949.52</v>
      </c>
      <c r="R139">
        <v>89805.87</v>
      </c>
      <c r="S139">
        <v>97895.72</v>
      </c>
      <c r="T139">
        <v>85260.2</v>
      </c>
      <c r="U139">
        <v>79338.559999999998</v>
      </c>
      <c r="V139">
        <v>75994.720000000001</v>
      </c>
      <c r="W139">
        <v>79208.240000000005</v>
      </c>
      <c r="X139">
        <v>72158.45</v>
      </c>
      <c r="Y139">
        <v>77727.06</v>
      </c>
      <c r="Z139">
        <v>78326.02</v>
      </c>
      <c r="AA139">
        <v>79384.639999999999</v>
      </c>
      <c r="AB139">
        <v>83615.95</v>
      </c>
      <c r="AC139">
        <v>77930.960000000006</v>
      </c>
      <c r="AD139">
        <v>79671.3</v>
      </c>
      <c r="AE139">
        <v>90106.2</v>
      </c>
      <c r="AF139">
        <v>91963.36</v>
      </c>
      <c r="AG139">
        <v>84634.97</v>
      </c>
      <c r="AH139">
        <v>90323.69</v>
      </c>
      <c r="AI139">
        <v>92728.63</v>
      </c>
      <c r="AJ139">
        <v>92302.04</v>
      </c>
      <c r="AK139">
        <v>82760.22</v>
      </c>
      <c r="AL139">
        <v>80585.36</v>
      </c>
      <c r="AM139">
        <v>83865.850000000006</v>
      </c>
      <c r="AN139">
        <v>76332.070000000007</v>
      </c>
      <c r="AO139">
        <v>60737.84</v>
      </c>
      <c r="AP139">
        <v>57688.28</v>
      </c>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row>
    <row r="140" spans="1:73" x14ac:dyDescent="0.3">
      <c r="A140" t="s">
        <v>188</v>
      </c>
      <c r="B140">
        <v>145301.46</v>
      </c>
      <c r="C140">
        <v>134391.04000000001</v>
      </c>
      <c r="D140">
        <v>124034.31</v>
      </c>
      <c r="E140">
        <v>104245.12</v>
      </c>
      <c r="F140">
        <v>109341.75</v>
      </c>
      <c r="G140">
        <v>103557.5</v>
      </c>
      <c r="H140">
        <v>106666.32</v>
      </c>
      <c r="I140">
        <v>102945.63</v>
      </c>
      <c r="J140">
        <v>106527.72</v>
      </c>
      <c r="K140">
        <v>98628.83</v>
      </c>
      <c r="L140">
        <v>98809.13</v>
      </c>
      <c r="M140">
        <v>95918.64</v>
      </c>
      <c r="N140">
        <v>118340.55</v>
      </c>
      <c r="O140">
        <v>102242.31</v>
      </c>
      <c r="P140">
        <v>94011.31</v>
      </c>
      <c r="Q140">
        <v>91949.52</v>
      </c>
      <c r="R140">
        <v>89805.87</v>
      </c>
      <c r="S140">
        <v>97895.72</v>
      </c>
      <c r="T140">
        <v>85260.2</v>
      </c>
      <c r="U140">
        <v>79338.559999999998</v>
      </c>
      <c r="V140">
        <v>75994.720000000001</v>
      </c>
      <c r="W140">
        <v>79208.240000000005</v>
      </c>
      <c r="X140">
        <v>72158.45</v>
      </c>
      <c r="Y140">
        <v>77727.06</v>
      </c>
      <c r="Z140">
        <v>78326.02</v>
      </c>
      <c r="AA140">
        <v>79384.639999999999</v>
      </c>
      <c r="AB140">
        <v>83615.95</v>
      </c>
      <c r="AC140">
        <v>77930.960000000006</v>
      </c>
      <c r="AD140">
        <v>79671.3</v>
      </c>
      <c r="AE140">
        <v>90106.2</v>
      </c>
      <c r="AF140">
        <v>91963.36</v>
      </c>
      <c r="AG140">
        <v>84634.97</v>
      </c>
      <c r="AH140">
        <v>90323.69</v>
      </c>
      <c r="AI140">
        <v>92728.63</v>
      </c>
      <c r="AJ140">
        <v>92302.04</v>
      </c>
      <c r="AK140">
        <v>82760.22</v>
      </c>
      <c r="AL140">
        <v>80585.36</v>
      </c>
      <c r="AM140">
        <v>83865.850000000006</v>
      </c>
      <c r="AN140">
        <v>76332.070000000007</v>
      </c>
      <c r="AO140">
        <v>60737.84</v>
      </c>
      <c r="AP140">
        <v>57688.28</v>
      </c>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x14ac:dyDescent="0.3">
      <c r="A141" t="s">
        <v>189</v>
      </c>
      <c r="B141">
        <v>37279.1</v>
      </c>
      <c r="C141">
        <v>31296.93</v>
      </c>
      <c r="D141">
        <v>34962.68</v>
      </c>
      <c r="E141">
        <v>37089.15</v>
      </c>
      <c r="F141">
        <v>36392.129999999997</v>
      </c>
      <c r="G141">
        <v>29749.96</v>
      </c>
      <c r="H141">
        <v>32765.52</v>
      </c>
      <c r="I141">
        <v>36186.49</v>
      </c>
      <c r="J141">
        <v>38154.910000000003</v>
      </c>
      <c r="K141">
        <v>29882.7</v>
      </c>
      <c r="L141">
        <v>37454.199999999997</v>
      </c>
      <c r="M141">
        <v>36163.61</v>
      </c>
      <c r="N141">
        <v>40994.83</v>
      </c>
      <c r="O141">
        <v>34365.54</v>
      </c>
      <c r="P141">
        <v>36838.42</v>
      </c>
      <c r="Q141">
        <v>35293.03</v>
      </c>
      <c r="R141">
        <v>34693.800000000003</v>
      </c>
      <c r="S141">
        <v>43284.11</v>
      </c>
      <c r="T141">
        <v>33259.9</v>
      </c>
      <c r="U141">
        <v>33649.839999999997</v>
      </c>
      <c r="V141">
        <v>33823.910000000003</v>
      </c>
      <c r="W141">
        <v>29993.9</v>
      </c>
      <c r="X141">
        <v>27938.06</v>
      </c>
      <c r="Y141">
        <v>31265.85</v>
      </c>
      <c r="Z141">
        <v>32821.43</v>
      </c>
      <c r="AA141">
        <v>31463.64</v>
      </c>
      <c r="AB141">
        <v>30123.41</v>
      </c>
      <c r="AC141">
        <v>32793.18</v>
      </c>
      <c r="AD141">
        <v>32947.230000000003</v>
      </c>
      <c r="AE141">
        <v>34611.699999999997</v>
      </c>
      <c r="AF141">
        <v>32505.46</v>
      </c>
      <c r="AG141">
        <v>31758.89</v>
      </c>
      <c r="AH141">
        <v>31370.46</v>
      </c>
      <c r="AI141">
        <v>33443.120000000003</v>
      </c>
      <c r="AJ141">
        <v>31076.55</v>
      </c>
      <c r="AK141">
        <v>27427.25</v>
      </c>
      <c r="AL141">
        <v>26899.23</v>
      </c>
      <c r="AM141">
        <v>24540.34</v>
      </c>
      <c r="AN141">
        <v>26793.73</v>
      </c>
      <c r="AO141">
        <v>27434.71</v>
      </c>
      <c r="AP141">
        <v>29318.89</v>
      </c>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row>
    <row r="142" spans="1:73" x14ac:dyDescent="0.3">
      <c r="A142" t="s">
        <v>190</v>
      </c>
      <c r="B142">
        <v>8852.59</v>
      </c>
      <c r="C142">
        <v>7977.03</v>
      </c>
      <c r="D142">
        <v>7980.26</v>
      </c>
      <c r="E142">
        <v>7303.22</v>
      </c>
      <c r="F142">
        <v>8067.33</v>
      </c>
      <c r="G142">
        <v>6977.58</v>
      </c>
      <c r="H142">
        <v>6927.29</v>
      </c>
      <c r="I142">
        <v>7818.67</v>
      </c>
      <c r="J142">
        <v>7842.54</v>
      </c>
      <c r="K142">
        <v>8895.44</v>
      </c>
      <c r="L142">
        <v>8799.02</v>
      </c>
      <c r="M142">
        <v>6506.68</v>
      </c>
      <c r="N142">
        <v>8750.01</v>
      </c>
      <c r="O142">
        <v>7972.18</v>
      </c>
      <c r="P142">
        <v>9633.58</v>
      </c>
      <c r="Q142">
        <v>8345.23</v>
      </c>
      <c r="R142">
        <v>8435.6299999999992</v>
      </c>
      <c r="S142">
        <v>14864.85</v>
      </c>
      <c r="T142">
        <v>7206.36</v>
      </c>
      <c r="U142">
        <v>7785.87</v>
      </c>
      <c r="V142">
        <v>7290.91</v>
      </c>
      <c r="W142">
        <v>7029.33</v>
      </c>
      <c r="X142">
        <v>6265.59</v>
      </c>
      <c r="Y142">
        <v>6709.67</v>
      </c>
      <c r="Z142">
        <v>8396.5</v>
      </c>
      <c r="AA142">
        <v>6500.7</v>
      </c>
      <c r="AB142">
        <v>7491.96</v>
      </c>
      <c r="AC142">
        <v>8727.74</v>
      </c>
      <c r="AD142">
        <v>8795.27</v>
      </c>
      <c r="AE142">
        <v>9314.27</v>
      </c>
      <c r="AF142">
        <v>9217.4500000000007</v>
      </c>
      <c r="AG142">
        <v>8487.5400000000009</v>
      </c>
      <c r="AH142">
        <v>8848.35</v>
      </c>
      <c r="AI142">
        <v>9903.11</v>
      </c>
      <c r="AJ142">
        <v>9951.4699999999993</v>
      </c>
      <c r="AK142">
        <v>8369.27</v>
      </c>
      <c r="AL142">
        <v>7811.8</v>
      </c>
      <c r="AM142">
        <v>5841.7</v>
      </c>
      <c r="AN142">
        <v>8899.7099999999991</v>
      </c>
      <c r="AO142">
        <v>8905.91</v>
      </c>
      <c r="AP142">
        <v>9302.18</v>
      </c>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row>
    <row r="143" spans="1:73" x14ac:dyDescent="0.3">
      <c r="A143" t="s">
        <v>191</v>
      </c>
      <c r="B143">
        <v>28426.51</v>
      </c>
      <c r="C143">
        <v>23319.9</v>
      </c>
      <c r="D143">
        <v>26982.42</v>
      </c>
      <c r="E143">
        <v>29785.93</v>
      </c>
      <c r="F143">
        <v>28324.799999999999</v>
      </c>
      <c r="G143">
        <v>22772.38</v>
      </c>
      <c r="H143">
        <v>25838.23</v>
      </c>
      <c r="I143">
        <v>28367.82</v>
      </c>
      <c r="J143">
        <v>30312.37</v>
      </c>
      <c r="K143">
        <v>20987.26</v>
      </c>
      <c r="L143">
        <v>28655.17</v>
      </c>
      <c r="M143">
        <v>29656.93</v>
      </c>
      <c r="N143">
        <v>32244.81</v>
      </c>
      <c r="O143">
        <v>26393.360000000001</v>
      </c>
      <c r="P143">
        <v>27204.84</v>
      </c>
      <c r="Q143">
        <v>26947.8</v>
      </c>
      <c r="R143">
        <v>26258.16</v>
      </c>
      <c r="S143">
        <v>28419.27</v>
      </c>
      <c r="T143">
        <v>26053.53</v>
      </c>
      <c r="U143">
        <v>25863.97</v>
      </c>
      <c r="V143">
        <v>26533</v>
      </c>
      <c r="W143">
        <v>22964.57</v>
      </c>
      <c r="X143">
        <v>21672.47</v>
      </c>
      <c r="Y143">
        <v>24556.18</v>
      </c>
      <c r="Z143">
        <v>24424.93</v>
      </c>
      <c r="AA143">
        <v>24962.94</v>
      </c>
      <c r="AB143">
        <v>22631.45</v>
      </c>
      <c r="AC143">
        <v>24065.439999999999</v>
      </c>
      <c r="AD143">
        <v>24151.96</v>
      </c>
      <c r="AE143">
        <v>25297.43</v>
      </c>
      <c r="AF143">
        <v>23288.01</v>
      </c>
      <c r="AG143">
        <v>23271.35</v>
      </c>
      <c r="AH143">
        <v>22522.11</v>
      </c>
      <c r="AI143">
        <v>23540.01</v>
      </c>
      <c r="AJ143">
        <v>21125.07</v>
      </c>
      <c r="AK143">
        <v>19057.97</v>
      </c>
      <c r="AL143">
        <v>19087.439999999999</v>
      </c>
      <c r="AM143">
        <v>18698.63</v>
      </c>
      <c r="AN143">
        <v>17894.02</v>
      </c>
      <c r="AO143">
        <v>18528.8</v>
      </c>
      <c r="AP143">
        <v>20016.71</v>
      </c>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row>
    <row r="144" spans="1:73" x14ac:dyDescent="0.3">
      <c r="A144" t="s">
        <v>192</v>
      </c>
      <c r="B144">
        <v>182580.55</v>
      </c>
      <c r="C144">
        <v>165687.97</v>
      </c>
      <c r="D144">
        <v>158996.99</v>
      </c>
      <c r="E144">
        <v>141334.26999999999</v>
      </c>
      <c r="F144">
        <v>145733.88</v>
      </c>
      <c r="G144">
        <v>133307.46</v>
      </c>
      <c r="H144">
        <v>139431.84</v>
      </c>
      <c r="I144">
        <v>139132.12</v>
      </c>
      <c r="J144">
        <v>144682.63</v>
      </c>
      <c r="K144">
        <v>128511.53</v>
      </c>
      <c r="L144">
        <v>136263.32</v>
      </c>
      <c r="M144">
        <v>132082.25</v>
      </c>
      <c r="N144">
        <v>159335.37</v>
      </c>
      <c r="O144">
        <v>136607.85</v>
      </c>
      <c r="P144">
        <v>130849.73</v>
      </c>
      <c r="Q144">
        <v>127242.55</v>
      </c>
      <c r="R144">
        <v>124499.66</v>
      </c>
      <c r="S144">
        <v>141179.82999999999</v>
      </c>
      <c r="T144">
        <v>118520.1</v>
      </c>
      <c r="U144">
        <v>112988.4</v>
      </c>
      <c r="V144">
        <v>109818.63</v>
      </c>
      <c r="W144">
        <v>109202.14</v>
      </c>
      <c r="X144">
        <v>100096.51</v>
      </c>
      <c r="Y144">
        <v>108992.91</v>
      </c>
      <c r="Z144">
        <v>111147.45</v>
      </c>
      <c r="AA144">
        <v>110848.28</v>
      </c>
      <c r="AB144">
        <v>113739.36</v>
      </c>
      <c r="AC144">
        <v>110724.13</v>
      </c>
      <c r="AD144">
        <v>112618.53</v>
      </c>
      <c r="AE144">
        <v>124717.9</v>
      </c>
      <c r="AF144">
        <v>124468.83</v>
      </c>
      <c r="AG144">
        <v>116393.85</v>
      </c>
      <c r="AH144">
        <v>121694.15</v>
      </c>
      <c r="AI144">
        <v>126171.74</v>
      </c>
      <c r="AJ144">
        <v>123378.59</v>
      </c>
      <c r="AK144">
        <v>110187.47</v>
      </c>
      <c r="AL144">
        <v>107484.59</v>
      </c>
      <c r="AM144">
        <v>108406.19</v>
      </c>
      <c r="AN144">
        <v>103125.8</v>
      </c>
      <c r="AO144">
        <v>88172.55</v>
      </c>
      <c r="AP144">
        <v>87007.16</v>
      </c>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row>
    <row r="145" spans="1:73" x14ac:dyDescent="0.3">
      <c r="A145" t="s">
        <v>193</v>
      </c>
      <c r="B145">
        <v>0</v>
      </c>
      <c r="C145">
        <v>0</v>
      </c>
      <c r="D145">
        <v>0</v>
      </c>
      <c r="E145">
        <v>0</v>
      </c>
      <c r="F145">
        <v>0</v>
      </c>
      <c r="G145">
        <v>0</v>
      </c>
      <c r="H145">
        <v>0</v>
      </c>
      <c r="I145">
        <v>0</v>
      </c>
      <c r="J145">
        <v>0</v>
      </c>
      <c r="K145">
        <v>0</v>
      </c>
      <c r="L145">
        <v>0</v>
      </c>
      <c r="M145">
        <v>0</v>
      </c>
      <c r="N145">
        <v>0</v>
      </c>
      <c r="O145">
        <v>0</v>
      </c>
      <c r="P145">
        <v>0</v>
      </c>
      <c r="Q145">
        <v>0</v>
      </c>
      <c r="R145">
        <v>0</v>
      </c>
      <c r="S145">
        <v>-113.63</v>
      </c>
      <c r="T145">
        <v>-275.45999999999998</v>
      </c>
      <c r="U145">
        <v>-277.86</v>
      </c>
      <c r="V145">
        <v>-479.14</v>
      </c>
      <c r="W145">
        <v>-586.92999999999995</v>
      </c>
      <c r="X145">
        <v>-532.70000000000005</v>
      </c>
      <c r="Y145">
        <v>-922.64</v>
      </c>
      <c r="Z145">
        <v>-1630.96</v>
      </c>
      <c r="AA145">
        <v>0</v>
      </c>
      <c r="AB145">
        <v>0</v>
      </c>
      <c r="AC145">
        <v>0</v>
      </c>
      <c r="AD145">
        <v>0</v>
      </c>
      <c r="AE145">
        <v>0</v>
      </c>
      <c r="AF145">
        <v>0</v>
      </c>
      <c r="AG145">
        <v>0</v>
      </c>
      <c r="AH145">
        <v>0</v>
      </c>
      <c r="AI145">
        <v>0</v>
      </c>
      <c r="AJ145">
        <v>0</v>
      </c>
      <c r="AK145">
        <v>0</v>
      </c>
      <c r="AL145">
        <v>0</v>
      </c>
      <c r="AM145">
        <v>0</v>
      </c>
      <c r="AN145">
        <v>0</v>
      </c>
      <c r="AO145">
        <v>0</v>
      </c>
      <c r="AP145">
        <v>0</v>
      </c>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row>
    <row r="146" spans="1:73" x14ac:dyDescent="0.3">
      <c r="A146" t="s">
        <v>194</v>
      </c>
      <c r="B146">
        <v>0</v>
      </c>
      <c r="C146">
        <v>0</v>
      </c>
      <c r="D146">
        <v>0</v>
      </c>
      <c r="E146">
        <v>0</v>
      </c>
      <c r="F146">
        <v>0</v>
      </c>
      <c r="G146">
        <v>0</v>
      </c>
      <c r="H146">
        <v>0</v>
      </c>
      <c r="I146">
        <v>0</v>
      </c>
      <c r="J146">
        <v>0</v>
      </c>
      <c r="K146">
        <v>0</v>
      </c>
      <c r="L146">
        <v>0</v>
      </c>
      <c r="M146">
        <v>0</v>
      </c>
      <c r="N146">
        <v>0</v>
      </c>
      <c r="O146">
        <v>972.07</v>
      </c>
      <c r="P146">
        <v>-28.1</v>
      </c>
      <c r="Q146">
        <v>-191.71</v>
      </c>
      <c r="R146">
        <v>-37.799999999999997</v>
      </c>
      <c r="S146">
        <v>25.05</v>
      </c>
      <c r="T146">
        <v>-127.52</v>
      </c>
      <c r="U146">
        <v>68.98</v>
      </c>
      <c r="V146">
        <v>0.79</v>
      </c>
      <c r="W146">
        <v>-254.52</v>
      </c>
      <c r="X146">
        <v>1250</v>
      </c>
      <c r="Y146">
        <v>0</v>
      </c>
      <c r="Z146">
        <v>0</v>
      </c>
      <c r="AA146">
        <v>5.37</v>
      </c>
      <c r="AB146">
        <v>53.23</v>
      </c>
      <c r="AC146">
        <v>0</v>
      </c>
      <c r="AD146">
        <v>0.73</v>
      </c>
      <c r="AE146">
        <v>11.81</v>
      </c>
      <c r="AF146">
        <v>2.1</v>
      </c>
      <c r="AG146">
        <v>-8.6999999999999993</v>
      </c>
      <c r="AH146">
        <v>0</v>
      </c>
      <c r="AI146">
        <v>3.11</v>
      </c>
      <c r="AJ146">
        <v>8.14</v>
      </c>
      <c r="AK146">
        <v>1214.95</v>
      </c>
      <c r="AL146">
        <v>169.87</v>
      </c>
      <c r="AM146">
        <v>2.74</v>
      </c>
      <c r="AN146">
        <v>268.07</v>
      </c>
      <c r="AO146">
        <v>0</v>
      </c>
      <c r="AP146">
        <v>0</v>
      </c>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row>
    <row r="147" spans="1:73" x14ac:dyDescent="0.3">
      <c r="A147" t="s">
        <v>195</v>
      </c>
      <c r="B147">
        <v>0</v>
      </c>
      <c r="C147">
        <v>0</v>
      </c>
      <c r="D147">
        <v>0</v>
      </c>
      <c r="E147">
        <v>0</v>
      </c>
      <c r="F147">
        <v>0</v>
      </c>
      <c r="G147">
        <v>0</v>
      </c>
      <c r="H147">
        <v>0</v>
      </c>
      <c r="I147">
        <v>0</v>
      </c>
      <c r="J147">
        <v>0</v>
      </c>
      <c r="K147">
        <v>0</v>
      </c>
      <c r="L147">
        <v>0</v>
      </c>
      <c r="M147">
        <v>0</v>
      </c>
      <c r="N147">
        <v>0</v>
      </c>
      <c r="O147">
        <v>0</v>
      </c>
      <c r="P147">
        <v>0</v>
      </c>
      <c r="Q147">
        <v>0</v>
      </c>
      <c r="R147">
        <v>0</v>
      </c>
      <c r="S147">
        <v>0</v>
      </c>
      <c r="T147">
        <v>4.78</v>
      </c>
      <c r="U147">
        <v>0</v>
      </c>
      <c r="V147">
        <v>0</v>
      </c>
      <c r="W147">
        <v>0</v>
      </c>
      <c r="X147">
        <v>0</v>
      </c>
      <c r="Y147">
        <v>0</v>
      </c>
      <c r="Z147">
        <v>0</v>
      </c>
      <c r="AA147">
        <v>0</v>
      </c>
      <c r="AB147">
        <v>0</v>
      </c>
      <c r="AC147">
        <v>0</v>
      </c>
      <c r="AD147">
        <v>0</v>
      </c>
      <c r="AE147">
        <v>3.1</v>
      </c>
      <c r="AF147">
        <v>0</v>
      </c>
      <c r="AG147">
        <v>0</v>
      </c>
      <c r="AH147">
        <v>0</v>
      </c>
      <c r="AI147">
        <v>0</v>
      </c>
      <c r="AJ147">
        <v>6.27</v>
      </c>
      <c r="AK147">
        <v>0</v>
      </c>
      <c r="AL147">
        <v>0</v>
      </c>
      <c r="AM147">
        <v>0.74</v>
      </c>
      <c r="AN147">
        <v>12.07</v>
      </c>
      <c r="AO147">
        <v>0</v>
      </c>
      <c r="AP147">
        <v>0</v>
      </c>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row>
    <row r="148" spans="1:73" x14ac:dyDescent="0.3">
      <c r="A148" t="s">
        <v>196</v>
      </c>
      <c r="B148">
        <v>0</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-5.4</v>
      </c>
      <c r="AB148">
        <v>0.6</v>
      </c>
      <c r="AC148">
        <v>0</v>
      </c>
      <c r="AD148">
        <v>0</v>
      </c>
      <c r="AE148">
        <v>0</v>
      </c>
      <c r="AF148">
        <v>2.1</v>
      </c>
      <c r="AG148">
        <v>-8.6999999999999993</v>
      </c>
      <c r="AH148">
        <v>0</v>
      </c>
      <c r="AI148">
        <v>0</v>
      </c>
      <c r="AJ148">
        <v>0</v>
      </c>
      <c r="AK148">
        <v>0</v>
      </c>
      <c r="AL148">
        <v>0</v>
      </c>
      <c r="AM148">
        <v>0</v>
      </c>
      <c r="AN148">
        <v>0</v>
      </c>
      <c r="AO148">
        <v>0</v>
      </c>
      <c r="AP148">
        <v>0</v>
      </c>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row>
    <row r="149" spans="1:73" x14ac:dyDescent="0.3">
      <c r="A149" t="s">
        <v>197</v>
      </c>
      <c r="B149">
        <v>0</v>
      </c>
      <c r="C149">
        <v>0</v>
      </c>
      <c r="D149">
        <v>0</v>
      </c>
      <c r="E149">
        <v>0</v>
      </c>
      <c r="F149">
        <v>0</v>
      </c>
      <c r="G149">
        <v>0</v>
      </c>
      <c r="H149">
        <v>0</v>
      </c>
      <c r="I149">
        <v>0</v>
      </c>
      <c r="J149">
        <v>0</v>
      </c>
      <c r="K149">
        <v>0</v>
      </c>
      <c r="L149">
        <v>0</v>
      </c>
      <c r="M149">
        <v>0</v>
      </c>
      <c r="N149">
        <v>0</v>
      </c>
      <c r="O149">
        <v>972.07</v>
      </c>
      <c r="P149">
        <v>-28.1</v>
      </c>
      <c r="Q149">
        <v>-191.71</v>
      </c>
      <c r="R149">
        <v>-37.799999999999997</v>
      </c>
      <c r="S149">
        <v>29.83</v>
      </c>
      <c r="T149">
        <v>-132.29</v>
      </c>
      <c r="U149">
        <v>68.98</v>
      </c>
      <c r="V149">
        <v>0.79</v>
      </c>
      <c r="W149">
        <v>-254.52</v>
      </c>
      <c r="X149">
        <v>1250</v>
      </c>
      <c r="Y149">
        <v>0</v>
      </c>
      <c r="Z149">
        <v>0</v>
      </c>
      <c r="AA149">
        <v>10.77</v>
      </c>
      <c r="AB149">
        <v>52.63</v>
      </c>
      <c r="AC149">
        <v>0</v>
      </c>
      <c r="AD149">
        <v>0.73</v>
      </c>
      <c r="AE149">
        <v>0</v>
      </c>
      <c r="AF149">
        <v>0</v>
      </c>
      <c r="AG149">
        <v>0</v>
      </c>
      <c r="AH149">
        <v>0</v>
      </c>
      <c r="AI149">
        <v>3.11</v>
      </c>
      <c r="AJ149">
        <v>1.87</v>
      </c>
      <c r="AK149">
        <v>1214.95</v>
      </c>
      <c r="AL149">
        <v>169.87</v>
      </c>
      <c r="AM149">
        <v>2</v>
      </c>
      <c r="AN149">
        <v>256</v>
      </c>
      <c r="AO149">
        <v>0</v>
      </c>
      <c r="AP149">
        <v>0</v>
      </c>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1:73" x14ac:dyDescent="0.3">
      <c r="A150" t="s">
        <v>198</v>
      </c>
      <c r="B150">
        <v>0</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1.28</v>
      </c>
      <c r="AF150">
        <v>0</v>
      </c>
      <c r="AG150">
        <v>0</v>
      </c>
      <c r="AH150">
        <v>0</v>
      </c>
      <c r="AI150">
        <v>0</v>
      </c>
      <c r="AJ150">
        <v>0</v>
      </c>
      <c r="AK150">
        <v>0</v>
      </c>
      <c r="AL150">
        <v>0</v>
      </c>
      <c r="AM150">
        <v>0</v>
      </c>
      <c r="AN150">
        <v>0</v>
      </c>
      <c r="AO150">
        <v>0</v>
      </c>
      <c r="AP150">
        <v>0</v>
      </c>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x14ac:dyDescent="0.3">
      <c r="A151" t="s">
        <v>199</v>
      </c>
      <c r="B151">
        <v>125856.15</v>
      </c>
      <c r="C151">
        <v>124480.34</v>
      </c>
      <c r="D151">
        <v>91751.4</v>
      </c>
      <c r="E151">
        <v>62828.56</v>
      </c>
      <c r="F151">
        <v>62373.16</v>
      </c>
      <c r="G151">
        <v>108048.44</v>
      </c>
      <c r="H151">
        <v>81610.820000000007</v>
      </c>
      <c r="I151">
        <v>63015.69</v>
      </c>
      <c r="J151">
        <v>92460.54</v>
      </c>
      <c r="K151">
        <v>85887.37</v>
      </c>
      <c r="L151">
        <v>56680.19</v>
      </c>
      <c r="M151">
        <v>94428.59</v>
      </c>
      <c r="N151">
        <v>75897.7</v>
      </c>
      <c r="O151">
        <v>93056.23</v>
      </c>
      <c r="P151">
        <v>71801.41</v>
      </c>
      <c r="Q151">
        <v>53785.52</v>
      </c>
      <c r="R151">
        <v>74741.009999999995</v>
      </c>
      <c r="S151">
        <v>63963.41</v>
      </c>
      <c r="T151">
        <v>62813.16</v>
      </c>
      <c r="U151">
        <v>36241.42</v>
      </c>
      <c r="V151">
        <v>51857.37</v>
      </c>
      <c r="W151">
        <v>34901.65</v>
      </c>
      <c r="X151">
        <v>41308.019999999997</v>
      </c>
      <c r="Y151">
        <v>14840.01</v>
      </c>
      <c r="Z151">
        <v>40138.660000000003</v>
      </c>
      <c r="AA151">
        <v>43347.73</v>
      </c>
      <c r="AB151">
        <v>45627.49</v>
      </c>
      <c r="AC151">
        <v>30836.720000000001</v>
      </c>
      <c r="AD151">
        <v>39748.58</v>
      </c>
      <c r="AE151">
        <v>50948.06</v>
      </c>
      <c r="AF151">
        <v>64072.04</v>
      </c>
      <c r="AG151">
        <v>45640.63</v>
      </c>
      <c r="AH151">
        <v>76127.429999999993</v>
      </c>
      <c r="AI151">
        <v>73507.199999999997</v>
      </c>
      <c r="AJ151">
        <v>67795.91</v>
      </c>
      <c r="AK151">
        <v>54875.86</v>
      </c>
      <c r="AL151">
        <v>58076.5</v>
      </c>
      <c r="AM151">
        <v>41710.199999999997</v>
      </c>
      <c r="AN151">
        <v>23112.11</v>
      </c>
      <c r="AO151">
        <v>11203.9</v>
      </c>
      <c r="AP151">
        <v>12028.94</v>
      </c>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x14ac:dyDescent="0.3">
      <c r="A152" t="s">
        <v>200</v>
      </c>
      <c r="B152">
        <v>6100.97</v>
      </c>
      <c r="C152">
        <v>6153.21</v>
      </c>
      <c r="D152">
        <v>6297.27</v>
      </c>
      <c r="E152">
        <v>6358.49</v>
      </c>
      <c r="F152">
        <v>5710.07</v>
      </c>
      <c r="G152">
        <v>5670.45</v>
      </c>
      <c r="H152">
        <v>5741.7</v>
      </c>
      <c r="I152">
        <v>5820.09</v>
      </c>
      <c r="J152">
        <v>5839.56</v>
      </c>
      <c r="K152">
        <v>5437.58</v>
      </c>
      <c r="L152">
        <v>5455.62</v>
      </c>
      <c r="M152">
        <v>5659.21</v>
      </c>
      <c r="N152">
        <v>5110.28</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277.51</v>
      </c>
      <c r="AI152">
        <v>107.95</v>
      </c>
      <c r="AJ152">
        <v>117.69</v>
      </c>
      <c r="AK152">
        <v>127.2</v>
      </c>
      <c r="AL152">
        <v>136.49</v>
      </c>
      <c r="AM152">
        <v>145.58000000000001</v>
      </c>
      <c r="AN152">
        <v>154.44999999999999</v>
      </c>
      <c r="AO152">
        <v>188.25</v>
      </c>
      <c r="AP152">
        <v>223.58</v>
      </c>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x14ac:dyDescent="0.3">
      <c r="A153" t="s">
        <v>201</v>
      </c>
      <c r="B153">
        <v>24068.21</v>
      </c>
      <c r="C153">
        <v>23802.55</v>
      </c>
      <c r="D153">
        <v>18594.29</v>
      </c>
      <c r="E153">
        <v>11819.33</v>
      </c>
      <c r="F153">
        <v>11449.71</v>
      </c>
      <c r="G153">
        <v>20866.25</v>
      </c>
      <c r="H153">
        <v>15742.06</v>
      </c>
      <c r="I153">
        <v>11743.4</v>
      </c>
      <c r="J153">
        <v>17620.080000000002</v>
      </c>
      <c r="K153">
        <v>15106.87</v>
      </c>
      <c r="L153">
        <v>11286.22</v>
      </c>
      <c r="M153">
        <v>17954.669999999998</v>
      </c>
      <c r="N153">
        <v>18914.88</v>
      </c>
      <c r="O153">
        <v>19017.48</v>
      </c>
      <c r="P153">
        <v>13995.03</v>
      </c>
      <c r="Q153">
        <v>10947.41</v>
      </c>
      <c r="R153">
        <v>15178.48</v>
      </c>
      <c r="S153">
        <v>13034.48</v>
      </c>
      <c r="T153">
        <v>12950.59</v>
      </c>
      <c r="U153">
        <v>8087.73</v>
      </c>
      <c r="V153">
        <v>10335.36</v>
      </c>
      <c r="W153">
        <v>8422.4699999999993</v>
      </c>
      <c r="X153">
        <v>8413.61</v>
      </c>
      <c r="Y153">
        <v>3289.48</v>
      </c>
      <c r="Z153">
        <v>7127.87</v>
      </c>
      <c r="AA153">
        <v>9556.7099999999991</v>
      </c>
      <c r="AB153">
        <v>9990.2199999999993</v>
      </c>
      <c r="AC153">
        <v>6254.11</v>
      </c>
      <c r="AD153">
        <v>8151.32</v>
      </c>
      <c r="AE153">
        <v>10402.94</v>
      </c>
      <c r="AF153">
        <v>13056.72</v>
      </c>
      <c r="AG153">
        <v>10901.32</v>
      </c>
      <c r="AH153">
        <v>14502.49</v>
      </c>
      <c r="AI153">
        <v>13973.23</v>
      </c>
      <c r="AJ153">
        <v>13554.72</v>
      </c>
      <c r="AK153">
        <v>12314.34</v>
      </c>
      <c r="AL153">
        <v>11486.94</v>
      </c>
      <c r="AM153">
        <v>6814.87</v>
      </c>
      <c r="AN153">
        <v>5386.87</v>
      </c>
      <c r="AO153">
        <v>2174.06</v>
      </c>
      <c r="AP153">
        <v>3398.9</v>
      </c>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x14ac:dyDescent="0.3">
      <c r="A154" t="s">
        <v>202</v>
      </c>
      <c r="B154">
        <v>95686.97</v>
      </c>
      <c r="C154">
        <v>94524.59</v>
      </c>
      <c r="D154">
        <v>66859.839999999997</v>
      </c>
      <c r="E154">
        <v>44650.74</v>
      </c>
      <c r="F154">
        <v>45213.38</v>
      </c>
      <c r="G154">
        <v>81511.75</v>
      </c>
      <c r="H154">
        <v>60127.06</v>
      </c>
      <c r="I154">
        <v>45452.19</v>
      </c>
      <c r="J154">
        <v>69000.89</v>
      </c>
      <c r="K154">
        <v>65342.93</v>
      </c>
      <c r="L154">
        <v>39938.35</v>
      </c>
      <c r="M154">
        <v>70814.710000000006</v>
      </c>
      <c r="N154">
        <v>51872.55</v>
      </c>
      <c r="O154">
        <v>74038.740000000005</v>
      </c>
      <c r="P154">
        <v>57806.38</v>
      </c>
      <c r="Q154">
        <v>42838.11</v>
      </c>
      <c r="R154">
        <v>59562.53</v>
      </c>
      <c r="S154">
        <v>50928.93</v>
      </c>
      <c r="T154">
        <v>49862.57</v>
      </c>
      <c r="U154">
        <v>28153.69</v>
      </c>
      <c r="V154">
        <v>41522</v>
      </c>
      <c r="W154">
        <v>26479.18</v>
      </c>
      <c r="X154">
        <v>32894.410000000003</v>
      </c>
      <c r="Y154">
        <v>11550.53</v>
      </c>
      <c r="Z154">
        <v>33010.79</v>
      </c>
      <c r="AA154">
        <v>33791.019999999997</v>
      </c>
      <c r="AB154">
        <v>35637.269999999997</v>
      </c>
      <c r="AC154">
        <v>24582.61</v>
      </c>
      <c r="AD154">
        <v>31597.26</v>
      </c>
      <c r="AE154">
        <v>40545.129999999997</v>
      </c>
      <c r="AF154">
        <v>51015.32</v>
      </c>
      <c r="AG154">
        <v>34739.31</v>
      </c>
      <c r="AH154">
        <v>61347.43</v>
      </c>
      <c r="AI154">
        <v>59426.02</v>
      </c>
      <c r="AJ154">
        <v>54123.5</v>
      </c>
      <c r="AK154">
        <v>42434.33</v>
      </c>
      <c r="AL154">
        <v>46453.07</v>
      </c>
      <c r="AM154">
        <v>34749.760000000002</v>
      </c>
      <c r="AN154">
        <v>17570.79</v>
      </c>
      <c r="AO154">
        <v>8841.59</v>
      </c>
      <c r="AP154">
        <v>8406.4500000000007</v>
      </c>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x14ac:dyDescent="0.3">
      <c r="A155" t="s">
        <v>203</v>
      </c>
      <c r="B155">
        <v>95686.97</v>
      </c>
      <c r="C155">
        <v>94524.59</v>
      </c>
      <c r="D155">
        <v>66859.839999999997</v>
      </c>
      <c r="E155">
        <v>44650.74</v>
      </c>
      <c r="F155">
        <v>45213.38</v>
      </c>
      <c r="G155">
        <v>81511.75</v>
      </c>
      <c r="H155">
        <v>60127.06</v>
      </c>
      <c r="I155">
        <v>45452.19</v>
      </c>
      <c r="J155">
        <v>69000.89</v>
      </c>
      <c r="K155">
        <v>65342.93</v>
      </c>
      <c r="L155">
        <v>39938.35</v>
      </c>
      <c r="M155">
        <v>70814.710000000006</v>
      </c>
      <c r="N155">
        <v>51872.55</v>
      </c>
      <c r="O155">
        <v>74038.740000000005</v>
      </c>
      <c r="P155">
        <v>57806.38</v>
      </c>
      <c r="Q155">
        <v>42838.11</v>
      </c>
      <c r="R155">
        <v>59562.53</v>
      </c>
      <c r="S155">
        <v>50928.93</v>
      </c>
      <c r="T155">
        <v>49862.57</v>
      </c>
      <c r="U155">
        <v>28153.69</v>
      </c>
      <c r="V155">
        <v>41522</v>
      </c>
      <c r="W155">
        <v>26479.18</v>
      </c>
      <c r="X155">
        <v>32894.410000000003</v>
      </c>
      <c r="Y155">
        <v>11550.53</v>
      </c>
      <c r="Z155">
        <v>33010.79</v>
      </c>
      <c r="AA155">
        <v>33791.019999999997</v>
      </c>
      <c r="AB155">
        <v>35637.269999999997</v>
      </c>
      <c r="AC155">
        <v>24582.61</v>
      </c>
      <c r="AD155">
        <v>31597.26</v>
      </c>
      <c r="AE155">
        <v>40545.129999999997</v>
      </c>
      <c r="AF155">
        <v>51015.32</v>
      </c>
      <c r="AG155">
        <v>34739.31</v>
      </c>
      <c r="AH155">
        <v>61347.43</v>
      </c>
      <c r="AI155">
        <v>59426.02</v>
      </c>
      <c r="AJ155">
        <v>54123.5</v>
      </c>
      <c r="AK155">
        <v>42434.33</v>
      </c>
      <c r="AL155">
        <v>46453.07</v>
      </c>
      <c r="AM155">
        <v>34749.760000000002</v>
      </c>
      <c r="AN155">
        <v>17570.79</v>
      </c>
      <c r="AO155">
        <v>8841.59</v>
      </c>
      <c r="AP155">
        <v>8406.4500000000007</v>
      </c>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row>
    <row r="156" spans="1:73" x14ac:dyDescent="0.3">
      <c r="A156" t="s">
        <v>204</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x14ac:dyDescent="0.3">
      <c r="A157" t="s">
        <v>205</v>
      </c>
      <c r="B157">
        <v>95686.97</v>
      </c>
      <c r="C157">
        <v>94524.59</v>
      </c>
      <c r="D157">
        <v>66859.839999999997</v>
      </c>
      <c r="E157">
        <v>44650.74</v>
      </c>
      <c r="F157">
        <v>45213.38</v>
      </c>
      <c r="G157">
        <v>81511.75</v>
      </c>
      <c r="H157">
        <v>60127.06</v>
      </c>
      <c r="I157">
        <v>45452.19</v>
      </c>
      <c r="J157">
        <v>69000.89</v>
      </c>
      <c r="K157">
        <v>65342.93</v>
      </c>
      <c r="L157">
        <v>39938.35</v>
      </c>
      <c r="M157">
        <v>70814.710000000006</v>
      </c>
      <c r="N157">
        <v>51872.55</v>
      </c>
      <c r="O157">
        <v>74038.740000000005</v>
      </c>
      <c r="P157">
        <v>57806.38</v>
      </c>
      <c r="Q157">
        <v>42838.11</v>
      </c>
      <c r="R157">
        <v>59562.53</v>
      </c>
      <c r="S157">
        <v>50928.93</v>
      </c>
      <c r="T157">
        <v>49862.57</v>
      </c>
      <c r="U157">
        <v>28153.69</v>
      </c>
      <c r="V157">
        <v>41522</v>
      </c>
      <c r="W157">
        <v>26479.18</v>
      </c>
      <c r="X157">
        <v>32894.410000000003</v>
      </c>
      <c r="Y157">
        <v>11550.53</v>
      </c>
      <c r="Z157">
        <v>33010.79</v>
      </c>
      <c r="AA157">
        <v>33791.019999999997</v>
      </c>
      <c r="AB157">
        <v>35637.269999999997</v>
      </c>
      <c r="AC157">
        <v>24582.61</v>
      </c>
      <c r="AD157">
        <v>31597.26</v>
      </c>
      <c r="AE157">
        <v>40545.129999999997</v>
      </c>
      <c r="AF157">
        <v>51015.32</v>
      </c>
      <c r="AG157">
        <v>34739.31</v>
      </c>
      <c r="AH157">
        <v>61347.43</v>
      </c>
      <c r="AI157">
        <v>59426.02</v>
      </c>
      <c r="AJ157">
        <v>54123.5</v>
      </c>
      <c r="AK157">
        <v>42434.33</v>
      </c>
      <c r="AL157">
        <v>46453.07</v>
      </c>
      <c r="AM157">
        <v>34749.760000000002</v>
      </c>
      <c r="AN157">
        <v>17570.79</v>
      </c>
      <c r="AO157">
        <v>8841.59</v>
      </c>
      <c r="AP157">
        <v>8406.4500000000007</v>
      </c>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row>
    <row r="158" spans="1:73" x14ac:dyDescent="0.3">
      <c r="A158" t="s">
        <v>206</v>
      </c>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row>
    <row r="159" spans="1:73" x14ac:dyDescent="0.3">
      <c r="A159" t="s">
        <v>207</v>
      </c>
      <c r="B159">
        <v>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-72.16</v>
      </c>
      <c r="AF159">
        <v>0</v>
      </c>
      <c r="AG159">
        <v>0</v>
      </c>
      <c r="AH159">
        <v>0</v>
      </c>
      <c r="AI159">
        <v>0</v>
      </c>
      <c r="AJ159">
        <v>0</v>
      </c>
      <c r="AK159">
        <v>0</v>
      </c>
      <c r="AL159">
        <v>0</v>
      </c>
      <c r="AM159">
        <v>0</v>
      </c>
      <c r="AN159">
        <v>0</v>
      </c>
      <c r="AO159">
        <v>0</v>
      </c>
      <c r="AP159">
        <v>0</v>
      </c>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row>
    <row r="160" spans="1:73" x14ac:dyDescent="0.3">
      <c r="A160" t="s">
        <v>208</v>
      </c>
      <c r="B160">
        <v>0</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-186.32</v>
      </c>
      <c r="AN160">
        <v>0</v>
      </c>
      <c r="AO160">
        <v>0</v>
      </c>
      <c r="AP160">
        <v>0</v>
      </c>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row>
    <row r="161" spans="1:73" x14ac:dyDescent="0.3">
      <c r="A161" t="s">
        <v>209</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x14ac:dyDescent="0.3">
      <c r="A162" t="s">
        <v>210</v>
      </c>
      <c r="B162">
        <v>0</v>
      </c>
      <c r="C162">
        <v>2.2999999999999998</v>
      </c>
      <c r="D162">
        <v>0</v>
      </c>
      <c r="E162">
        <v>0</v>
      </c>
      <c r="F162">
        <v>0</v>
      </c>
      <c r="G162">
        <v>-762.84</v>
      </c>
      <c r="H162">
        <v>0</v>
      </c>
      <c r="I162">
        <v>0</v>
      </c>
      <c r="J162">
        <v>0</v>
      </c>
      <c r="K162">
        <v>296.04000000000002</v>
      </c>
      <c r="L162">
        <v>0</v>
      </c>
      <c r="M162">
        <v>0</v>
      </c>
      <c r="N162">
        <v>-2804.33</v>
      </c>
      <c r="O162">
        <v>0</v>
      </c>
      <c r="P162">
        <v>0</v>
      </c>
      <c r="Q162">
        <v>0</v>
      </c>
      <c r="R162">
        <v>0</v>
      </c>
      <c r="S162">
        <v>0</v>
      </c>
      <c r="T162">
        <v>0</v>
      </c>
      <c r="U162">
        <v>0</v>
      </c>
      <c r="V162">
        <v>0</v>
      </c>
      <c r="W162">
        <v>1198.69</v>
      </c>
      <c r="X162">
        <v>0</v>
      </c>
      <c r="Y162">
        <v>0</v>
      </c>
      <c r="Z162">
        <v>0</v>
      </c>
      <c r="AA162">
        <v>0</v>
      </c>
      <c r="AB162">
        <v>0</v>
      </c>
      <c r="AC162">
        <v>0</v>
      </c>
      <c r="AD162">
        <v>0</v>
      </c>
      <c r="AE162">
        <v>360.78</v>
      </c>
      <c r="AF162">
        <v>0</v>
      </c>
      <c r="AG162">
        <v>0</v>
      </c>
      <c r="AH162">
        <v>0</v>
      </c>
      <c r="AI162">
        <v>0</v>
      </c>
      <c r="AJ162">
        <v>0</v>
      </c>
      <c r="AK162">
        <v>0</v>
      </c>
      <c r="AL162">
        <v>0</v>
      </c>
      <c r="AM162">
        <v>798.13</v>
      </c>
      <c r="AN162">
        <v>0</v>
      </c>
      <c r="AO162">
        <v>0</v>
      </c>
      <c r="AP162">
        <v>0</v>
      </c>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x14ac:dyDescent="0.3">
      <c r="A163" t="s">
        <v>211</v>
      </c>
      <c r="B163">
        <v>0</v>
      </c>
      <c r="C163">
        <v>2.2999999999999998</v>
      </c>
      <c r="D163">
        <v>0</v>
      </c>
      <c r="E163">
        <v>0</v>
      </c>
      <c r="F163">
        <v>0</v>
      </c>
      <c r="G163">
        <v>-762.84</v>
      </c>
      <c r="H163">
        <v>0</v>
      </c>
      <c r="I163">
        <v>0</v>
      </c>
      <c r="J163">
        <v>0</v>
      </c>
      <c r="K163">
        <v>296.04000000000002</v>
      </c>
      <c r="L163">
        <v>0</v>
      </c>
      <c r="M163">
        <v>0</v>
      </c>
      <c r="N163">
        <v>-2804.33</v>
      </c>
      <c r="O163">
        <v>0</v>
      </c>
      <c r="P163">
        <v>0</v>
      </c>
      <c r="Q163">
        <v>0</v>
      </c>
      <c r="R163">
        <v>0</v>
      </c>
      <c r="S163">
        <v>0</v>
      </c>
      <c r="T163">
        <v>0</v>
      </c>
      <c r="U163">
        <v>0</v>
      </c>
      <c r="V163">
        <v>0</v>
      </c>
      <c r="W163">
        <v>1198.69</v>
      </c>
      <c r="X163">
        <v>0</v>
      </c>
      <c r="Y163">
        <v>0</v>
      </c>
      <c r="Z163">
        <v>0</v>
      </c>
      <c r="AA163">
        <v>0</v>
      </c>
      <c r="AB163">
        <v>0</v>
      </c>
      <c r="AC163">
        <v>0</v>
      </c>
      <c r="AD163">
        <v>0</v>
      </c>
      <c r="AE163">
        <v>288.63</v>
      </c>
      <c r="AF163">
        <v>0</v>
      </c>
      <c r="AG163">
        <v>0</v>
      </c>
      <c r="AH163">
        <v>0</v>
      </c>
      <c r="AI163">
        <v>0</v>
      </c>
      <c r="AJ163">
        <v>0</v>
      </c>
      <c r="AK163">
        <v>0</v>
      </c>
      <c r="AL163">
        <v>0</v>
      </c>
      <c r="AM163">
        <v>611.79999999999995</v>
      </c>
      <c r="AN163">
        <v>0</v>
      </c>
      <c r="AO163">
        <v>0</v>
      </c>
      <c r="AP163">
        <v>0</v>
      </c>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x14ac:dyDescent="0.3">
      <c r="A164" t="s">
        <v>212</v>
      </c>
      <c r="B164">
        <v>95686.97</v>
      </c>
      <c r="C164">
        <v>94533.78</v>
      </c>
      <c r="D164">
        <v>66859.839999999997</v>
      </c>
      <c r="E164">
        <v>44650.74</v>
      </c>
      <c r="F164">
        <v>45213.38</v>
      </c>
      <c r="G164">
        <v>78460.37</v>
      </c>
      <c r="H164">
        <v>60127.06</v>
      </c>
      <c r="I164">
        <v>45452.19</v>
      </c>
      <c r="J164">
        <v>69000.89</v>
      </c>
      <c r="K164">
        <v>65638.97</v>
      </c>
      <c r="L164">
        <v>39938.35</v>
      </c>
      <c r="M164">
        <v>70814.710000000006</v>
      </c>
      <c r="N164">
        <v>49068.21</v>
      </c>
      <c r="O164">
        <v>74038.740000000005</v>
      </c>
      <c r="P164">
        <v>57806.38</v>
      </c>
      <c r="Q164">
        <v>42838.11</v>
      </c>
      <c r="R164">
        <v>59562.53</v>
      </c>
      <c r="S164">
        <v>50928.93</v>
      </c>
      <c r="T164">
        <v>49862.57</v>
      </c>
      <c r="U164">
        <v>28153.69</v>
      </c>
      <c r="V164">
        <v>41522</v>
      </c>
      <c r="W164">
        <v>31273.93</v>
      </c>
      <c r="X164">
        <v>32894.410000000003</v>
      </c>
      <c r="Y164">
        <v>11550.53</v>
      </c>
      <c r="Z164">
        <v>33010.79</v>
      </c>
      <c r="AA164">
        <v>33791.019999999997</v>
      </c>
      <c r="AB164">
        <v>35637.269999999997</v>
      </c>
      <c r="AC164">
        <v>24582.61</v>
      </c>
      <c r="AD164">
        <v>31597.26</v>
      </c>
      <c r="AE164">
        <v>41699.629999999997</v>
      </c>
      <c r="AF164">
        <v>51015.32</v>
      </c>
      <c r="AG164">
        <v>34739.31</v>
      </c>
      <c r="AH164">
        <v>61347.43</v>
      </c>
      <c r="AI164">
        <v>59426.02</v>
      </c>
      <c r="AJ164">
        <v>54123.5</v>
      </c>
      <c r="AK164">
        <v>42434.33</v>
      </c>
      <c r="AL164">
        <v>46453.07</v>
      </c>
      <c r="AM164">
        <v>37196.980000000003</v>
      </c>
      <c r="AN164">
        <v>17570.79</v>
      </c>
      <c r="AO164">
        <v>8841.59</v>
      </c>
      <c r="AP164">
        <v>8406.4500000000007</v>
      </c>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row>
    <row r="165" spans="1:73" x14ac:dyDescent="0.3">
      <c r="A165" t="s">
        <v>213</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row>
    <row r="166" spans="1:73" x14ac:dyDescent="0.3">
      <c r="A166" t="s">
        <v>214</v>
      </c>
      <c r="B166">
        <v>95686.97</v>
      </c>
      <c r="C166">
        <v>94524.59</v>
      </c>
      <c r="D166">
        <v>66859.839999999997</v>
      </c>
      <c r="E166">
        <v>44650.74</v>
      </c>
      <c r="F166">
        <v>45213.38</v>
      </c>
      <c r="G166">
        <v>81511.75</v>
      </c>
      <c r="H166">
        <v>60127.06</v>
      </c>
      <c r="I166">
        <v>45452.19</v>
      </c>
      <c r="J166">
        <v>69000.89</v>
      </c>
      <c r="K166">
        <v>65342.93</v>
      </c>
      <c r="L166">
        <v>39938.35</v>
      </c>
      <c r="M166">
        <v>70814.710000000006</v>
      </c>
      <c r="N166">
        <v>51872.55</v>
      </c>
      <c r="O166">
        <v>74038.740000000005</v>
      </c>
      <c r="P166">
        <v>57806.38</v>
      </c>
      <c r="Q166">
        <v>42838.11</v>
      </c>
      <c r="R166">
        <v>59562.53</v>
      </c>
      <c r="S166">
        <v>50928.93</v>
      </c>
      <c r="T166">
        <v>49862.57</v>
      </c>
      <c r="U166">
        <v>28153.69</v>
      </c>
      <c r="V166">
        <v>41522</v>
      </c>
      <c r="W166">
        <v>26479.18</v>
      </c>
      <c r="X166">
        <v>32894.410000000003</v>
      </c>
      <c r="Y166">
        <v>11550.53</v>
      </c>
      <c r="Z166">
        <v>33010.79</v>
      </c>
      <c r="AA166">
        <v>33791.019999999997</v>
      </c>
      <c r="AB166">
        <v>35637.269999999997</v>
      </c>
      <c r="AC166">
        <v>24582.61</v>
      </c>
      <c r="AD166">
        <v>31597.26</v>
      </c>
      <c r="AE166">
        <v>40545.129999999997</v>
      </c>
      <c r="AF166">
        <v>51015.32</v>
      </c>
      <c r="AG166">
        <v>34739.31</v>
      </c>
      <c r="AH166">
        <v>61347.43</v>
      </c>
      <c r="AI166">
        <v>59426.02</v>
      </c>
      <c r="AJ166">
        <v>54123.5</v>
      </c>
      <c r="AK166">
        <v>42434.33</v>
      </c>
      <c r="AL166">
        <v>46453.07</v>
      </c>
      <c r="AM166">
        <v>34749.760000000002</v>
      </c>
      <c r="AN166">
        <v>17570.79</v>
      </c>
      <c r="AO166">
        <v>8841.59</v>
      </c>
      <c r="AP166">
        <v>8406.4500000000007</v>
      </c>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row>
    <row r="167" spans="1:73" x14ac:dyDescent="0.3">
      <c r="A167" t="s">
        <v>215</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row>
    <row r="168" spans="1:73" x14ac:dyDescent="0.3">
      <c r="A168" t="s">
        <v>216</v>
      </c>
      <c r="B168">
        <v>95686.97</v>
      </c>
      <c r="C168">
        <v>94533.78</v>
      </c>
      <c r="D168">
        <v>66859.839999999997</v>
      </c>
      <c r="E168">
        <v>44650.74</v>
      </c>
      <c r="F168">
        <v>45213.38</v>
      </c>
      <c r="G168">
        <v>78460.37</v>
      </c>
      <c r="H168">
        <v>60127.06</v>
      </c>
      <c r="I168">
        <v>45452.19</v>
      </c>
      <c r="J168">
        <v>69000.89</v>
      </c>
      <c r="K168">
        <v>65638.97</v>
      </c>
      <c r="L168">
        <v>39938.35</v>
      </c>
      <c r="M168">
        <v>70814.710000000006</v>
      </c>
      <c r="N168">
        <v>49068.21</v>
      </c>
      <c r="O168">
        <v>74038.740000000005</v>
      </c>
      <c r="P168">
        <v>57806.38</v>
      </c>
      <c r="Q168">
        <v>42838.11</v>
      </c>
      <c r="R168">
        <v>59562.53</v>
      </c>
      <c r="S168">
        <v>50928.93</v>
      </c>
      <c r="T168">
        <v>49862.57</v>
      </c>
      <c r="U168">
        <v>28153.69</v>
      </c>
      <c r="V168">
        <v>41522</v>
      </c>
      <c r="W168">
        <v>31273.93</v>
      </c>
      <c r="X168">
        <v>32894.410000000003</v>
      </c>
      <c r="Y168">
        <v>11550.53</v>
      </c>
      <c r="Z168">
        <v>33010.79</v>
      </c>
      <c r="AA168">
        <v>33791.019999999997</v>
      </c>
      <c r="AB168">
        <v>35637.269999999997</v>
      </c>
      <c r="AC168">
        <v>24582.61</v>
      </c>
      <c r="AD168">
        <v>31597.26</v>
      </c>
      <c r="AE168">
        <v>41699.629999999997</v>
      </c>
      <c r="AF168">
        <v>51015.32</v>
      </c>
      <c r="AG168">
        <v>34739.31</v>
      </c>
      <c r="AH168">
        <v>61347.43</v>
      </c>
      <c r="AI168">
        <v>59426.02</v>
      </c>
      <c r="AJ168">
        <v>54123.5</v>
      </c>
      <c r="AK168">
        <v>42434.33</v>
      </c>
      <c r="AL168">
        <v>46453.07</v>
      </c>
      <c r="AM168">
        <v>37196.980000000003</v>
      </c>
      <c r="AN168">
        <v>17570.79</v>
      </c>
      <c r="AO168">
        <v>8841.59</v>
      </c>
      <c r="AP168">
        <v>8406.4500000000007</v>
      </c>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row>
    <row r="169" spans="1:73" x14ac:dyDescent="0.3">
      <c r="A169" t="s">
        <v>217</v>
      </c>
      <c r="B169">
        <v>0.17398</v>
      </c>
      <c r="C169">
        <v>0.17505000000000001</v>
      </c>
      <c r="D169">
        <v>0.12156</v>
      </c>
      <c r="E169">
        <v>8.1180000000000002E-2</v>
      </c>
      <c r="F169">
        <v>8.2210000000000005E-2</v>
      </c>
      <c r="G169">
        <v>0.14258000000000001</v>
      </c>
      <c r="H169">
        <v>0.10932</v>
      </c>
      <c r="I169">
        <v>8.2640000000000005E-2</v>
      </c>
      <c r="J169">
        <v>0.12545999999999999</v>
      </c>
      <c r="K169">
        <v>0.11</v>
      </c>
      <c r="L169">
        <v>7.0000000000000007E-2</v>
      </c>
      <c r="M169">
        <v>0.12875</v>
      </c>
      <c r="N169">
        <v>0.09</v>
      </c>
      <c r="O169">
        <v>0.14000000000000001</v>
      </c>
      <c r="P169">
        <v>0.11</v>
      </c>
      <c r="Q169">
        <v>0.08</v>
      </c>
      <c r="R169">
        <v>0.11</v>
      </c>
      <c r="S169">
        <v>0.09</v>
      </c>
      <c r="T169">
        <v>0.09</v>
      </c>
      <c r="U169">
        <v>0.05</v>
      </c>
      <c r="V169">
        <v>0.08</v>
      </c>
      <c r="W169">
        <v>0.05</v>
      </c>
      <c r="X169">
        <v>0.06</v>
      </c>
      <c r="Y169">
        <v>0.02</v>
      </c>
      <c r="Z169">
        <v>6.0019999999999997E-2</v>
      </c>
      <c r="AA169">
        <v>0.06</v>
      </c>
      <c r="AB169">
        <v>0.06</v>
      </c>
      <c r="AC169">
        <v>4.4699999999999997E-2</v>
      </c>
      <c r="AD169">
        <v>0.06</v>
      </c>
      <c r="AE169">
        <v>7.0000000000000007E-2</v>
      </c>
      <c r="AF169">
        <v>0.09</v>
      </c>
      <c r="AG169">
        <v>0.06</v>
      </c>
      <c r="AH169">
        <v>0.11</v>
      </c>
      <c r="AI169">
        <v>0.11</v>
      </c>
      <c r="AJ169">
        <v>0.1</v>
      </c>
      <c r="AK169">
        <v>0.08</v>
      </c>
      <c r="AL169">
        <v>0.08</v>
      </c>
      <c r="AM169">
        <v>7.0000000000000007E-2</v>
      </c>
      <c r="AN169">
        <v>0.04</v>
      </c>
      <c r="AO169">
        <v>0.02</v>
      </c>
      <c r="AP169">
        <v>0.02</v>
      </c>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row>
    <row r="170" spans="1:73" x14ac:dyDescent="0.3">
      <c r="A170" t="s">
        <v>218</v>
      </c>
      <c r="B170">
        <v>0</v>
      </c>
      <c r="C170">
        <v>0</v>
      </c>
      <c r="D170">
        <v>0</v>
      </c>
      <c r="E170">
        <v>0</v>
      </c>
      <c r="F170">
        <v>0</v>
      </c>
      <c r="G170">
        <v>0</v>
      </c>
      <c r="H170">
        <v>0</v>
      </c>
      <c r="I170">
        <v>0</v>
      </c>
      <c r="J170">
        <v>0</v>
      </c>
      <c r="K170">
        <v>0.10249999999999999</v>
      </c>
      <c r="L170">
        <v>0</v>
      </c>
      <c r="M170">
        <v>0</v>
      </c>
      <c r="N170">
        <v>0.09</v>
      </c>
      <c r="O170">
        <v>0.1075</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row>
    <row r="171" spans="1:73" x14ac:dyDescent="0.3">
      <c r="A171" t="s">
        <v>116</v>
      </c>
      <c r="B171" t="s">
        <v>117</v>
      </c>
      <c r="C171" t="s">
        <v>118</v>
      </c>
      <c r="D171" t="s">
        <v>119</v>
      </c>
      <c r="E171" t="s">
        <v>120</v>
      </c>
      <c r="F171" t="s">
        <v>121</v>
      </c>
      <c r="G171" t="s">
        <v>122</v>
      </c>
      <c r="H171" t="s">
        <v>123</v>
      </c>
      <c r="I171" t="s">
        <v>124</v>
      </c>
      <c r="J171" t="s">
        <v>125</v>
      </c>
      <c r="K171" t="s">
        <v>126</v>
      </c>
      <c r="L171" t="s">
        <v>127</v>
      </c>
      <c r="M171" t="s">
        <v>128</v>
      </c>
      <c r="N171" t="s">
        <v>129</v>
      </c>
      <c r="O171" t="s">
        <v>130</v>
      </c>
      <c r="P171" t="s">
        <v>131</v>
      </c>
      <c r="Q171" t="s">
        <v>132</v>
      </c>
      <c r="R171" t="s">
        <v>133</v>
      </c>
      <c r="S171" t="s">
        <v>134</v>
      </c>
      <c r="T171" t="s">
        <v>135</v>
      </c>
      <c r="U171" t="s">
        <v>136</v>
      </c>
      <c r="V171" t="s">
        <v>137</v>
      </c>
      <c r="W171" t="s">
        <v>138</v>
      </c>
      <c r="X171" t="s">
        <v>139</v>
      </c>
      <c r="Y171" t="s">
        <v>140</v>
      </c>
      <c r="Z171" t="s">
        <v>141</v>
      </c>
      <c r="AA171" t="s">
        <v>142</v>
      </c>
      <c r="AB171" t="s">
        <v>143</v>
      </c>
      <c r="AC171" t="s">
        <v>144</v>
      </c>
      <c r="AD171" t="s">
        <v>145</v>
      </c>
      <c r="AE171" t="s">
        <v>146</v>
      </c>
      <c r="AF171" t="s">
        <v>147</v>
      </c>
      <c r="AG171" t="s">
        <v>148</v>
      </c>
      <c r="AH171" t="s">
        <v>149</v>
      </c>
      <c r="AI171" t="s">
        <v>150</v>
      </c>
      <c r="AJ171" t="s">
        <v>151</v>
      </c>
      <c r="AK171" t="s">
        <v>152</v>
      </c>
      <c r="AL171" t="s">
        <v>153</v>
      </c>
      <c r="AM171" t="s">
        <v>154</v>
      </c>
      <c r="AN171" t="s">
        <v>155</v>
      </c>
      <c r="AO171" t="s">
        <v>156</v>
      </c>
      <c r="AP171" t="s">
        <v>157</v>
      </c>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row>
    <row r="172" spans="1:73" x14ac:dyDescent="0.3">
      <c r="A172" t="s">
        <v>158</v>
      </c>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row>
    <row r="173" spans="1:73" x14ac:dyDescent="0.3">
      <c r="A173" t="s">
        <v>159</v>
      </c>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row>
    <row r="174" spans="1:73" x14ac:dyDescent="0.3">
      <c r="A174" t="s">
        <v>160</v>
      </c>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row>
    <row r="175" spans="1:73"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row>
    <row r="176" spans="1:73"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row>
    <row r="177" spans="1:73"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row>
    <row r="178" spans="1:73"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s="5"/>
      <c r="BI178" s="5"/>
      <c r="BJ178" s="5"/>
      <c r="BK178" s="5"/>
      <c r="BL178" s="5"/>
      <c r="BM178" s="5"/>
      <c r="BN178" s="5"/>
      <c r="BO178" s="5"/>
      <c r="BP178" s="5"/>
      <c r="BQ178" s="5"/>
      <c r="BR178" s="5"/>
    </row>
    <row r="179" spans="1:73"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s="5"/>
      <c r="BI179" s="5"/>
      <c r="BJ179" s="5"/>
      <c r="BK179" s="5"/>
      <c r="BL179" s="5"/>
      <c r="BM179" s="5"/>
      <c r="BN179" s="5"/>
      <c r="BO179" s="5"/>
      <c r="BP179" s="5"/>
      <c r="BQ179" s="5"/>
      <c r="BR179" s="5"/>
    </row>
    <row r="180" spans="1:73"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s="5"/>
      <c r="BI180" s="5"/>
      <c r="BJ180" s="5"/>
      <c r="BK180" s="5"/>
      <c r="BL180" s="5"/>
      <c r="BM180" s="5"/>
      <c r="BN180" s="5"/>
      <c r="BO180" s="5"/>
      <c r="BP180" s="5"/>
      <c r="BQ180" s="5"/>
      <c r="BR180" s="5"/>
    </row>
    <row r="181" spans="1:73"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s="5"/>
      <c r="BI181" s="5"/>
      <c r="BJ181" s="5"/>
      <c r="BK181" s="5"/>
      <c r="BL181" s="5"/>
      <c r="BM181" s="5"/>
      <c r="BN181" s="5"/>
      <c r="BO181" s="5"/>
      <c r="BP181" s="5"/>
      <c r="BQ181" s="5"/>
      <c r="BR181" s="5"/>
    </row>
    <row r="182" spans="1:73" x14ac:dyDescent="0.3">
      <c r="B182" s="5"/>
      <c r="C182" s="5"/>
      <c r="D182" s="5"/>
      <c r="E182" s="5"/>
      <c r="F182" s="5"/>
      <c r="G182" s="5"/>
      <c r="H182" s="5"/>
      <c r="I182" s="5"/>
      <c r="J182" s="5"/>
      <c r="K182" s="5"/>
      <c r="L182" s="5"/>
      <c r="M182" s="5"/>
      <c r="N182" s="5"/>
      <c r="O182" s="5"/>
      <c r="P182" s="5"/>
      <c r="Q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row>
    <row r="183" spans="1:73" x14ac:dyDescent="0.3">
      <c r="B183" s="5"/>
      <c r="C183" s="5"/>
      <c r="D183" s="5"/>
      <c r="E183" s="5"/>
      <c r="F183" s="5"/>
      <c r="G183" s="5"/>
      <c r="H183" s="5"/>
      <c r="I183" s="5"/>
      <c r="J183" s="5"/>
      <c r="K183" s="5"/>
      <c r="L183" s="5"/>
      <c r="M183" s="5"/>
      <c r="N183" s="5"/>
      <c r="O183" s="5"/>
      <c r="P183" s="5"/>
      <c r="Q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row>
    <row r="184" spans="1:73" x14ac:dyDescent="0.3">
      <c r="B184" s="5"/>
      <c r="C184" s="5"/>
      <c r="D184" s="5"/>
      <c r="E184" s="5"/>
      <c r="F184" s="5"/>
      <c r="G184" s="5"/>
      <c r="H184" s="5"/>
      <c r="I184" s="5"/>
      <c r="J184" s="5"/>
      <c r="K184" s="5"/>
      <c r="L184" s="5"/>
      <c r="M184" s="5"/>
      <c r="N184" s="5"/>
      <c r="O184" s="5"/>
      <c r="P184" s="5"/>
      <c r="Q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row>
    <row r="185" spans="1:73" x14ac:dyDescent="0.3">
      <c r="B185" s="5"/>
      <c r="C185" s="5"/>
      <c r="D185" s="5"/>
      <c r="E185" s="5"/>
      <c r="F185" s="5"/>
      <c r="G185" s="5"/>
      <c r="H185" s="5"/>
      <c r="I185" s="5"/>
      <c r="J185" s="5"/>
      <c r="K185" s="5"/>
      <c r="L185" s="5"/>
      <c r="M185" s="5"/>
      <c r="N185" s="5"/>
      <c r="O185" s="5"/>
      <c r="P185" s="5"/>
      <c r="Q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row>
    <row r="186" spans="1:73" x14ac:dyDescent="0.3">
      <c r="B186" s="5"/>
      <c r="C186" s="5"/>
      <c r="D186" s="5"/>
      <c r="E186" s="5"/>
      <c r="F186" s="5"/>
      <c r="G186" s="5"/>
      <c r="H186" s="5"/>
      <c r="I186" s="5"/>
      <c r="J186" s="5"/>
      <c r="K186" s="5"/>
      <c r="L186" s="5"/>
      <c r="M186" s="5"/>
      <c r="N186" s="5"/>
      <c r="O186" s="5"/>
      <c r="P186" s="5"/>
      <c r="Q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row>
    <row r="187" spans="1:73" x14ac:dyDescent="0.3">
      <c r="B187" s="5"/>
      <c r="C187" s="5"/>
      <c r="D187" s="5"/>
      <c r="E187" s="5"/>
      <c r="F187" s="5"/>
      <c r="G187" s="5"/>
      <c r="H187" s="5"/>
      <c r="I187" s="5"/>
      <c r="J187" s="5"/>
      <c r="K187" s="5"/>
      <c r="L187" s="5"/>
      <c r="M187" s="5"/>
      <c r="N187" s="5"/>
      <c r="O187" s="5"/>
      <c r="P187" s="5"/>
      <c r="Q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row>
    <row r="188" spans="1:73" x14ac:dyDescent="0.3">
      <c r="B188" s="5"/>
      <c r="C188" s="5"/>
      <c r="D188" s="5"/>
      <c r="E188" s="5"/>
      <c r="F188" s="5"/>
      <c r="G188" s="5"/>
      <c r="H188" s="5"/>
      <c r="I188" s="5"/>
      <c r="J188" s="5"/>
      <c r="K188" s="5"/>
      <c r="L188" s="5"/>
      <c r="M188" s="5"/>
      <c r="N188" s="5"/>
      <c r="O188" s="5"/>
      <c r="P188" s="5"/>
      <c r="Q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row>
    <row r="189" spans="1:73" x14ac:dyDescent="0.3">
      <c r="B189" s="5"/>
      <c r="C189" s="5"/>
      <c r="D189" s="5"/>
      <c r="E189" s="5"/>
      <c r="F189" s="5"/>
      <c r="G189" s="5"/>
      <c r="H189" s="5"/>
      <c r="I189" s="5"/>
      <c r="J189" s="5"/>
      <c r="K189" s="5"/>
      <c r="L189" s="5"/>
      <c r="M189" s="5"/>
      <c r="N189" s="5"/>
      <c r="O189" s="5"/>
      <c r="P189" s="5"/>
      <c r="Q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row>
    <row r="190" spans="1:73" x14ac:dyDescent="0.3">
      <c r="B190" s="5"/>
      <c r="C190" s="5"/>
      <c r="D190" s="5"/>
      <c r="E190" s="5"/>
      <c r="F190" s="5"/>
      <c r="G190" s="5"/>
      <c r="H190" s="5"/>
      <c r="I190" s="5"/>
      <c r="J190" s="5"/>
      <c r="K190" s="5"/>
      <c r="L190" s="5"/>
      <c r="M190" s="5"/>
      <c r="N190" s="5"/>
      <c r="O190" s="5"/>
      <c r="P190" s="5"/>
      <c r="Q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row>
    <row r="191" spans="1:73" x14ac:dyDescent="0.3">
      <c r="B191" s="5"/>
      <c r="C191" s="5"/>
      <c r="D191" s="5"/>
      <c r="E191" s="5"/>
      <c r="F191" s="5"/>
      <c r="G191" s="5"/>
      <c r="H191" s="5"/>
      <c r="I191" s="5"/>
      <c r="J191" s="5"/>
      <c r="K191" s="5"/>
      <c r="L191" s="5"/>
      <c r="M191" s="5"/>
      <c r="N191" s="5"/>
      <c r="O191" s="5"/>
      <c r="P191" s="5"/>
      <c r="Q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row>
    <row r="192" spans="1:73" x14ac:dyDescent="0.3">
      <c r="B192" s="5"/>
      <c r="C192" s="5"/>
      <c r="D192" s="5"/>
      <c r="E192" s="5"/>
      <c r="F192" s="5"/>
      <c r="G192" s="5"/>
      <c r="H192" s="5"/>
      <c r="I192" s="5"/>
      <c r="J192" s="5"/>
      <c r="K192" s="5"/>
      <c r="L192" s="5"/>
      <c r="M192" s="5"/>
      <c r="N192" s="5"/>
      <c r="O192" s="5"/>
      <c r="P192" s="5"/>
      <c r="Q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row>
    <row r="193" spans="2:70" x14ac:dyDescent="0.3">
      <c r="B193" s="5"/>
      <c r="C193" s="5"/>
      <c r="D193" s="5"/>
      <c r="E193" s="5"/>
      <c r="F193" s="5"/>
      <c r="G193" s="5"/>
      <c r="H193" s="5"/>
      <c r="I193" s="5"/>
      <c r="J193" s="5"/>
      <c r="K193" s="5"/>
      <c r="L193" s="5"/>
      <c r="M193" s="5"/>
      <c r="N193" s="5"/>
      <c r="O193" s="5"/>
      <c r="P193" s="5"/>
      <c r="Q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row>
    <row r="194" spans="2:70" x14ac:dyDescent="0.3">
      <c r="B194" s="5"/>
      <c r="C194" s="5"/>
      <c r="D194" s="5"/>
      <c r="E194" s="5"/>
      <c r="F194" s="5"/>
      <c r="G194" s="5"/>
      <c r="H194" s="5"/>
      <c r="I194" s="5"/>
      <c r="J194" s="5"/>
      <c r="K194" s="5"/>
      <c r="L194" s="5"/>
      <c r="M194" s="5"/>
      <c r="N194" s="5"/>
      <c r="O194" s="5"/>
      <c r="P194" s="5"/>
      <c r="Q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row>
    <row r="195" spans="2:70" x14ac:dyDescent="0.3">
      <c r="B195" s="5"/>
      <c r="C195" s="5"/>
      <c r="D195" s="5"/>
      <c r="E195" s="5"/>
      <c r="F195" s="5"/>
      <c r="G195" s="5"/>
      <c r="H195" s="5"/>
      <c r="I195" s="5"/>
      <c r="J195" s="5"/>
      <c r="K195" s="5"/>
      <c r="L195" s="5"/>
      <c r="M195" s="5"/>
      <c r="N195" s="5"/>
      <c r="O195" s="5"/>
      <c r="P195" s="5"/>
      <c r="Q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row>
    <row r="196" spans="2:70" x14ac:dyDescent="0.3">
      <c r="B196" s="5"/>
      <c r="C196" s="5"/>
      <c r="D196" s="5"/>
      <c r="E196" s="5"/>
      <c r="F196" s="5"/>
      <c r="G196" s="5"/>
      <c r="H196" s="5"/>
      <c r="I196" s="5"/>
      <c r="J196" s="5"/>
      <c r="K196" s="5"/>
      <c r="L196" s="5"/>
      <c r="M196" s="5"/>
      <c r="N196" s="5"/>
      <c r="O196" s="5"/>
      <c r="P196" s="5"/>
      <c r="Q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row>
    <row r="197" spans="2:70" x14ac:dyDescent="0.3">
      <c r="B197" s="5"/>
      <c r="C197" s="5"/>
      <c r="D197" s="5"/>
      <c r="E197" s="5"/>
      <c r="F197" s="5"/>
      <c r="G197" s="5"/>
      <c r="H197" s="5"/>
      <c r="I197" s="5"/>
      <c r="J197" s="5"/>
      <c r="K197" s="5"/>
      <c r="L197" s="5"/>
      <c r="M197" s="5"/>
      <c r="N197" s="5"/>
      <c r="O197" s="5"/>
      <c r="P197" s="5"/>
      <c r="Q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row>
    <row r="198" spans="2:70" x14ac:dyDescent="0.3">
      <c r="B198" s="5"/>
      <c r="C198" s="5"/>
      <c r="D198" s="5"/>
      <c r="E198" s="5"/>
      <c r="F198" s="5"/>
      <c r="G198" s="5"/>
      <c r="H198" s="5"/>
      <c r="I198" s="5"/>
      <c r="J198" s="5"/>
      <c r="K198" s="5"/>
      <c r="L198" s="5"/>
      <c r="M198" s="5"/>
      <c r="N198" s="5"/>
      <c r="O198" s="5"/>
      <c r="P198" s="5"/>
      <c r="Q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row>
    <row r="199" spans="2:70" x14ac:dyDescent="0.3">
      <c r="B199" s="5"/>
      <c r="C199" s="5"/>
      <c r="D199" s="5"/>
      <c r="E199" s="5"/>
      <c r="F199" s="5"/>
      <c r="G199" s="5"/>
      <c r="H199" s="5"/>
      <c r="I199" s="5"/>
      <c r="J199" s="5"/>
      <c r="K199" s="5"/>
      <c r="L199" s="5"/>
      <c r="M199" s="5"/>
      <c r="N199" s="5"/>
      <c r="O199" s="5"/>
      <c r="P199" s="5"/>
      <c r="Q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row>
    <row r="200" spans="2:70" x14ac:dyDescent="0.3">
      <c r="B200" s="5"/>
      <c r="C200" s="5"/>
      <c r="D200" s="5"/>
      <c r="E200" s="5"/>
      <c r="F200" s="5"/>
      <c r="G200" s="5"/>
      <c r="H200" s="5"/>
      <c r="I200" s="5"/>
      <c r="J200" s="5"/>
      <c r="K200" s="5"/>
      <c r="L200" s="5"/>
      <c r="M200" s="5"/>
      <c r="N200" s="5"/>
      <c r="O200" s="5"/>
      <c r="P200" s="5"/>
      <c r="Q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row>
    <row r="201" spans="2:70" x14ac:dyDescent="0.3">
      <c r="B201" s="5"/>
      <c r="C201" s="5"/>
      <c r="D201" s="5"/>
      <c r="E201" s="5"/>
      <c r="F201" s="5"/>
      <c r="G201" s="5"/>
      <c r="H201" s="5"/>
      <c r="I201" s="5"/>
      <c r="J201" s="5"/>
      <c r="K201" s="5"/>
      <c r="L201" s="5"/>
      <c r="M201" s="5"/>
      <c r="N201" s="5"/>
      <c r="O201" s="5"/>
      <c r="P201" s="5"/>
      <c r="Q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row>
    <row r="202" spans="2:70" x14ac:dyDescent="0.3">
      <c r="B202" s="5"/>
      <c r="C202" s="5"/>
      <c r="D202" s="5"/>
      <c r="E202" s="5"/>
      <c r="F202" s="5"/>
      <c r="G202" s="5"/>
      <c r="H202" s="5"/>
      <c r="I202" s="5"/>
      <c r="J202" s="5"/>
      <c r="K202" s="5"/>
      <c r="L202" s="5"/>
      <c r="M202" s="5"/>
      <c r="N202" s="5"/>
      <c r="O202" s="5"/>
      <c r="P202" s="5"/>
      <c r="Q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row>
    <row r="203" spans="2:70" x14ac:dyDescent="0.3">
      <c r="B203" s="5"/>
      <c r="C203" s="5"/>
      <c r="D203" s="5"/>
      <c r="E203" s="5"/>
      <c r="F203" s="5"/>
      <c r="G203" s="5"/>
      <c r="H203" s="5"/>
      <c r="I203" s="5"/>
      <c r="J203" s="5"/>
      <c r="K203" s="5"/>
      <c r="L203" s="5"/>
      <c r="M203" s="5"/>
      <c r="N203" s="5"/>
      <c r="O203" s="5"/>
      <c r="P203" s="5"/>
      <c r="Q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row>
    <row r="204" spans="2:70" x14ac:dyDescent="0.3">
      <c r="B204" s="5"/>
      <c r="C204" s="5"/>
      <c r="D204" s="5"/>
      <c r="E204" s="5"/>
      <c r="F204" s="5"/>
      <c r="G204" s="5"/>
      <c r="H204" s="5"/>
      <c r="I204" s="5"/>
      <c r="J204" s="5"/>
      <c r="K204" s="5"/>
      <c r="L204" s="5"/>
      <c r="M204" s="5"/>
      <c r="N204" s="5"/>
      <c r="O204" s="5"/>
      <c r="P204" s="5"/>
      <c r="Q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row>
    <row r="205" spans="2:70" x14ac:dyDescent="0.3">
      <c r="B205" s="5"/>
      <c r="C205" s="5"/>
      <c r="D205" s="5"/>
      <c r="E205" s="5"/>
      <c r="F205" s="5"/>
      <c r="G205" s="5"/>
      <c r="H205" s="5"/>
      <c r="I205" s="5"/>
      <c r="J205" s="5"/>
      <c r="K205" s="5"/>
      <c r="L205" s="5"/>
      <c r="M205" s="5"/>
      <c r="N205" s="5"/>
      <c r="O205" s="5"/>
      <c r="P205" s="5"/>
      <c r="Q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row>
    <row r="206" spans="2:70" x14ac:dyDescent="0.3">
      <c r="B206" s="5"/>
      <c r="C206" s="5"/>
      <c r="D206" s="5"/>
      <c r="E206" s="5"/>
      <c r="F206" s="5"/>
      <c r="G206" s="5"/>
      <c r="H206" s="5"/>
      <c r="I206" s="5"/>
      <c r="J206" s="5"/>
      <c r="K206" s="5"/>
      <c r="L206" s="5"/>
      <c r="M206" s="5"/>
      <c r="N206" s="5"/>
      <c r="O206" s="5"/>
      <c r="P206" s="5"/>
      <c r="Q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row>
    <row r="207" spans="2:70" x14ac:dyDescent="0.3">
      <c r="B207" s="5"/>
      <c r="C207" s="5"/>
      <c r="D207" s="5"/>
      <c r="E207" s="5"/>
      <c r="F207" s="5"/>
      <c r="G207" s="5"/>
      <c r="H207" s="5"/>
      <c r="I207" s="5"/>
      <c r="J207" s="5"/>
      <c r="K207" s="5"/>
      <c r="L207" s="5"/>
      <c r="M207" s="5"/>
      <c r="N207" s="5"/>
      <c r="O207" s="5"/>
      <c r="P207" s="5"/>
      <c r="Q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row>
    <row r="208" spans="2:70" x14ac:dyDescent="0.3">
      <c r="B208" s="5"/>
      <c r="C208" s="5"/>
      <c r="D208" s="5"/>
      <c r="E208" s="5"/>
      <c r="F208" s="5"/>
      <c r="G208" s="5"/>
      <c r="H208" s="5"/>
      <c r="I208" s="5"/>
      <c r="J208" s="5"/>
      <c r="K208" s="5"/>
      <c r="L208" s="5"/>
      <c r="M208" s="5"/>
      <c r="N208" s="5"/>
      <c r="O208" s="5"/>
      <c r="P208" s="5"/>
      <c r="Q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row>
    <row r="209" spans="1:119" x14ac:dyDescent="0.3">
      <c r="B209" s="5"/>
      <c r="C209" s="5"/>
      <c r="D209" s="5"/>
      <c r="E209" s="5"/>
      <c r="F209" s="5"/>
      <c r="G209" s="5"/>
      <c r="H209" s="5"/>
      <c r="I209" s="5"/>
      <c r="J209" s="5"/>
      <c r="K209" s="5"/>
      <c r="L209" s="5"/>
      <c r="M209" s="5"/>
      <c r="N209" s="5"/>
      <c r="O209" s="5"/>
      <c r="P209" s="5"/>
      <c r="Q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row>
    <row r="210" spans="1:119" x14ac:dyDescent="0.3">
      <c r="B210" s="5"/>
      <c r="C210" s="5"/>
      <c r="D210" s="5"/>
      <c r="E210" s="5"/>
      <c r="F210" s="5"/>
      <c r="G210" s="5"/>
      <c r="H210" s="5"/>
      <c r="I210" s="5"/>
      <c r="J210" s="5"/>
      <c r="K210" s="5"/>
      <c r="L210" s="5"/>
      <c r="M210" s="5"/>
      <c r="N210" s="5"/>
      <c r="O210" s="5"/>
      <c r="P210" s="5"/>
      <c r="Q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row>
    <row r="211" spans="1:119" x14ac:dyDescent="0.3">
      <c r="B211" s="5"/>
      <c r="C211" s="5"/>
      <c r="D211" s="5"/>
      <c r="E211" s="5"/>
      <c r="F211" s="5"/>
      <c r="G211" s="5"/>
      <c r="H211" s="5"/>
      <c r="I211" s="5"/>
      <c r="J211" s="5"/>
      <c r="K211" s="5"/>
      <c r="L211" s="5"/>
      <c r="M211" s="5"/>
      <c r="N211" s="5"/>
      <c r="O211" s="5"/>
      <c r="P211" s="5"/>
      <c r="Q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row>
    <row r="212" spans="1:119" x14ac:dyDescent="0.3">
      <c r="B212" s="5"/>
      <c r="C212" s="5"/>
      <c r="D212" s="5"/>
      <c r="E212" s="5"/>
      <c r="F212" s="5"/>
      <c r="G212" s="5"/>
      <c r="H212" s="5"/>
      <c r="I212" s="5"/>
      <c r="J212" s="5"/>
      <c r="K212" s="5"/>
      <c r="L212" s="5"/>
      <c r="M212" s="5"/>
      <c r="N212" s="5"/>
      <c r="O212" s="5"/>
      <c r="P212" s="5"/>
      <c r="Q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row>
    <row r="213" spans="1:119" x14ac:dyDescent="0.3">
      <c r="A213" s="2" t="s">
        <v>219</v>
      </c>
      <c r="B213" s="7" t="e">
        <f>INDEX(B$129:B$212,MATCH($A$213,$A$129:$A$212,0),1)</f>
        <v>#N/A</v>
      </c>
      <c r="C213" s="7" t="e">
        <f t="shared" ref="C213:BM213" si="7">INDEX(C$129:C$212,MATCH($A$213,$A$129:$A$212,0),1)</f>
        <v>#N/A</v>
      </c>
      <c r="D213" s="7" t="e">
        <f t="shared" si="7"/>
        <v>#N/A</v>
      </c>
      <c r="E213" s="7" t="e">
        <f t="shared" si="7"/>
        <v>#N/A</v>
      </c>
      <c r="F213" s="7" t="e">
        <f t="shared" si="7"/>
        <v>#N/A</v>
      </c>
      <c r="G213" s="7" t="e">
        <f t="shared" si="7"/>
        <v>#N/A</v>
      </c>
      <c r="H213" s="7" t="e">
        <f t="shared" si="7"/>
        <v>#N/A</v>
      </c>
      <c r="I213" s="7" t="e">
        <f t="shared" si="7"/>
        <v>#N/A</v>
      </c>
      <c r="J213" s="7" t="e">
        <f t="shared" si="7"/>
        <v>#N/A</v>
      </c>
      <c r="K213" s="7" t="e">
        <f t="shared" si="7"/>
        <v>#N/A</v>
      </c>
      <c r="L213" s="7" t="e">
        <f t="shared" si="7"/>
        <v>#N/A</v>
      </c>
      <c r="M213" s="7" t="e">
        <f t="shared" si="7"/>
        <v>#N/A</v>
      </c>
      <c r="N213" s="7" t="e">
        <f t="shared" si="7"/>
        <v>#N/A</v>
      </c>
      <c r="O213" s="7" t="e">
        <f t="shared" si="7"/>
        <v>#N/A</v>
      </c>
      <c r="P213" s="7" t="e">
        <f t="shared" si="7"/>
        <v>#N/A</v>
      </c>
      <c r="Q213" s="7" t="e">
        <f t="shared" si="7"/>
        <v>#N/A</v>
      </c>
      <c r="R213" s="7" t="e">
        <f t="shared" si="7"/>
        <v>#N/A</v>
      </c>
      <c r="S213" s="7" t="e">
        <f t="shared" si="7"/>
        <v>#N/A</v>
      </c>
      <c r="T213" s="7" t="e">
        <f t="shared" si="7"/>
        <v>#N/A</v>
      </c>
      <c r="U213" s="7" t="e">
        <f t="shared" si="7"/>
        <v>#N/A</v>
      </c>
      <c r="V213" s="7" t="e">
        <f t="shared" si="7"/>
        <v>#N/A</v>
      </c>
      <c r="W213" s="7" t="e">
        <f t="shared" si="7"/>
        <v>#N/A</v>
      </c>
      <c r="X213" s="7" t="e">
        <f t="shared" si="7"/>
        <v>#N/A</v>
      </c>
      <c r="Y213" s="7" t="e">
        <f t="shared" si="7"/>
        <v>#N/A</v>
      </c>
      <c r="Z213" s="7" t="e">
        <f t="shared" si="7"/>
        <v>#N/A</v>
      </c>
      <c r="AA213" s="7" t="e">
        <f t="shared" si="7"/>
        <v>#N/A</v>
      </c>
      <c r="AB213" s="7" t="e">
        <f t="shared" si="7"/>
        <v>#N/A</v>
      </c>
      <c r="AC213" s="7" t="e">
        <f t="shared" si="7"/>
        <v>#N/A</v>
      </c>
      <c r="AD213" s="7" t="e">
        <f t="shared" si="7"/>
        <v>#N/A</v>
      </c>
      <c r="AE213" s="7" t="e">
        <f t="shared" si="7"/>
        <v>#N/A</v>
      </c>
      <c r="AF213" s="7" t="e">
        <f t="shared" si="7"/>
        <v>#N/A</v>
      </c>
      <c r="AG213" s="7" t="e">
        <f t="shared" si="7"/>
        <v>#N/A</v>
      </c>
      <c r="AH213" s="7" t="e">
        <f t="shared" si="7"/>
        <v>#N/A</v>
      </c>
      <c r="AI213" s="7" t="e">
        <f t="shared" si="7"/>
        <v>#N/A</v>
      </c>
      <c r="AJ213" s="7" t="e">
        <f t="shared" si="7"/>
        <v>#N/A</v>
      </c>
      <c r="AK213" s="7" t="e">
        <f t="shared" si="7"/>
        <v>#N/A</v>
      </c>
      <c r="AL213" s="7" t="e">
        <f t="shared" si="7"/>
        <v>#N/A</v>
      </c>
      <c r="AM213" s="7" t="e">
        <f t="shared" si="7"/>
        <v>#N/A</v>
      </c>
      <c r="AN213" s="7" t="e">
        <f t="shared" si="7"/>
        <v>#N/A</v>
      </c>
      <c r="AO213" s="7" t="e">
        <f t="shared" si="7"/>
        <v>#N/A</v>
      </c>
      <c r="AP213" s="7" t="e">
        <f t="shared" si="7"/>
        <v>#N/A</v>
      </c>
      <c r="AQ213" s="7" t="e">
        <f t="shared" si="7"/>
        <v>#N/A</v>
      </c>
      <c r="AR213" s="7" t="e">
        <f t="shared" si="7"/>
        <v>#N/A</v>
      </c>
      <c r="AS213" s="7" t="e">
        <f t="shared" si="7"/>
        <v>#N/A</v>
      </c>
      <c r="AT213" s="7" t="e">
        <f t="shared" si="7"/>
        <v>#N/A</v>
      </c>
      <c r="AU213" s="7" t="e">
        <f t="shared" si="7"/>
        <v>#N/A</v>
      </c>
      <c r="AV213" s="7" t="e">
        <f t="shared" si="7"/>
        <v>#N/A</v>
      </c>
      <c r="AW213" s="7" t="e">
        <f t="shared" si="7"/>
        <v>#N/A</v>
      </c>
      <c r="AX213" s="7" t="e">
        <f t="shared" si="7"/>
        <v>#N/A</v>
      </c>
      <c r="AY213" s="7" t="e">
        <f t="shared" si="7"/>
        <v>#N/A</v>
      </c>
      <c r="AZ213" s="7" t="e">
        <f t="shared" si="7"/>
        <v>#N/A</v>
      </c>
      <c r="BA213" s="7" t="e">
        <f t="shared" si="7"/>
        <v>#N/A</v>
      </c>
      <c r="BB213" s="7" t="e">
        <f t="shared" si="7"/>
        <v>#N/A</v>
      </c>
      <c r="BC213" s="7" t="e">
        <f t="shared" si="7"/>
        <v>#N/A</v>
      </c>
      <c r="BD213" s="7" t="e">
        <f t="shared" si="7"/>
        <v>#N/A</v>
      </c>
      <c r="BE213" s="7" t="e">
        <f t="shared" si="7"/>
        <v>#N/A</v>
      </c>
      <c r="BF213" s="7" t="e">
        <f t="shared" si="7"/>
        <v>#N/A</v>
      </c>
      <c r="BG213" s="7" t="e">
        <f t="shared" si="7"/>
        <v>#N/A</v>
      </c>
      <c r="BH213" s="7" t="e">
        <f t="shared" si="7"/>
        <v>#N/A</v>
      </c>
      <c r="BI213" s="7" t="e">
        <f t="shared" si="7"/>
        <v>#N/A</v>
      </c>
      <c r="BJ213" s="7" t="e">
        <f t="shared" si="7"/>
        <v>#N/A</v>
      </c>
      <c r="BK213" s="7" t="e">
        <f t="shared" si="7"/>
        <v>#N/A</v>
      </c>
      <c r="BL213" s="7" t="e">
        <f t="shared" si="7"/>
        <v>#N/A</v>
      </c>
      <c r="BM213" s="7" t="e">
        <f t="shared" si="7"/>
        <v>#N/A</v>
      </c>
    </row>
    <row r="214" spans="1:119"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row>
    <row r="215" spans="1:119" x14ac:dyDescent="0.3">
      <c r="A215" s="8" t="s">
        <v>220</v>
      </c>
      <c r="B215" s="5" t="e">
        <f>B213</f>
        <v>#N/A</v>
      </c>
      <c r="C215" s="5" t="e">
        <f t="shared" ref="C215:BM215" si="8">C213</f>
        <v>#N/A</v>
      </c>
      <c r="D215" s="5" t="e">
        <f t="shared" si="8"/>
        <v>#N/A</v>
      </c>
      <c r="E215" s="5" t="e">
        <f t="shared" si="8"/>
        <v>#N/A</v>
      </c>
      <c r="F215" s="5" t="e">
        <f t="shared" si="8"/>
        <v>#N/A</v>
      </c>
      <c r="G215" s="5" t="e">
        <f t="shared" si="8"/>
        <v>#N/A</v>
      </c>
      <c r="H215" s="5" t="e">
        <f t="shared" si="8"/>
        <v>#N/A</v>
      </c>
      <c r="I215" s="5" t="e">
        <f t="shared" si="8"/>
        <v>#N/A</v>
      </c>
      <c r="J215" s="5" t="e">
        <f t="shared" si="8"/>
        <v>#N/A</v>
      </c>
      <c r="K215" s="5" t="e">
        <f t="shared" si="8"/>
        <v>#N/A</v>
      </c>
      <c r="L215" s="5" t="e">
        <f t="shared" si="8"/>
        <v>#N/A</v>
      </c>
      <c r="M215" s="5" t="e">
        <f t="shared" si="8"/>
        <v>#N/A</v>
      </c>
      <c r="N215" s="5" t="e">
        <f t="shared" si="8"/>
        <v>#N/A</v>
      </c>
      <c r="O215" s="5" t="e">
        <f t="shared" si="8"/>
        <v>#N/A</v>
      </c>
      <c r="P215" s="5" t="e">
        <f t="shared" si="8"/>
        <v>#N/A</v>
      </c>
      <c r="Q215" s="5" t="e">
        <f t="shared" si="8"/>
        <v>#N/A</v>
      </c>
      <c r="R215" s="5" t="e">
        <f t="shared" si="8"/>
        <v>#N/A</v>
      </c>
      <c r="S215" s="5" t="e">
        <f t="shared" si="8"/>
        <v>#N/A</v>
      </c>
      <c r="T215" s="5" t="e">
        <f t="shared" si="8"/>
        <v>#N/A</v>
      </c>
      <c r="U215" s="5" t="e">
        <f t="shared" si="8"/>
        <v>#N/A</v>
      </c>
      <c r="V215" s="5" t="e">
        <f t="shared" si="8"/>
        <v>#N/A</v>
      </c>
      <c r="W215" s="5" t="e">
        <f t="shared" si="8"/>
        <v>#N/A</v>
      </c>
      <c r="X215" s="5" t="e">
        <f t="shared" si="8"/>
        <v>#N/A</v>
      </c>
      <c r="Y215" s="5" t="e">
        <f t="shared" si="8"/>
        <v>#N/A</v>
      </c>
      <c r="Z215" s="5" t="e">
        <f t="shared" si="8"/>
        <v>#N/A</v>
      </c>
      <c r="AA215" s="5" t="e">
        <f t="shared" si="8"/>
        <v>#N/A</v>
      </c>
      <c r="AB215" s="5" t="e">
        <f t="shared" si="8"/>
        <v>#N/A</v>
      </c>
      <c r="AC215" s="5" t="e">
        <f t="shared" si="8"/>
        <v>#N/A</v>
      </c>
      <c r="AD215" s="5" t="e">
        <f t="shared" si="8"/>
        <v>#N/A</v>
      </c>
      <c r="AE215" s="5" t="e">
        <f t="shared" si="8"/>
        <v>#N/A</v>
      </c>
      <c r="AF215" s="5" t="e">
        <f t="shared" si="8"/>
        <v>#N/A</v>
      </c>
      <c r="AG215" s="5" t="e">
        <f t="shared" si="8"/>
        <v>#N/A</v>
      </c>
      <c r="AH215" s="5" t="e">
        <f t="shared" si="8"/>
        <v>#N/A</v>
      </c>
      <c r="AI215" s="5" t="e">
        <f t="shared" si="8"/>
        <v>#N/A</v>
      </c>
      <c r="AJ215" s="5" t="e">
        <f t="shared" si="8"/>
        <v>#N/A</v>
      </c>
      <c r="AK215" s="5" t="e">
        <f t="shared" si="8"/>
        <v>#N/A</v>
      </c>
      <c r="AL215" s="5" t="e">
        <f t="shared" si="8"/>
        <v>#N/A</v>
      </c>
      <c r="AM215" s="5" t="e">
        <f t="shared" si="8"/>
        <v>#N/A</v>
      </c>
      <c r="AN215" s="5" t="e">
        <f t="shared" si="8"/>
        <v>#N/A</v>
      </c>
      <c r="AO215" s="5" t="e">
        <f t="shared" si="8"/>
        <v>#N/A</v>
      </c>
      <c r="AP215" s="5" t="e">
        <f t="shared" si="8"/>
        <v>#N/A</v>
      </c>
      <c r="AQ215" s="5" t="e">
        <f t="shared" si="8"/>
        <v>#N/A</v>
      </c>
      <c r="AR215" s="5" t="e">
        <f t="shared" si="8"/>
        <v>#N/A</v>
      </c>
      <c r="AS215" s="5" t="e">
        <f t="shared" si="8"/>
        <v>#N/A</v>
      </c>
      <c r="AT215" s="5" t="e">
        <f t="shared" si="8"/>
        <v>#N/A</v>
      </c>
      <c r="AU215" s="5" t="e">
        <f t="shared" si="8"/>
        <v>#N/A</v>
      </c>
      <c r="AV215" s="5" t="e">
        <f t="shared" si="8"/>
        <v>#N/A</v>
      </c>
      <c r="AW215" s="5" t="e">
        <f t="shared" si="8"/>
        <v>#N/A</v>
      </c>
      <c r="AX215" s="5" t="e">
        <f t="shared" si="8"/>
        <v>#N/A</v>
      </c>
      <c r="AY215" s="5" t="e">
        <f t="shared" si="8"/>
        <v>#N/A</v>
      </c>
      <c r="AZ215" s="5" t="e">
        <f t="shared" si="8"/>
        <v>#N/A</v>
      </c>
      <c r="BA215" s="5" t="e">
        <f t="shared" si="8"/>
        <v>#N/A</v>
      </c>
      <c r="BB215" s="5" t="e">
        <f t="shared" si="8"/>
        <v>#N/A</v>
      </c>
      <c r="BC215" s="5" t="e">
        <f t="shared" si="8"/>
        <v>#N/A</v>
      </c>
      <c r="BD215" s="5" t="e">
        <f t="shared" si="8"/>
        <v>#N/A</v>
      </c>
      <c r="BE215" s="5" t="e">
        <f t="shared" si="8"/>
        <v>#N/A</v>
      </c>
      <c r="BF215" s="5" t="e">
        <f t="shared" si="8"/>
        <v>#N/A</v>
      </c>
      <c r="BG215" s="5" t="e">
        <f t="shared" si="8"/>
        <v>#N/A</v>
      </c>
      <c r="BH215" s="5" t="e">
        <f t="shared" si="8"/>
        <v>#N/A</v>
      </c>
      <c r="BI215" s="5" t="e">
        <f t="shared" si="8"/>
        <v>#N/A</v>
      </c>
      <c r="BJ215" s="5" t="e">
        <f t="shared" si="8"/>
        <v>#N/A</v>
      </c>
      <c r="BK215" s="5" t="e">
        <f t="shared" si="8"/>
        <v>#N/A</v>
      </c>
      <c r="BL215" s="5" t="e">
        <f t="shared" si="8"/>
        <v>#N/A</v>
      </c>
      <c r="BM215" s="5" t="e">
        <f t="shared" si="8"/>
        <v>#N/A</v>
      </c>
      <c r="BN215" s="5"/>
      <c r="BO215" s="5"/>
      <c r="BP215" s="5"/>
      <c r="BQ215" s="5"/>
      <c r="BR215" s="5"/>
    </row>
    <row r="216" spans="1:119" x14ac:dyDescent="0.3">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row>
    <row r="218" spans="1:119" x14ac:dyDescent="0.3">
      <c r="A218" s="1" t="s">
        <v>221</v>
      </c>
    </row>
    <row r="219" spans="1:119" x14ac:dyDescent="0.3">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t="s">
        <v>28</v>
      </c>
      <c r="AC219" t="s">
        <v>29</v>
      </c>
      <c r="AD219" t="s">
        <v>30</v>
      </c>
      <c r="AE219" t="s">
        <v>31</v>
      </c>
      <c r="AF219" t="s">
        <v>32</v>
      </c>
      <c r="AG219" t="s">
        <v>33</v>
      </c>
      <c r="AH219" t="s">
        <v>34</v>
      </c>
      <c r="AI219" t="s">
        <v>35</v>
      </c>
      <c r="AJ219" t="s">
        <v>36</v>
      </c>
      <c r="AK219" t="s">
        <v>37</v>
      </c>
      <c r="AL219" t="s">
        <v>38</v>
      </c>
      <c r="AM219" t="s">
        <v>39</v>
      </c>
      <c r="AN219" t="s">
        <v>40</v>
      </c>
      <c r="AO219" t="s">
        <v>41</v>
      </c>
      <c r="AP219" t="s">
        <v>42</v>
      </c>
      <c r="AQ219"/>
      <c r="AR219"/>
      <c r="AS219"/>
      <c r="AT219"/>
      <c r="AU219"/>
      <c r="AV219"/>
      <c r="AW219"/>
      <c r="AX219"/>
      <c r="AY219"/>
      <c r="AZ219"/>
      <c r="BA219"/>
      <c r="BB219"/>
      <c r="BC219"/>
      <c r="BD219"/>
      <c r="BE219"/>
      <c r="BF219"/>
      <c r="BG219"/>
    </row>
    <row r="220" spans="1:119" x14ac:dyDescent="0.3">
      <c r="A220" t="s">
        <v>222</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row>
    <row r="221" spans="1:119" x14ac:dyDescent="0.3">
      <c r="A221" t="s">
        <v>223</v>
      </c>
      <c r="B221">
        <v>119755.18</v>
      </c>
      <c r="C221">
        <v>316914.42</v>
      </c>
      <c r="D221">
        <v>198587.29</v>
      </c>
      <c r="E221">
        <v>113133.16</v>
      </c>
      <c r="F221">
        <v>56663.09</v>
      </c>
      <c r="G221">
        <v>322063.68</v>
      </c>
      <c r="H221">
        <v>219685.68</v>
      </c>
      <c r="I221">
        <v>143816.57</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c r="AR221"/>
      <c r="AS221"/>
      <c r="AT221"/>
      <c r="AU221"/>
      <c r="AV221"/>
      <c r="AW221"/>
      <c r="AX221"/>
      <c r="AY221"/>
      <c r="AZ221"/>
      <c r="BA221"/>
      <c r="BB221"/>
      <c r="BC221"/>
      <c r="BD221"/>
      <c r="BE221"/>
      <c r="BF221"/>
      <c r="BG221"/>
    </row>
    <row r="222" spans="1:119" x14ac:dyDescent="0.3">
      <c r="A222" t="s">
        <v>224</v>
      </c>
      <c r="B222">
        <v>0</v>
      </c>
      <c r="C222">
        <v>0</v>
      </c>
      <c r="D222">
        <v>0</v>
      </c>
      <c r="E222">
        <v>0</v>
      </c>
      <c r="F222">
        <v>0</v>
      </c>
      <c r="G222">
        <v>0</v>
      </c>
      <c r="H222">
        <v>0</v>
      </c>
      <c r="I222">
        <v>0</v>
      </c>
      <c r="J222">
        <v>86620.98</v>
      </c>
      <c r="K222">
        <v>291231.15999999997</v>
      </c>
      <c r="L222">
        <v>210781.37</v>
      </c>
      <c r="M222">
        <v>159556.81</v>
      </c>
      <c r="N222">
        <v>70787.42</v>
      </c>
      <c r="O222">
        <v>293384.17</v>
      </c>
      <c r="P222">
        <v>200327.94</v>
      </c>
      <c r="Q222">
        <v>128526.53</v>
      </c>
      <c r="R222">
        <v>74741.009999999995</v>
      </c>
      <c r="S222">
        <v>214875.35</v>
      </c>
      <c r="T222">
        <v>150911.94</v>
      </c>
      <c r="U222">
        <v>88098.79</v>
      </c>
      <c r="V222">
        <v>51857.37</v>
      </c>
      <c r="W222">
        <v>131188.34</v>
      </c>
      <c r="X222">
        <v>96286.69</v>
      </c>
      <c r="Y222">
        <v>54978.67</v>
      </c>
      <c r="Z222">
        <v>40138.660000000003</v>
      </c>
      <c r="AA222">
        <v>159560.51999999999</v>
      </c>
      <c r="AB222">
        <v>116212.79</v>
      </c>
      <c r="AC222">
        <v>70585.3</v>
      </c>
      <c r="AD222">
        <v>39748.58</v>
      </c>
      <c r="AE222">
        <v>236510.65</v>
      </c>
      <c r="AF222">
        <v>185562.59</v>
      </c>
      <c r="AG222">
        <v>121490.55</v>
      </c>
      <c r="AH222">
        <v>75849.919999999998</v>
      </c>
      <c r="AI222">
        <v>253766.14</v>
      </c>
      <c r="AJ222">
        <v>180366.89</v>
      </c>
      <c r="AK222">
        <v>112688.67</v>
      </c>
      <c r="AL222">
        <v>57940.01</v>
      </c>
      <c r="AM222">
        <v>87343.27</v>
      </c>
      <c r="AN222">
        <v>45778.65</v>
      </c>
      <c r="AO222">
        <v>22821</v>
      </c>
      <c r="AP222">
        <v>11805.35</v>
      </c>
      <c r="AQ222"/>
      <c r="AR222"/>
      <c r="AS222"/>
      <c r="AT222"/>
      <c r="AU222"/>
      <c r="AV222"/>
      <c r="AW222"/>
      <c r="AX222"/>
      <c r="AY222"/>
      <c r="AZ222"/>
      <c r="BA222"/>
      <c r="BB222"/>
      <c r="BC222"/>
      <c r="BD222"/>
      <c r="BE222"/>
      <c r="BF222"/>
      <c r="BG222"/>
    </row>
    <row r="223" spans="1:119" x14ac:dyDescent="0.3">
      <c r="A223" t="s">
        <v>225</v>
      </c>
      <c r="B223">
        <v>33053.5</v>
      </c>
      <c r="C223">
        <v>133063.32</v>
      </c>
      <c r="D223">
        <v>100156.33</v>
      </c>
      <c r="E223">
        <v>66191.740000000005</v>
      </c>
      <c r="F223">
        <v>32562</v>
      </c>
      <c r="G223">
        <v>127653.06</v>
      </c>
      <c r="H223">
        <v>95910.14</v>
      </c>
      <c r="I223">
        <v>63761.47</v>
      </c>
      <c r="J223">
        <v>31635.67</v>
      </c>
      <c r="K223">
        <v>120361.27</v>
      </c>
      <c r="L223">
        <v>91057.13</v>
      </c>
      <c r="M223">
        <v>61900.87</v>
      </c>
      <c r="N223">
        <v>34659.629999999997</v>
      </c>
      <c r="O223">
        <v>48456.91</v>
      </c>
      <c r="P223">
        <v>35752.839999999997</v>
      </c>
      <c r="Q223">
        <v>23463.19</v>
      </c>
      <c r="R223">
        <v>11306.57</v>
      </c>
      <c r="S223">
        <v>44410.78</v>
      </c>
      <c r="T223">
        <v>33218.19</v>
      </c>
      <c r="U223">
        <v>22924.66</v>
      </c>
      <c r="V223">
        <v>11196.91</v>
      </c>
      <c r="W223">
        <v>43265.53</v>
      </c>
      <c r="X223">
        <v>32335.41</v>
      </c>
      <c r="Y223">
        <v>21389.85</v>
      </c>
      <c r="Z223">
        <v>10525.69</v>
      </c>
      <c r="AA223">
        <v>40794.31</v>
      </c>
      <c r="AB223">
        <v>30372.48</v>
      </c>
      <c r="AC223">
        <v>20160.8</v>
      </c>
      <c r="AD223">
        <v>10060.26</v>
      </c>
      <c r="AE223">
        <v>29639.64</v>
      </c>
      <c r="AF223">
        <v>20785.73</v>
      </c>
      <c r="AG223">
        <v>13417.45</v>
      </c>
      <c r="AH223">
        <v>6466.04</v>
      </c>
      <c r="AI223">
        <v>21835.13</v>
      </c>
      <c r="AJ223">
        <v>15472.11</v>
      </c>
      <c r="AK223">
        <v>9873.8700000000008</v>
      </c>
      <c r="AL223">
        <v>4847.07</v>
      </c>
      <c r="AM223">
        <v>13218.3</v>
      </c>
      <c r="AN223">
        <v>9464.1299999999992</v>
      </c>
      <c r="AO223">
        <v>6311.79</v>
      </c>
      <c r="AP223">
        <v>3033.79</v>
      </c>
      <c r="AQ223"/>
      <c r="AR223"/>
      <c r="AS223"/>
      <c r="AT223"/>
      <c r="AU223"/>
      <c r="AV223"/>
      <c r="AW223"/>
      <c r="AX223"/>
      <c r="AY223"/>
      <c r="AZ223"/>
      <c r="BA223"/>
      <c r="BB223"/>
      <c r="BC223"/>
      <c r="BD223"/>
      <c r="BE223"/>
      <c r="BF223"/>
      <c r="BG223"/>
    </row>
    <row r="224" spans="1:119" x14ac:dyDescent="0.3">
      <c r="A224" t="s">
        <v>226</v>
      </c>
      <c r="B224">
        <v>0</v>
      </c>
      <c r="C224">
        <v>0</v>
      </c>
      <c r="D224">
        <v>0</v>
      </c>
      <c r="E224">
        <v>0</v>
      </c>
      <c r="F224">
        <v>0</v>
      </c>
      <c r="G224">
        <v>0</v>
      </c>
      <c r="H224">
        <v>0</v>
      </c>
      <c r="I224">
        <v>0</v>
      </c>
      <c r="J224">
        <v>0</v>
      </c>
      <c r="K224">
        <v>120361.27</v>
      </c>
      <c r="L224">
        <v>91057.13</v>
      </c>
      <c r="M224">
        <v>0</v>
      </c>
      <c r="N224">
        <v>34512.31</v>
      </c>
      <c r="O224">
        <v>48063.8</v>
      </c>
      <c r="P224">
        <v>35472.129999999997</v>
      </c>
      <c r="Q224">
        <v>23283.91</v>
      </c>
      <c r="R224">
        <v>11217.55</v>
      </c>
      <c r="S224">
        <v>44060.98</v>
      </c>
      <c r="T224">
        <v>32957.5</v>
      </c>
      <c r="U224">
        <v>21420.61</v>
      </c>
      <c r="V224">
        <v>10446.049999999999</v>
      </c>
      <c r="W224">
        <v>40316.76</v>
      </c>
      <c r="X224">
        <v>30137.38</v>
      </c>
      <c r="Y224">
        <v>19934.02</v>
      </c>
      <c r="Z224">
        <v>9798.6200000000008</v>
      </c>
      <c r="AA224">
        <v>37931.82</v>
      </c>
      <c r="AB224">
        <v>28235.73</v>
      </c>
      <c r="AC224">
        <v>18756.02</v>
      </c>
      <c r="AD224">
        <v>9368.43</v>
      </c>
      <c r="AE224">
        <v>27442.1</v>
      </c>
      <c r="AF224">
        <v>19255.79</v>
      </c>
      <c r="AG224">
        <v>12553.73</v>
      </c>
      <c r="AH224">
        <v>5966.15</v>
      </c>
      <c r="AI224">
        <v>21187.1</v>
      </c>
      <c r="AJ224">
        <v>14991.24</v>
      </c>
      <c r="AK224">
        <v>9556.73</v>
      </c>
      <c r="AL224">
        <v>4686.6000000000004</v>
      </c>
      <c r="AM224">
        <v>12969.97</v>
      </c>
      <c r="AN224">
        <v>9336.82</v>
      </c>
      <c r="AO224">
        <v>6231.45</v>
      </c>
      <c r="AP224">
        <v>2993.93</v>
      </c>
      <c r="AQ224"/>
      <c r="AR224"/>
      <c r="AS224"/>
      <c r="AT224"/>
      <c r="AU224"/>
      <c r="AV224"/>
      <c r="AW224"/>
      <c r="AX224"/>
      <c r="AY224"/>
      <c r="AZ224"/>
      <c r="BA224"/>
      <c r="BB224"/>
      <c r="BC224"/>
      <c r="BD224"/>
      <c r="BE224"/>
      <c r="BF224"/>
      <c r="BG224"/>
    </row>
    <row r="225" spans="1:59" x14ac:dyDescent="0.3">
      <c r="A225" t="s">
        <v>227</v>
      </c>
      <c r="B225">
        <v>0</v>
      </c>
      <c r="C225">
        <v>0</v>
      </c>
      <c r="D225">
        <v>0</v>
      </c>
      <c r="E225">
        <v>0</v>
      </c>
      <c r="F225">
        <v>0</v>
      </c>
      <c r="G225">
        <v>0</v>
      </c>
      <c r="H225">
        <v>0</v>
      </c>
      <c r="I225">
        <v>0</v>
      </c>
      <c r="J225">
        <v>0</v>
      </c>
      <c r="K225">
        <v>0</v>
      </c>
      <c r="L225">
        <v>0</v>
      </c>
      <c r="M225">
        <v>0</v>
      </c>
      <c r="N225">
        <v>147.32</v>
      </c>
      <c r="O225">
        <v>393.11</v>
      </c>
      <c r="P225">
        <v>280.70999999999998</v>
      </c>
      <c r="Q225">
        <v>179.27</v>
      </c>
      <c r="R225">
        <v>89.01</v>
      </c>
      <c r="S225">
        <v>349.8</v>
      </c>
      <c r="T225">
        <v>260.69</v>
      </c>
      <c r="U225">
        <v>1504.05</v>
      </c>
      <c r="V225">
        <v>750.86</v>
      </c>
      <c r="W225">
        <v>2948.76</v>
      </c>
      <c r="X225">
        <v>2198.0300000000002</v>
      </c>
      <c r="Y225">
        <v>1455.83</v>
      </c>
      <c r="Z225">
        <v>727.07</v>
      </c>
      <c r="AA225">
        <v>2862.49</v>
      </c>
      <c r="AB225">
        <v>2136.7600000000002</v>
      </c>
      <c r="AC225">
        <v>1404.78</v>
      </c>
      <c r="AD225">
        <v>691.83</v>
      </c>
      <c r="AE225">
        <v>2197.54</v>
      </c>
      <c r="AF225">
        <v>1529.95</v>
      </c>
      <c r="AG225">
        <v>863.72</v>
      </c>
      <c r="AH225">
        <v>499.89</v>
      </c>
      <c r="AI225">
        <v>648.03</v>
      </c>
      <c r="AJ225">
        <v>480.87</v>
      </c>
      <c r="AK225">
        <v>317.13</v>
      </c>
      <c r="AL225">
        <v>160.47</v>
      </c>
      <c r="AM225">
        <v>248.33</v>
      </c>
      <c r="AN225">
        <v>127.31</v>
      </c>
      <c r="AO225">
        <v>80.34</v>
      </c>
      <c r="AP225">
        <v>39.86</v>
      </c>
      <c r="AQ225"/>
      <c r="AR225"/>
      <c r="AS225"/>
      <c r="AT225"/>
      <c r="AU225"/>
      <c r="AV225"/>
      <c r="AW225"/>
      <c r="AX225"/>
      <c r="AY225"/>
      <c r="AZ225"/>
      <c r="BA225"/>
      <c r="BB225"/>
      <c r="BC225"/>
      <c r="BD225"/>
      <c r="BE225"/>
      <c r="BF225"/>
      <c r="BG225"/>
    </row>
    <row r="226" spans="1:59" x14ac:dyDescent="0.3">
      <c r="A226" t="s">
        <v>228</v>
      </c>
      <c r="B226">
        <v>179.42</v>
      </c>
      <c r="C226">
        <v>3647.72</v>
      </c>
      <c r="D226">
        <v>3647.72</v>
      </c>
      <c r="E226">
        <v>3669.34</v>
      </c>
      <c r="F226">
        <v>0</v>
      </c>
      <c r="G226">
        <v>0</v>
      </c>
      <c r="H226">
        <v>0</v>
      </c>
      <c r="I226">
        <v>0</v>
      </c>
      <c r="J226">
        <v>0</v>
      </c>
      <c r="K226">
        <v>0</v>
      </c>
      <c r="L226">
        <v>0</v>
      </c>
      <c r="M226">
        <v>0</v>
      </c>
      <c r="N226">
        <v>0</v>
      </c>
      <c r="O226">
        <v>0</v>
      </c>
      <c r="P226">
        <v>0</v>
      </c>
      <c r="Q226">
        <v>0</v>
      </c>
      <c r="R226">
        <v>0</v>
      </c>
      <c r="S226">
        <v>178.22</v>
      </c>
      <c r="T226">
        <v>0</v>
      </c>
      <c r="U226">
        <v>0</v>
      </c>
      <c r="V226">
        <v>0</v>
      </c>
      <c r="W226">
        <v>0</v>
      </c>
      <c r="X226">
        <v>0</v>
      </c>
      <c r="Y226">
        <v>0</v>
      </c>
      <c r="Z226">
        <v>0</v>
      </c>
      <c r="AA226">
        <v>0</v>
      </c>
      <c r="AB226">
        <v>0</v>
      </c>
      <c r="AC226">
        <v>0</v>
      </c>
      <c r="AD226">
        <v>0</v>
      </c>
      <c r="AE226">
        <v>-6</v>
      </c>
      <c r="AF226">
        <v>-6</v>
      </c>
      <c r="AG226">
        <v>-6</v>
      </c>
      <c r="AH226">
        <v>-6</v>
      </c>
      <c r="AI226">
        <v>-71.14</v>
      </c>
      <c r="AJ226">
        <v>0</v>
      </c>
      <c r="AK226">
        <v>0</v>
      </c>
      <c r="AL226">
        <v>0</v>
      </c>
      <c r="AM226">
        <v>39.21</v>
      </c>
      <c r="AN226">
        <v>0</v>
      </c>
      <c r="AO226">
        <v>0</v>
      </c>
      <c r="AP226">
        <v>0</v>
      </c>
      <c r="AQ226"/>
      <c r="AR226"/>
      <c r="AS226"/>
      <c r="AT226"/>
      <c r="AU226"/>
      <c r="AV226"/>
      <c r="AW226"/>
      <c r="AX226"/>
      <c r="AY226"/>
      <c r="AZ226"/>
      <c r="BA226"/>
      <c r="BB226"/>
      <c r="BC226"/>
      <c r="BD226"/>
      <c r="BE226"/>
      <c r="BF226"/>
      <c r="BG226"/>
    </row>
    <row r="227" spans="1:59" x14ac:dyDescent="0.3">
      <c r="A227" t="s">
        <v>229</v>
      </c>
      <c r="B227">
        <v>0</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-89.16</v>
      </c>
      <c r="AN227">
        <v>0</v>
      </c>
      <c r="AO227">
        <v>0</v>
      </c>
      <c r="AP227">
        <v>0</v>
      </c>
      <c r="AQ227"/>
      <c r="AR227"/>
      <c r="AS227"/>
      <c r="AT227"/>
      <c r="AU227"/>
      <c r="AV227"/>
      <c r="AW227"/>
      <c r="AX227"/>
      <c r="AY227"/>
      <c r="AZ227"/>
      <c r="BA227"/>
      <c r="BB227"/>
      <c r="BC227"/>
      <c r="BD227"/>
      <c r="BE227"/>
      <c r="BF227"/>
      <c r="BG227"/>
    </row>
    <row r="228" spans="1:59" x14ac:dyDescent="0.3">
      <c r="A228" t="s">
        <v>230</v>
      </c>
      <c r="B228">
        <v>0</v>
      </c>
      <c r="C228">
        <v>0</v>
      </c>
      <c r="D228">
        <v>0</v>
      </c>
      <c r="E228">
        <v>0</v>
      </c>
      <c r="F228">
        <v>0</v>
      </c>
      <c r="G228">
        <v>0</v>
      </c>
      <c r="H228">
        <v>0</v>
      </c>
      <c r="I228">
        <v>0</v>
      </c>
      <c r="J228">
        <v>0</v>
      </c>
      <c r="K228">
        <v>0</v>
      </c>
      <c r="L228">
        <v>0</v>
      </c>
      <c r="M228">
        <v>0</v>
      </c>
      <c r="N228">
        <v>0</v>
      </c>
      <c r="O228">
        <v>0</v>
      </c>
      <c r="P228">
        <v>0</v>
      </c>
      <c r="Q228">
        <v>0</v>
      </c>
      <c r="R228">
        <v>0</v>
      </c>
      <c r="S228">
        <v>1146.0899999999999</v>
      </c>
      <c r="T228">
        <v>1032.46</v>
      </c>
      <c r="U228">
        <v>0</v>
      </c>
      <c r="V228">
        <v>0</v>
      </c>
      <c r="W228">
        <v>0</v>
      </c>
      <c r="X228">
        <v>0</v>
      </c>
      <c r="Y228">
        <v>0</v>
      </c>
      <c r="Z228">
        <v>1630.96</v>
      </c>
      <c r="AA228">
        <v>0</v>
      </c>
      <c r="AB228">
        <v>0</v>
      </c>
      <c r="AC228">
        <v>0</v>
      </c>
      <c r="AD228">
        <v>0</v>
      </c>
      <c r="AE228">
        <v>0</v>
      </c>
      <c r="AF228">
        <v>0</v>
      </c>
      <c r="AG228">
        <v>0</v>
      </c>
      <c r="AH228">
        <v>0</v>
      </c>
      <c r="AI228">
        <v>0</v>
      </c>
      <c r="AJ228">
        <v>0</v>
      </c>
      <c r="AK228">
        <v>0</v>
      </c>
      <c r="AL228">
        <v>0</v>
      </c>
      <c r="AM228">
        <v>0</v>
      </c>
      <c r="AN228">
        <v>0</v>
      </c>
      <c r="AO228">
        <v>0</v>
      </c>
      <c r="AP228">
        <v>0</v>
      </c>
      <c r="AQ228"/>
      <c r="AR228"/>
      <c r="AS228"/>
      <c r="AT228"/>
      <c r="AU228"/>
      <c r="AV228"/>
      <c r="AW228"/>
      <c r="AX228"/>
      <c r="AY228"/>
      <c r="AZ228"/>
      <c r="BA228"/>
      <c r="BB228"/>
      <c r="BC228"/>
      <c r="BD228"/>
      <c r="BE228"/>
      <c r="BF228"/>
      <c r="BG228"/>
    </row>
    <row r="229" spans="1:59" x14ac:dyDescent="0.3">
      <c r="A229" t="s">
        <v>231</v>
      </c>
      <c r="B229">
        <v>0</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-2.25</v>
      </c>
      <c r="AP229">
        <v>-10.5</v>
      </c>
      <c r="AQ229"/>
      <c r="AR229"/>
      <c r="AS229"/>
      <c r="AT229"/>
      <c r="AU229"/>
      <c r="AV229"/>
      <c r="AW229"/>
      <c r="AX229"/>
      <c r="AY229"/>
      <c r="AZ229"/>
      <c r="BA229"/>
      <c r="BB229"/>
      <c r="BC229"/>
      <c r="BD229"/>
      <c r="BE229"/>
      <c r="BF229"/>
      <c r="BG229"/>
    </row>
    <row r="230" spans="1:59" x14ac:dyDescent="0.3">
      <c r="A230" t="s">
        <v>232</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2.7</v>
      </c>
      <c r="AB230">
        <v>0</v>
      </c>
      <c r="AC230">
        <v>3.3</v>
      </c>
      <c r="AD230">
        <v>-0.9</v>
      </c>
      <c r="AE230">
        <v>5.0999999999999996</v>
      </c>
      <c r="AF230">
        <v>5.7</v>
      </c>
      <c r="AG230">
        <v>7.8</v>
      </c>
      <c r="AH230">
        <v>-0.9</v>
      </c>
      <c r="AI230">
        <v>11.4</v>
      </c>
      <c r="AJ230">
        <v>0</v>
      </c>
      <c r="AK230">
        <v>0</v>
      </c>
      <c r="AL230">
        <v>0</v>
      </c>
      <c r="AM230">
        <v>0</v>
      </c>
      <c r="AN230">
        <v>0</v>
      </c>
      <c r="AO230">
        <v>0</v>
      </c>
      <c r="AP230">
        <v>0</v>
      </c>
      <c r="AQ230"/>
      <c r="AR230"/>
      <c r="AS230"/>
      <c r="AT230"/>
      <c r="AU230"/>
      <c r="AV230"/>
      <c r="AW230"/>
      <c r="AX230"/>
      <c r="AY230"/>
      <c r="AZ230"/>
      <c r="BA230"/>
      <c r="BB230"/>
      <c r="BC230"/>
      <c r="BD230"/>
      <c r="BE230"/>
      <c r="BF230"/>
      <c r="BG230"/>
    </row>
    <row r="231" spans="1:59" x14ac:dyDescent="0.3">
      <c r="A231" t="s">
        <v>233</v>
      </c>
      <c r="B231">
        <v>95.78</v>
      </c>
      <c r="C231">
        <v>968.36</v>
      </c>
      <c r="D231">
        <v>296.37</v>
      </c>
      <c r="E231">
        <v>30.88</v>
      </c>
      <c r="F231">
        <v>-52.43</v>
      </c>
      <c r="G231">
        <v>1432.28</v>
      </c>
      <c r="H231">
        <v>394.98</v>
      </c>
      <c r="I231">
        <v>311.33999999999997</v>
      </c>
      <c r="J231">
        <v>103.54</v>
      </c>
      <c r="K231">
        <v>-697.03</v>
      </c>
      <c r="L231">
        <v>-643.04</v>
      </c>
      <c r="M231">
        <v>-552.96</v>
      </c>
      <c r="N231">
        <v>-581.77</v>
      </c>
      <c r="O231">
        <v>-420.1</v>
      </c>
      <c r="P231">
        <v>551.97</v>
      </c>
      <c r="Q231">
        <v>256.25</v>
      </c>
      <c r="R231">
        <v>64.55</v>
      </c>
      <c r="S231">
        <v>532.88</v>
      </c>
      <c r="T231">
        <v>480.04</v>
      </c>
      <c r="U231">
        <v>338.98</v>
      </c>
      <c r="V231">
        <v>403.8</v>
      </c>
      <c r="W231">
        <v>-549.84</v>
      </c>
      <c r="X231">
        <v>-775.69</v>
      </c>
      <c r="Y231">
        <v>447.64</v>
      </c>
      <c r="Z231">
        <v>0</v>
      </c>
      <c r="AA231">
        <v>-699</v>
      </c>
      <c r="AB231">
        <v>-779.59</v>
      </c>
      <c r="AC231">
        <v>-696.94</v>
      </c>
      <c r="AD231">
        <v>0</v>
      </c>
      <c r="AE231">
        <v>127.63</v>
      </c>
      <c r="AF231">
        <v>83.45</v>
      </c>
      <c r="AG231">
        <v>55.98</v>
      </c>
      <c r="AH231">
        <v>0</v>
      </c>
      <c r="AI231">
        <v>-1368.61</v>
      </c>
      <c r="AJ231">
        <v>-1349.84</v>
      </c>
      <c r="AK231">
        <v>-1383.37</v>
      </c>
      <c r="AL231">
        <v>-169.87</v>
      </c>
      <c r="AM231">
        <v>510.51</v>
      </c>
      <c r="AN231">
        <v>-17.71</v>
      </c>
      <c r="AO231">
        <v>88.16</v>
      </c>
      <c r="AP231">
        <v>87.02</v>
      </c>
      <c r="AQ231"/>
      <c r="AR231"/>
      <c r="AS231"/>
      <c r="AT231"/>
      <c r="AU231"/>
      <c r="AV231"/>
      <c r="AW231"/>
      <c r="AX231"/>
      <c r="AY231"/>
      <c r="AZ231"/>
      <c r="BA231"/>
      <c r="BB231"/>
      <c r="BC231"/>
      <c r="BD231"/>
      <c r="BE231"/>
      <c r="BF231"/>
      <c r="BG231"/>
    </row>
    <row r="232" spans="1:59" x14ac:dyDescent="0.3">
      <c r="A232" t="s">
        <v>234</v>
      </c>
      <c r="B232">
        <v>0</v>
      </c>
      <c r="C232">
        <v>968.36</v>
      </c>
      <c r="D232">
        <v>1056.0999999999999</v>
      </c>
      <c r="E232">
        <v>30.88</v>
      </c>
      <c r="F232">
        <v>-52.43</v>
      </c>
      <c r="G232">
        <v>1432.28</v>
      </c>
      <c r="H232">
        <v>376.75</v>
      </c>
      <c r="I232">
        <v>311.33999999999997</v>
      </c>
      <c r="J232">
        <v>103.54</v>
      </c>
      <c r="K232">
        <v>-559.47</v>
      </c>
      <c r="L232">
        <v>-643.04</v>
      </c>
      <c r="M232">
        <v>-552.96</v>
      </c>
      <c r="N232">
        <v>-581.77</v>
      </c>
      <c r="O232">
        <v>-714.45</v>
      </c>
      <c r="P232">
        <v>257.62</v>
      </c>
      <c r="Q232">
        <v>229.52</v>
      </c>
      <c r="R232">
        <v>37.82</v>
      </c>
      <c r="S232">
        <v>303.75</v>
      </c>
      <c r="T232">
        <v>412.12</v>
      </c>
      <c r="U232">
        <v>271.06</v>
      </c>
      <c r="V232">
        <v>340.04</v>
      </c>
      <c r="W232">
        <v>-997.47</v>
      </c>
      <c r="X232">
        <v>-1223.32</v>
      </c>
      <c r="Y232">
        <v>0</v>
      </c>
      <c r="Z232">
        <v>0</v>
      </c>
      <c r="AA232">
        <v>-699</v>
      </c>
      <c r="AB232">
        <v>-779.59</v>
      </c>
      <c r="AC232">
        <v>-696.94</v>
      </c>
      <c r="AD232">
        <v>0</v>
      </c>
      <c r="AE232">
        <v>0</v>
      </c>
      <c r="AF232">
        <v>0</v>
      </c>
      <c r="AG232">
        <v>0</v>
      </c>
      <c r="AH232">
        <v>0</v>
      </c>
      <c r="AI232">
        <v>-1368.61</v>
      </c>
      <c r="AJ232">
        <v>-1349.84</v>
      </c>
      <c r="AK232">
        <v>-1383.37</v>
      </c>
      <c r="AL232">
        <v>-169.87</v>
      </c>
      <c r="AM232">
        <v>510.51</v>
      </c>
      <c r="AN232">
        <v>-17.71</v>
      </c>
      <c r="AO232">
        <v>0</v>
      </c>
      <c r="AP232">
        <v>0</v>
      </c>
      <c r="AQ232"/>
      <c r="AR232"/>
      <c r="AS232"/>
      <c r="AT232"/>
      <c r="AU232"/>
      <c r="AV232"/>
      <c r="AW232"/>
      <c r="AX232"/>
      <c r="AY232"/>
      <c r="AZ232"/>
      <c r="BA232"/>
      <c r="BB232"/>
      <c r="BC232"/>
      <c r="BD232"/>
      <c r="BE232"/>
      <c r="BF232"/>
      <c r="BG232"/>
    </row>
    <row r="233" spans="1:59" x14ac:dyDescent="0.3">
      <c r="A233" t="s">
        <v>235</v>
      </c>
      <c r="B233">
        <v>95.78</v>
      </c>
      <c r="C233">
        <v>0</v>
      </c>
      <c r="D233">
        <v>0</v>
      </c>
      <c r="E233">
        <v>0</v>
      </c>
      <c r="F233">
        <v>0</v>
      </c>
      <c r="G233">
        <v>0</v>
      </c>
      <c r="H233">
        <v>0</v>
      </c>
      <c r="I233">
        <v>0</v>
      </c>
      <c r="J233">
        <v>0</v>
      </c>
      <c r="K233">
        <v>-137.55000000000001</v>
      </c>
      <c r="L233">
        <v>0</v>
      </c>
      <c r="M233">
        <v>0</v>
      </c>
      <c r="N233">
        <v>0</v>
      </c>
      <c r="O233">
        <v>294.35000000000002</v>
      </c>
      <c r="P233">
        <v>294.35000000000002</v>
      </c>
      <c r="Q233">
        <v>26.73</v>
      </c>
      <c r="R233">
        <v>26.73</v>
      </c>
      <c r="S233">
        <v>229.12</v>
      </c>
      <c r="T233">
        <v>67.92</v>
      </c>
      <c r="U233">
        <v>67.92</v>
      </c>
      <c r="V233">
        <v>63.76</v>
      </c>
      <c r="W233">
        <v>447.64</v>
      </c>
      <c r="X233">
        <v>447.63</v>
      </c>
      <c r="Y233">
        <v>447.64</v>
      </c>
      <c r="Z233">
        <v>0</v>
      </c>
      <c r="AA233">
        <v>0</v>
      </c>
      <c r="AB233">
        <v>0</v>
      </c>
      <c r="AC233">
        <v>0</v>
      </c>
      <c r="AD233">
        <v>0</v>
      </c>
      <c r="AE233">
        <v>127.63</v>
      </c>
      <c r="AF233">
        <v>83.45</v>
      </c>
      <c r="AG233">
        <v>55.98</v>
      </c>
      <c r="AH233">
        <v>0</v>
      </c>
      <c r="AI233">
        <v>0</v>
      </c>
      <c r="AJ233">
        <v>0</v>
      </c>
      <c r="AK233">
        <v>0</v>
      </c>
      <c r="AL233">
        <v>0</v>
      </c>
      <c r="AM233">
        <v>0</v>
      </c>
      <c r="AN233">
        <v>0</v>
      </c>
      <c r="AO233">
        <v>88.16</v>
      </c>
      <c r="AP233">
        <v>87.02</v>
      </c>
      <c r="AQ233"/>
      <c r="AR233"/>
      <c r="AS233"/>
      <c r="AT233"/>
      <c r="AU233"/>
      <c r="AV233"/>
      <c r="AW233"/>
      <c r="AX233"/>
      <c r="AY233"/>
      <c r="AZ233"/>
      <c r="BA233"/>
      <c r="BB233"/>
      <c r="BC233"/>
      <c r="BD233"/>
      <c r="BE233"/>
      <c r="BF233"/>
      <c r="BG233"/>
    </row>
    <row r="234" spans="1:59" x14ac:dyDescent="0.3">
      <c r="A234" t="s">
        <v>236</v>
      </c>
      <c r="B234">
        <v>0</v>
      </c>
      <c r="C234">
        <v>-2856.56</v>
      </c>
      <c r="D234">
        <v>0</v>
      </c>
      <c r="E234">
        <v>0</v>
      </c>
      <c r="F234">
        <v>0</v>
      </c>
      <c r="G234">
        <v>-2485.0700000000002</v>
      </c>
      <c r="H234">
        <v>0</v>
      </c>
      <c r="I234">
        <v>-109.21</v>
      </c>
      <c r="J234">
        <v>0</v>
      </c>
      <c r="K234">
        <v>0</v>
      </c>
      <c r="L234">
        <v>0</v>
      </c>
      <c r="M234">
        <v>0</v>
      </c>
      <c r="N234">
        <v>0</v>
      </c>
      <c r="O234">
        <v>0</v>
      </c>
      <c r="P234">
        <v>0</v>
      </c>
      <c r="Q234">
        <v>0</v>
      </c>
      <c r="R234">
        <v>0</v>
      </c>
      <c r="S234">
        <v>0</v>
      </c>
      <c r="T234">
        <v>0</v>
      </c>
      <c r="U234">
        <v>0</v>
      </c>
      <c r="V234">
        <v>0</v>
      </c>
      <c r="W234">
        <v>0</v>
      </c>
      <c r="X234">
        <v>0</v>
      </c>
      <c r="Y234">
        <v>0</v>
      </c>
      <c r="Z234">
        <v>26.68</v>
      </c>
      <c r="AA234">
        <v>0</v>
      </c>
      <c r="AB234">
        <v>0</v>
      </c>
      <c r="AC234">
        <v>0</v>
      </c>
      <c r="AD234">
        <v>0</v>
      </c>
      <c r="AE234">
        <v>0</v>
      </c>
      <c r="AF234">
        <v>0</v>
      </c>
      <c r="AG234">
        <v>0</v>
      </c>
      <c r="AH234">
        <v>0</v>
      </c>
      <c r="AI234">
        <v>0</v>
      </c>
      <c r="AJ234">
        <v>0</v>
      </c>
      <c r="AK234">
        <v>0</v>
      </c>
      <c r="AL234">
        <v>0</v>
      </c>
      <c r="AM234">
        <v>0</v>
      </c>
      <c r="AN234">
        <v>2052.79</v>
      </c>
      <c r="AO234">
        <v>0</v>
      </c>
      <c r="AP234">
        <v>0</v>
      </c>
      <c r="AQ234"/>
      <c r="AR234"/>
      <c r="AS234"/>
      <c r="AT234"/>
      <c r="AU234"/>
      <c r="AV234"/>
      <c r="AW234"/>
      <c r="AX234"/>
      <c r="AY234"/>
      <c r="AZ234"/>
      <c r="BA234"/>
      <c r="BB234"/>
      <c r="BC234"/>
      <c r="BD234"/>
      <c r="BE234"/>
      <c r="BF234"/>
      <c r="BG234"/>
    </row>
    <row r="235" spans="1:59" x14ac:dyDescent="0.3">
      <c r="A235" t="s">
        <v>237</v>
      </c>
      <c r="B235">
        <v>0</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26.68</v>
      </c>
      <c r="AA235">
        <v>0</v>
      </c>
      <c r="AB235">
        <v>0</v>
      </c>
      <c r="AC235">
        <v>0</v>
      </c>
      <c r="AD235">
        <v>0</v>
      </c>
      <c r="AE235">
        <v>0</v>
      </c>
      <c r="AF235">
        <v>0</v>
      </c>
      <c r="AG235">
        <v>0</v>
      </c>
      <c r="AH235">
        <v>0</v>
      </c>
      <c r="AI235">
        <v>0</v>
      </c>
      <c r="AJ235">
        <v>0</v>
      </c>
      <c r="AK235">
        <v>0</v>
      </c>
      <c r="AL235">
        <v>0</v>
      </c>
      <c r="AM235">
        <v>0</v>
      </c>
      <c r="AN235">
        <v>0</v>
      </c>
      <c r="AO235">
        <v>0</v>
      </c>
      <c r="AP235">
        <v>0</v>
      </c>
      <c r="AQ235"/>
      <c r="AR235"/>
      <c r="AS235"/>
      <c r="AT235"/>
      <c r="AU235"/>
      <c r="AV235"/>
      <c r="AW235"/>
      <c r="AX235"/>
      <c r="AY235"/>
      <c r="AZ235"/>
      <c r="BA235"/>
      <c r="BB235"/>
      <c r="BC235"/>
      <c r="BD235"/>
      <c r="BE235"/>
      <c r="BF235"/>
      <c r="BG235"/>
    </row>
    <row r="236" spans="1:59" x14ac:dyDescent="0.3">
      <c r="A236" t="s">
        <v>238</v>
      </c>
      <c r="B236">
        <v>0</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2052.79</v>
      </c>
      <c r="AO236">
        <v>0</v>
      </c>
      <c r="AP236">
        <v>0</v>
      </c>
      <c r="AQ236"/>
      <c r="AR236"/>
      <c r="AS236"/>
      <c r="AT236"/>
      <c r="AU236"/>
      <c r="AV236"/>
      <c r="AW236"/>
      <c r="AX236"/>
      <c r="AY236"/>
      <c r="AZ236"/>
      <c r="BA236"/>
      <c r="BB236"/>
      <c r="BC236"/>
      <c r="BD236"/>
      <c r="BE236"/>
      <c r="BF236"/>
      <c r="BG236"/>
    </row>
    <row r="237" spans="1:59" x14ac:dyDescent="0.3">
      <c r="A237" t="s">
        <v>239</v>
      </c>
      <c r="B237">
        <v>0</v>
      </c>
      <c r="C237">
        <v>0</v>
      </c>
      <c r="D237">
        <v>0</v>
      </c>
      <c r="E237">
        <v>0</v>
      </c>
      <c r="F237">
        <v>0</v>
      </c>
      <c r="G237">
        <v>0</v>
      </c>
      <c r="H237">
        <v>0</v>
      </c>
      <c r="I237">
        <v>0</v>
      </c>
      <c r="J237">
        <v>0</v>
      </c>
      <c r="K237">
        <v>0</v>
      </c>
      <c r="L237">
        <v>0</v>
      </c>
      <c r="M237">
        <v>0</v>
      </c>
      <c r="N237">
        <v>0</v>
      </c>
      <c r="O237">
        <v>0</v>
      </c>
      <c r="P237">
        <v>0</v>
      </c>
      <c r="Q237">
        <v>0</v>
      </c>
      <c r="R237">
        <v>0</v>
      </c>
      <c r="S237">
        <v>280.48</v>
      </c>
      <c r="T237">
        <v>0</v>
      </c>
      <c r="U237">
        <v>0</v>
      </c>
      <c r="V237">
        <v>0</v>
      </c>
      <c r="W237">
        <v>0</v>
      </c>
      <c r="X237">
        <v>0</v>
      </c>
      <c r="Y237">
        <v>0</v>
      </c>
      <c r="Z237">
        <v>0</v>
      </c>
      <c r="AA237">
        <v>0</v>
      </c>
      <c r="AB237">
        <v>0</v>
      </c>
      <c r="AC237">
        <v>0</v>
      </c>
      <c r="AD237">
        <v>0</v>
      </c>
      <c r="AE237">
        <v>0</v>
      </c>
      <c r="AF237">
        <v>0</v>
      </c>
      <c r="AG237">
        <v>0</v>
      </c>
      <c r="AH237">
        <v>0</v>
      </c>
      <c r="AI237">
        <v>0</v>
      </c>
      <c r="AJ237">
        <v>6.6</v>
      </c>
      <c r="AK237">
        <v>0</v>
      </c>
      <c r="AL237">
        <v>0</v>
      </c>
      <c r="AM237">
        <v>0</v>
      </c>
      <c r="AN237">
        <v>5.85</v>
      </c>
      <c r="AO237">
        <v>0</v>
      </c>
      <c r="AP237">
        <v>0</v>
      </c>
      <c r="AQ237"/>
      <c r="AR237"/>
      <c r="AS237"/>
      <c r="AT237"/>
      <c r="AU237"/>
      <c r="AV237"/>
      <c r="AW237"/>
      <c r="AX237"/>
      <c r="AY237"/>
      <c r="AZ237"/>
      <c r="BA237"/>
      <c r="BB237"/>
      <c r="BC237"/>
      <c r="BD237"/>
      <c r="BE237"/>
      <c r="BF237"/>
      <c r="BG237"/>
    </row>
    <row r="238" spans="1:59" x14ac:dyDescent="0.3">
      <c r="A238" t="s">
        <v>240</v>
      </c>
      <c r="B238">
        <v>-419.73</v>
      </c>
      <c r="C238">
        <v>-1514.94</v>
      </c>
      <c r="D238">
        <v>-1221.75</v>
      </c>
      <c r="E238">
        <v>-753.75</v>
      </c>
      <c r="F238">
        <v>-375.45</v>
      </c>
      <c r="G238">
        <v>-1450.78</v>
      </c>
      <c r="H238">
        <v>-1081.6400000000001</v>
      </c>
      <c r="I238">
        <v>-780.17</v>
      </c>
      <c r="J238">
        <v>-397.67</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c r="AR238"/>
      <c r="AS238"/>
      <c r="AT238"/>
      <c r="AU238"/>
      <c r="AV238"/>
      <c r="AW238"/>
      <c r="AX238"/>
      <c r="AY238"/>
      <c r="AZ238"/>
      <c r="BA238"/>
      <c r="BB238"/>
      <c r="BC238"/>
      <c r="BD238"/>
      <c r="BE238"/>
      <c r="BF238"/>
      <c r="BG238"/>
    </row>
    <row r="239" spans="1:59" x14ac:dyDescent="0.3">
      <c r="A239" t="s">
        <v>182</v>
      </c>
      <c r="B239">
        <v>-419.73</v>
      </c>
      <c r="C239">
        <v>-1514.94</v>
      </c>
      <c r="D239">
        <v>-1221.75</v>
      </c>
      <c r="E239">
        <v>-753.75</v>
      </c>
      <c r="F239">
        <v>-375.45</v>
      </c>
      <c r="G239">
        <v>-1450.78</v>
      </c>
      <c r="H239">
        <v>-1081.6400000000001</v>
      </c>
      <c r="I239">
        <v>-780.17</v>
      </c>
      <c r="J239">
        <v>-397.67</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c r="AR239"/>
      <c r="AS239"/>
      <c r="AT239"/>
      <c r="AU239"/>
      <c r="AV239"/>
      <c r="AW239"/>
      <c r="AX239"/>
      <c r="AY239"/>
      <c r="AZ239"/>
      <c r="BA239"/>
      <c r="BB239"/>
      <c r="BC239"/>
      <c r="BD239"/>
      <c r="BE239"/>
      <c r="BF239"/>
      <c r="BG239"/>
    </row>
    <row r="240" spans="1:59" x14ac:dyDescent="0.3">
      <c r="A240" t="s">
        <v>200</v>
      </c>
      <c r="B240">
        <v>6100.97</v>
      </c>
      <c r="C240">
        <v>24519.03</v>
      </c>
      <c r="D240">
        <v>18365.82</v>
      </c>
      <c r="E240">
        <v>12068.55</v>
      </c>
      <c r="F240">
        <v>5710.07</v>
      </c>
      <c r="G240">
        <v>23071.8</v>
      </c>
      <c r="H240">
        <v>17401.349999999999</v>
      </c>
      <c r="I240">
        <v>11659.65</v>
      </c>
      <c r="J240">
        <v>5839.56</v>
      </c>
      <c r="K240">
        <v>21662.69</v>
      </c>
      <c r="L240">
        <v>0</v>
      </c>
      <c r="M240">
        <v>10769.48</v>
      </c>
      <c r="N240">
        <v>0</v>
      </c>
      <c r="O240">
        <v>0</v>
      </c>
      <c r="P240">
        <v>0</v>
      </c>
      <c r="Q240">
        <v>0</v>
      </c>
      <c r="R240">
        <v>0</v>
      </c>
      <c r="S240">
        <v>0</v>
      </c>
      <c r="T240">
        <v>0</v>
      </c>
      <c r="U240">
        <v>0</v>
      </c>
      <c r="V240">
        <v>0</v>
      </c>
      <c r="W240">
        <v>0</v>
      </c>
      <c r="X240">
        <v>0</v>
      </c>
      <c r="Y240">
        <v>0</v>
      </c>
      <c r="Z240">
        <v>0</v>
      </c>
      <c r="AA240">
        <v>0</v>
      </c>
      <c r="AB240">
        <v>0</v>
      </c>
      <c r="AC240">
        <v>0</v>
      </c>
      <c r="AD240">
        <v>0</v>
      </c>
      <c r="AE240">
        <v>277.51</v>
      </c>
      <c r="AF240">
        <v>277.51</v>
      </c>
      <c r="AG240">
        <v>277.51</v>
      </c>
      <c r="AH240">
        <v>277.51</v>
      </c>
      <c r="AI240">
        <v>489.33</v>
      </c>
      <c r="AJ240">
        <v>381.37</v>
      </c>
      <c r="AK240">
        <v>148.13999999999999</v>
      </c>
      <c r="AL240">
        <v>136.49</v>
      </c>
      <c r="AM240">
        <v>711.86</v>
      </c>
      <c r="AN240">
        <v>566.28</v>
      </c>
      <c r="AO240">
        <v>411.83</v>
      </c>
      <c r="AP240">
        <v>223.58</v>
      </c>
      <c r="AQ240"/>
      <c r="AR240"/>
      <c r="AS240"/>
      <c r="AT240"/>
      <c r="AU240"/>
      <c r="AV240"/>
      <c r="AW240"/>
      <c r="AX240"/>
      <c r="AY240"/>
      <c r="AZ240"/>
      <c r="BA240"/>
      <c r="BB240"/>
      <c r="BC240"/>
      <c r="BD240"/>
      <c r="BE240"/>
      <c r="BF240"/>
      <c r="BG240"/>
    </row>
    <row r="241" spans="1:59" x14ac:dyDescent="0.3">
      <c r="A241" t="s">
        <v>241</v>
      </c>
      <c r="B241">
        <v>686.92</v>
      </c>
      <c r="C241">
        <v>-3307.39</v>
      </c>
      <c r="D241">
        <v>-3664.16</v>
      </c>
      <c r="E241">
        <v>1333.38</v>
      </c>
      <c r="F241">
        <v>-713.02</v>
      </c>
      <c r="G241">
        <v>1292.8</v>
      </c>
      <c r="H241">
        <v>1081.93</v>
      </c>
      <c r="I241">
        <v>688.75</v>
      </c>
      <c r="J241">
        <v>295.58</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c r="AR241"/>
      <c r="AS241"/>
      <c r="AT241"/>
      <c r="AU241"/>
      <c r="AV241"/>
      <c r="AW241"/>
      <c r="AX241"/>
      <c r="AY241"/>
      <c r="AZ241"/>
      <c r="BA241"/>
      <c r="BB241"/>
      <c r="BC241"/>
      <c r="BD241"/>
      <c r="BE241"/>
      <c r="BF241"/>
      <c r="BG241"/>
    </row>
    <row r="242" spans="1:59" x14ac:dyDescent="0.3">
      <c r="A242" t="s">
        <v>242</v>
      </c>
      <c r="B242">
        <v>0</v>
      </c>
      <c r="C242">
        <v>-309.61</v>
      </c>
      <c r="D242">
        <v>-309.61</v>
      </c>
      <c r="E242">
        <v>-309.61</v>
      </c>
      <c r="F242">
        <v>0</v>
      </c>
      <c r="G242">
        <v>0</v>
      </c>
      <c r="H242">
        <v>0</v>
      </c>
      <c r="I242">
        <v>0</v>
      </c>
      <c r="J242">
        <v>0</v>
      </c>
      <c r="K242">
        <v>-2108.9899999999998</v>
      </c>
      <c r="L242">
        <v>0</v>
      </c>
      <c r="M242">
        <v>-1864.72</v>
      </c>
      <c r="N242">
        <v>0</v>
      </c>
      <c r="O242">
        <v>6166.81</v>
      </c>
      <c r="P242">
        <v>-224.02</v>
      </c>
      <c r="Q242">
        <v>521.85</v>
      </c>
      <c r="R242">
        <v>-861</v>
      </c>
      <c r="S242">
        <v>-2313.9699999999998</v>
      </c>
      <c r="T242">
        <v>-1047.1400000000001</v>
      </c>
      <c r="U242">
        <v>-359.14</v>
      </c>
      <c r="V242">
        <v>50.24</v>
      </c>
      <c r="W242">
        <v>2177.62</v>
      </c>
      <c r="X242">
        <v>729.12</v>
      </c>
      <c r="Y242">
        <v>553.5</v>
      </c>
      <c r="Z242">
        <v>-215.15</v>
      </c>
      <c r="AA242">
        <v>-1050.83</v>
      </c>
      <c r="AB242">
        <v>-152.18</v>
      </c>
      <c r="AC242">
        <v>-308.02</v>
      </c>
      <c r="AD242">
        <v>-29.96</v>
      </c>
      <c r="AE242">
        <v>-4628.46</v>
      </c>
      <c r="AF242">
        <v>-2800.03</v>
      </c>
      <c r="AG242">
        <v>786.1</v>
      </c>
      <c r="AH242">
        <v>3746.95</v>
      </c>
      <c r="AI242">
        <v>-5418.43</v>
      </c>
      <c r="AJ242">
        <v>-4032.69</v>
      </c>
      <c r="AK242">
        <v>-3427.04</v>
      </c>
      <c r="AL242">
        <v>-1772.99</v>
      </c>
      <c r="AM242">
        <v>-998.08</v>
      </c>
      <c r="AN242">
        <v>-1082.83</v>
      </c>
      <c r="AO242">
        <v>1310.05</v>
      </c>
      <c r="AP242">
        <v>1994.47</v>
      </c>
      <c r="AQ242"/>
      <c r="AR242"/>
      <c r="AS242"/>
      <c r="AT242"/>
      <c r="AU242"/>
      <c r="AV242"/>
      <c r="AW242"/>
      <c r="AX242"/>
      <c r="AY242"/>
      <c r="AZ242"/>
      <c r="BA242"/>
      <c r="BB242"/>
      <c r="BC242"/>
      <c r="BD242"/>
      <c r="BE242"/>
      <c r="BF242"/>
      <c r="BG242"/>
    </row>
    <row r="243" spans="1:59" x14ac:dyDescent="0.3">
      <c r="A243" t="s">
        <v>243</v>
      </c>
      <c r="B243">
        <v>159452.03</v>
      </c>
      <c r="C243">
        <v>471124.34</v>
      </c>
      <c r="D243">
        <v>315858.01</v>
      </c>
      <c r="E243">
        <v>195363.69</v>
      </c>
      <c r="F243">
        <v>93794.25</v>
      </c>
      <c r="G243">
        <v>471577.76</v>
      </c>
      <c r="H243">
        <v>333392.43</v>
      </c>
      <c r="I243">
        <v>219348.4</v>
      </c>
      <c r="J243">
        <v>124097.64</v>
      </c>
      <c r="K243">
        <v>430449.11</v>
      </c>
      <c r="L243">
        <v>301195.46000000002</v>
      </c>
      <c r="M243">
        <v>229809.47</v>
      </c>
      <c r="N243">
        <v>104865.28</v>
      </c>
      <c r="O243">
        <v>347587.79</v>
      </c>
      <c r="P243">
        <v>236408.73</v>
      </c>
      <c r="Q243">
        <v>152767.82999999999</v>
      </c>
      <c r="R243">
        <v>85251.13</v>
      </c>
      <c r="S243">
        <v>259109.83</v>
      </c>
      <c r="T243">
        <v>184595.5</v>
      </c>
      <c r="U243">
        <v>111003.28</v>
      </c>
      <c r="V243">
        <v>63508.31</v>
      </c>
      <c r="W243">
        <v>176081.64</v>
      </c>
      <c r="X243">
        <v>128575.53</v>
      </c>
      <c r="Y243">
        <v>77369.66</v>
      </c>
      <c r="Z243">
        <v>52106.84</v>
      </c>
      <c r="AA243">
        <v>198607.7</v>
      </c>
      <c r="AB243">
        <v>145653.51</v>
      </c>
      <c r="AC243">
        <v>89744.44</v>
      </c>
      <c r="AD243">
        <v>49777.98</v>
      </c>
      <c r="AE243">
        <v>261926.08</v>
      </c>
      <c r="AF243">
        <v>203908.95</v>
      </c>
      <c r="AG243">
        <v>136029.38</v>
      </c>
      <c r="AH243">
        <v>86333.52</v>
      </c>
      <c r="AI243">
        <v>269243.82</v>
      </c>
      <c r="AJ243">
        <v>190844.44</v>
      </c>
      <c r="AK243">
        <v>117900.26</v>
      </c>
      <c r="AL243">
        <v>60980.72</v>
      </c>
      <c r="AM243">
        <v>100735.9</v>
      </c>
      <c r="AN243">
        <v>56767.17</v>
      </c>
      <c r="AO243">
        <v>30940.57</v>
      </c>
      <c r="AP243">
        <v>17133.71</v>
      </c>
      <c r="AQ243"/>
      <c r="AR243"/>
      <c r="AS243"/>
      <c r="AT243"/>
      <c r="AU243"/>
      <c r="AV243"/>
      <c r="AW243"/>
      <c r="AX243"/>
      <c r="AY243"/>
      <c r="AZ243"/>
      <c r="BA243"/>
      <c r="BB243"/>
      <c r="BC243"/>
      <c r="BD243"/>
      <c r="BE243"/>
      <c r="BF243"/>
      <c r="BG243"/>
    </row>
    <row r="244" spans="1:59" x14ac:dyDescent="0.3">
      <c r="A244" t="s">
        <v>244</v>
      </c>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row>
    <row r="245" spans="1:59" x14ac:dyDescent="0.3">
      <c r="A245" t="s">
        <v>245</v>
      </c>
      <c r="B245">
        <v>2654.16</v>
      </c>
      <c r="C245">
        <v>4327.26</v>
      </c>
      <c r="D245">
        <v>12854.23</v>
      </c>
      <c r="E245">
        <v>3371.39</v>
      </c>
      <c r="F245">
        <v>-18496.169999999998</v>
      </c>
      <c r="G245">
        <v>12549.57</v>
      </c>
      <c r="H245">
        <v>17698.28</v>
      </c>
      <c r="I245">
        <v>47295.39</v>
      </c>
      <c r="J245">
        <v>42994.43</v>
      </c>
      <c r="K245">
        <v>8637.73</v>
      </c>
      <c r="L245">
        <v>80189.990000000005</v>
      </c>
      <c r="M245">
        <v>46725.56</v>
      </c>
      <c r="N245">
        <v>30187.9</v>
      </c>
      <c r="O245">
        <v>-37811.21</v>
      </c>
      <c r="P245">
        <v>-52734.64</v>
      </c>
      <c r="Q245">
        <v>-37184.339999999997</v>
      </c>
      <c r="R245">
        <v>-25945.33</v>
      </c>
      <c r="S245">
        <v>-56075.23</v>
      </c>
      <c r="T245">
        <v>-106318.12</v>
      </c>
      <c r="U245">
        <v>-67764.31</v>
      </c>
      <c r="V245">
        <v>-39625.39</v>
      </c>
      <c r="W245">
        <v>-3807.08</v>
      </c>
      <c r="X245">
        <v>-61283.72</v>
      </c>
      <c r="Y245">
        <v>-23945</v>
      </c>
      <c r="Z245">
        <v>-8146.38</v>
      </c>
      <c r="AA245">
        <v>37711.870000000003</v>
      </c>
      <c r="AB245">
        <v>15196.08</v>
      </c>
      <c r="AC245">
        <v>-25732.63</v>
      </c>
      <c r="AD245">
        <v>-14929.04</v>
      </c>
      <c r="AE245">
        <v>-27785.95</v>
      </c>
      <c r="AF245">
        <v>-28010.12</v>
      </c>
      <c r="AG245">
        <v>-61626.63</v>
      </c>
      <c r="AH245">
        <v>-83435.62</v>
      </c>
      <c r="AI245">
        <v>33337.33</v>
      </c>
      <c r="AJ245">
        <v>-29575.91</v>
      </c>
      <c r="AK245">
        <v>-33303.9</v>
      </c>
      <c r="AL245">
        <v>-22256.46</v>
      </c>
      <c r="AM245">
        <v>13206.26</v>
      </c>
      <c r="AN245">
        <v>-19214.509999999998</v>
      </c>
      <c r="AO245">
        <v>-28599.53</v>
      </c>
      <c r="AP245">
        <v>-48631.19</v>
      </c>
      <c r="AQ245"/>
      <c r="AR245"/>
      <c r="AS245"/>
      <c r="AT245"/>
      <c r="AU245"/>
      <c r="AV245"/>
      <c r="AW245"/>
      <c r="AX245"/>
      <c r="AY245"/>
      <c r="AZ245"/>
      <c r="BA245"/>
      <c r="BB245"/>
      <c r="BC245"/>
      <c r="BD245"/>
      <c r="BE245"/>
      <c r="BF245"/>
      <c r="BG245"/>
    </row>
    <row r="246" spans="1:59" x14ac:dyDescent="0.3">
      <c r="A246" t="s">
        <v>246</v>
      </c>
      <c r="B246">
        <v>0</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379.16</v>
      </c>
      <c r="AN246">
        <v>290</v>
      </c>
      <c r="AO246">
        <v>290</v>
      </c>
      <c r="AP246">
        <v>0</v>
      </c>
      <c r="AQ246"/>
      <c r="AR246"/>
      <c r="AS246"/>
      <c r="AT246"/>
      <c r="AU246"/>
      <c r="AV246"/>
      <c r="AW246"/>
      <c r="AX246"/>
      <c r="AY246"/>
      <c r="AZ246"/>
      <c r="BA246"/>
      <c r="BB246"/>
      <c r="BC246"/>
      <c r="BD246"/>
      <c r="BE246"/>
      <c r="BF246"/>
      <c r="BG246"/>
    </row>
    <row r="247" spans="1:59" x14ac:dyDescent="0.3">
      <c r="A247" t="s">
        <v>247</v>
      </c>
      <c r="B247">
        <v>-4198.2700000000004</v>
      </c>
      <c r="C247">
        <v>-1379.77</v>
      </c>
      <c r="D247">
        <v>-2110.83</v>
      </c>
      <c r="E247">
        <v>-2111.69</v>
      </c>
      <c r="F247">
        <v>-1757.66</v>
      </c>
      <c r="G247">
        <v>2090.2800000000002</v>
      </c>
      <c r="H247">
        <v>-9.94</v>
      </c>
      <c r="I247">
        <v>532.30999999999995</v>
      </c>
      <c r="J247">
        <v>1136.1199999999999</v>
      </c>
      <c r="K247">
        <v>-1638.67</v>
      </c>
      <c r="L247">
        <v>-1406.47</v>
      </c>
      <c r="M247">
        <v>-1689.88</v>
      </c>
      <c r="N247">
        <v>-3124.01</v>
      </c>
      <c r="O247">
        <v>3146.79</v>
      </c>
      <c r="P247">
        <v>5265.53</v>
      </c>
      <c r="Q247">
        <v>4379.6899999999996</v>
      </c>
      <c r="R247">
        <v>4396.54</v>
      </c>
      <c r="S247">
        <v>-6353.64</v>
      </c>
      <c r="T247">
        <v>-4531.21</v>
      </c>
      <c r="U247">
        <v>-230.48</v>
      </c>
      <c r="V247">
        <v>-21.72</v>
      </c>
      <c r="W247">
        <v>2650.46</v>
      </c>
      <c r="X247">
        <v>2425.0300000000002</v>
      </c>
      <c r="Y247">
        <v>1138.3800000000001</v>
      </c>
      <c r="Z247">
        <v>478.91</v>
      </c>
      <c r="AA247">
        <v>4184.1899999999996</v>
      </c>
      <c r="AB247">
        <v>1549.14</v>
      </c>
      <c r="AC247">
        <v>1345.01</v>
      </c>
      <c r="AD247">
        <v>987.43</v>
      </c>
      <c r="AE247">
        <v>4650.5600000000004</v>
      </c>
      <c r="AF247">
        <v>2949.09</v>
      </c>
      <c r="AG247">
        <v>-2201.39</v>
      </c>
      <c r="AH247">
        <v>929.42</v>
      </c>
      <c r="AI247">
        <v>909.22</v>
      </c>
      <c r="AJ247">
        <v>-8093.2</v>
      </c>
      <c r="AK247">
        <v>-1946.15</v>
      </c>
      <c r="AL247">
        <v>2172.04</v>
      </c>
      <c r="AM247">
        <v>1646.27</v>
      </c>
      <c r="AN247">
        <v>-2211.35</v>
      </c>
      <c r="AO247">
        <v>-2319.88</v>
      </c>
      <c r="AP247">
        <v>-2810.54</v>
      </c>
      <c r="AQ247"/>
      <c r="AR247"/>
      <c r="AS247"/>
      <c r="AT247"/>
      <c r="AU247"/>
      <c r="AV247"/>
      <c r="AW247"/>
      <c r="AX247"/>
      <c r="AY247"/>
      <c r="AZ247"/>
      <c r="BA247"/>
      <c r="BB247"/>
      <c r="BC247"/>
      <c r="BD247"/>
      <c r="BE247"/>
      <c r="BF247"/>
      <c r="BG247"/>
    </row>
    <row r="248" spans="1:59" x14ac:dyDescent="0.3">
      <c r="A248" t="s">
        <v>248</v>
      </c>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row>
    <row r="249" spans="1:59" x14ac:dyDescent="0.3">
      <c r="A249" t="s">
        <v>249</v>
      </c>
      <c r="B249">
        <v>24472.89</v>
      </c>
      <c r="C249">
        <v>-105651.85</v>
      </c>
      <c r="D249">
        <v>-79890.69</v>
      </c>
      <c r="E249">
        <v>-32687.98</v>
      </c>
      <c r="F249">
        <v>29287.88</v>
      </c>
      <c r="G249">
        <v>2864.34</v>
      </c>
      <c r="H249">
        <v>121873.22</v>
      </c>
      <c r="I249">
        <v>-48886.7</v>
      </c>
      <c r="J249">
        <v>-22552.639999999999</v>
      </c>
      <c r="K249">
        <v>133494.64000000001</v>
      </c>
      <c r="L249">
        <v>15915.88</v>
      </c>
      <c r="M249">
        <v>44227.11</v>
      </c>
      <c r="N249">
        <v>-25128.93</v>
      </c>
      <c r="O249">
        <v>44193.56</v>
      </c>
      <c r="P249">
        <v>144958.17000000001</v>
      </c>
      <c r="Q249">
        <v>106736.35</v>
      </c>
      <c r="R249">
        <v>120817.22</v>
      </c>
      <c r="S249">
        <v>92811.94</v>
      </c>
      <c r="T249">
        <v>223373.76</v>
      </c>
      <c r="U249">
        <v>144871.49</v>
      </c>
      <c r="V249">
        <v>123574.8</v>
      </c>
      <c r="W249">
        <v>3789.81</v>
      </c>
      <c r="X249">
        <v>138310.72</v>
      </c>
      <c r="Y249">
        <v>47424.06</v>
      </c>
      <c r="Z249">
        <v>51217.69</v>
      </c>
      <c r="AA249">
        <v>-149888.75</v>
      </c>
      <c r="AB249">
        <v>-91828.08</v>
      </c>
      <c r="AC249">
        <v>-28205.73</v>
      </c>
      <c r="AD249">
        <v>-23661.26</v>
      </c>
      <c r="AE249">
        <v>51448.12</v>
      </c>
      <c r="AF249">
        <v>120336.85</v>
      </c>
      <c r="AG249">
        <v>105925.18</v>
      </c>
      <c r="AH249">
        <v>137766.81</v>
      </c>
      <c r="AI249">
        <v>-78482.460000000006</v>
      </c>
      <c r="AJ249">
        <v>42909.21</v>
      </c>
      <c r="AK249">
        <v>47071.98</v>
      </c>
      <c r="AL249">
        <v>62779.56</v>
      </c>
      <c r="AM249">
        <v>104496.21</v>
      </c>
      <c r="AN249">
        <v>131459.87</v>
      </c>
      <c r="AO249">
        <v>97328.59</v>
      </c>
      <c r="AP249">
        <v>89682.01</v>
      </c>
      <c r="AQ249"/>
      <c r="AR249"/>
      <c r="AS249"/>
      <c r="AT249"/>
      <c r="AU249"/>
      <c r="AV249"/>
      <c r="AW249"/>
      <c r="AX249"/>
      <c r="AY249"/>
      <c r="AZ249"/>
      <c r="BA249"/>
      <c r="BB249"/>
      <c r="BC249"/>
      <c r="BD249"/>
      <c r="BE249"/>
      <c r="BF249"/>
      <c r="BG249"/>
    </row>
    <row r="250" spans="1:59" x14ac:dyDescent="0.3">
      <c r="A250" t="s">
        <v>250</v>
      </c>
      <c r="B250">
        <v>2367.5500000000002</v>
      </c>
      <c r="C250">
        <v>-1111.82</v>
      </c>
      <c r="D250">
        <v>-1574.7</v>
      </c>
      <c r="E250">
        <v>735.35</v>
      </c>
      <c r="F250">
        <v>816.32</v>
      </c>
      <c r="G250">
        <v>12761.36</v>
      </c>
      <c r="H250">
        <v>14098.69</v>
      </c>
      <c r="I250">
        <v>9936.7199999999993</v>
      </c>
      <c r="J250">
        <v>4666.47</v>
      </c>
      <c r="K250">
        <v>32804.660000000003</v>
      </c>
      <c r="L250">
        <v>35267.25</v>
      </c>
      <c r="M250">
        <v>39548.03</v>
      </c>
      <c r="N250">
        <v>6303.27</v>
      </c>
      <c r="O250">
        <v>9212.35</v>
      </c>
      <c r="P250">
        <v>14446.32</v>
      </c>
      <c r="Q250">
        <v>3497.89</v>
      </c>
      <c r="R250">
        <v>2403.21</v>
      </c>
      <c r="S250">
        <v>7099.03</v>
      </c>
      <c r="T250">
        <v>11673.3</v>
      </c>
      <c r="U250">
        <v>4016.92</v>
      </c>
      <c r="V250">
        <v>2579.4499999999998</v>
      </c>
      <c r="W250">
        <v>3098.42</v>
      </c>
      <c r="X250">
        <v>4304.01</v>
      </c>
      <c r="Y250">
        <v>617.15</v>
      </c>
      <c r="Z250">
        <v>1173.81</v>
      </c>
      <c r="AA250">
        <v>5385.65</v>
      </c>
      <c r="AB250">
        <v>10731.76</v>
      </c>
      <c r="AC250">
        <v>3768.82</v>
      </c>
      <c r="AD250">
        <v>1867.97</v>
      </c>
      <c r="AE250">
        <v>8335.09</v>
      </c>
      <c r="AF250">
        <v>15706.64</v>
      </c>
      <c r="AG250">
        <v>4292.01</v>
      </c>
      <c r="AH250">
        <v>2967.5</v>
      </c>
      <c r="AI250">
        <v>12369.2</v>
      </c>
      <c r="AJ250">
        <v>14668.53</v>
      </c>
      <c r="AK250">
        <v>4329.3999999999996</v>
      </c>
      <c r="AL250">
        <v>1874.14</v>
      </c>
      <c r="AM250">
        <v>36.799999999999997</v>
      </c>
      <c r="AN250">
        <v>-153.13</v>
      </c>
      <c r="AO250">
        <v>-663.84</v>
      </c>
      <c r="AP250">
        <v>-287.08</v>
      </c>
      <c r="AQ250"/>
      <c r="AR250"/>
      <c r="AS250"/>
      <c r="AT250"/>
      <c r="AU250"/>
      <c r="AV250"/>
      <c r="AW250"/>
      <c r="AX250"/>
      <c r="AY250"/>
      <c r="AZ250"/>
      <c r="BA250"/>
      <c r="BB250"/>
      <c r="BC250"/>
      <c r="BD250"/>
      <c r="BE250"/>
      <c r="BF250"/>
      <c r="BG250"/>
    </row>
    <row r="251" spans="1:59" x14ac:dyDescent="0.3">
      <c r="A251" t="s">
        <v>251</v>
      </c>
      <c r="B251">
        <v>184748.36</v>
      </c>
      <c r="C251">
        <v>367308.16</v>
      </c>
      <c r="D251">
        <v>245136.02</v>
      </c>
      <c r="E251">
        <v>164670.75</v>
      </c>
      <c r="F251">
        <v>103644.62</v>
      </c>
      <c r="G251">
        <v>501843.31</v>
      </c>
      <c r="H251">
        <v>487052.68</v>
      </c>
      <c r="I251">
        <v>228226.12</v>
      </c>
      <c r="J251">
        <v>150342.01999999999</v>
      </c>
      <c r="K251">
        <v>603747.47</v>
      </c>
      <c r="L251">
        <v>431162.12</v>
      </c>
      <c r="M251">
        <v>358620.29</v>
      </c>
      <c r="N251">
        <v>113103.51</v>
      </c>
      <c r="O251">
        <v>366329.28</v>
      </c>
      <c r="P251">
        <v>348344.11</v>
      </c>
      <c r="Q251">
        <v>230197.42</v>
      </c>
      <c r="R251">
        <v>186922.77</v>
      </c>
      <c r="S251">
        <v>296591.92</v>
      </c>
      <c r="T251">
        <v>308793.23</v>
      </c>
      <c r="U251">
        <v>191896.9</v>
      </c>
      <c r="V251">
        <v>150015.45000000001</v>
      </c>
      <c r="W251">
        <v>181813.26</v>
      </c>
      <c r="X251">
        <v>212331.55</v>
      </c>
      <c r="Y251">
        <v>102604.25</v>
      </c>
      <c r="Z251">
        <v>96830.87</v>
      </c>
      <c r="AA251">
        <v>96000.66</v>
      </c>
      <c r="AB251">
        <v>81302.399999999994</v>
      </c>
      <c r="AC251">
        <v>40919.9</v>
      </c>
      <c r="AD251">
        <v>14043.08</v>
      </c>
      <c r="AE251">
        <v>298573.90000000002</v>
      </c>
      <c r="AF251">
        <v>314891.40999999997</v>
      </c>
      <c r="AG251">
        <v>182418.56</v>
      </c>
      <c r="AH251">
        <v>144561.62</v>
      </c>
      <c r="AI251">
        <v>237377.11</v>
      </c>
      <c r="AJ251">
        <v>210753.07</v>
      </c>
      <c r="AK251">
        <v>134051.59</v>
      </c>
      <c r="AL251">
        <v>105550</v>
      </c>
      <c r="AM251">
        <v>220500.6</v>
      </c>
      <c r="AN251">
        <v>166938.04999999999</v>
      </c>
      <c r="AO251">
        <v>96975.91</v>
      </c>
      <c r="AP251">
        <v>55086.92</v>
      </c>
      <c r="AQ251"/>
      <c r="AR251"/>
      <c r="AS251"/>
      <c r="AT251"/>
      <c r="AU251"/>
      <c r="AV251"/>
      <c r="AW251"/>
      <c r="AX251"/>
      <c r="AY251"/>
      <c r="AZ251"/>
      <c r="BA251"/>
      <c r="BB251"/>
      <c r="BC251"/>
      <c r="BD251"/>
      <c r="BE251"/>
      <c r="BF251"/>
      <c r="BG251"/>
    </row>
    <row r="252" spans="1:59" x14ac:dyDescent="0.3">
      <c r="A252" t="s">
        <v>252</v>
      </c>
      <c r="B252">
        <v>0</v>
      </c>
      <c r="C252">
        <v>0</v>
      </c>
      <c r="D252">
        <v>0</v>
      </c>
      <c r="E252">
        <v>0</v>
      </c>
      <c r="F252">
        <v>0</v>
      </c>
      <c r="G252">
        <v>0</v>
      </c>
      <c r="H252">
        <v>0</v>
      </c>
      <c r="I252">
        <v>0</v>
      </c>
      <c r="J252">
        <v>0</v>
      </c>
      <c r="K252">
        <v>0</v>
      </c>
      <c r="L252">
        <v>-2363.67</v>
      </c>
      <c r="M252">
        <v>0</v>
      </c>
      <c r="N252">
        <v>-1105.24</v>
      </c>
      <c r="O252">
        <v>-4303.1000000000004</v>
      </c>
      <c r="P252">
        <v>2798.56</v>
      </c>
      <c r="Q252">
        <v>1683.81</v>
      </c>
      <c r="R252">
        <v>633.95000000000005</v>
      </c>
      <c r="S252">
        <v>2982.52</v>
      </c>
      <c r="T252">
        <v>1737.75</v>
      </c>
      <c r="U252">
        <v>1334.38</v>
      </c>
      <c r="V252">
        <v>434.3</v>
      </c>
      <c r="W252">
        <v>2970.35</v>
      </c>
      <c r="X252">
        <v>0</v>
      </c>
      <c r="Y252">
        <v>1721.99</v>
      </c>
      <c r="Z252">
        <v>166.78</v>
      </c>
      <c r="AA252">
        <v>3037.32</v>
      </c>
      <c r="AB252">
        <v>2254.48</v>
      </c>
      <c r="AC252">
        <v>1638.53</v>
      </c>
      <c r="AD252">
        <v>490.05</v>
      </c>
      <c r="AE252">
        <v>4292.42</v>
      </c>
      <c r="AF252">
        <v>3622.96</v>
      </c>
      <c r="AG252">
        <v>2862.38</v>
      </c>
      <c r="AH252">
        <v>1927.13</v>
      </c>
      <c r="AI252">
        <v>7581.94</v>
      </c>
      <c r="AJ252">
        <v>5786.88</v>
      </c>
      <c r="AK252">
        <v>4133.71</v>
      </c>
      <c r="AL252">
        <v>1642.66</v>
      </c>
      <c r="AM252">
        <v>4196.93</v>
      </c>
      <c r="AN252">
        <v>1941.62</v>
      </c>
      <c r="AO252">
        <v>1497.88</v>
      </c>
      <c r="AP252">
        <v>561.20000000000005</v>
      </c>
      <c r="AQ252"/>
      <c r="AR252"/>
      <c r="AS252"/>
      <c r="AT252"/>
      <c r="AU252"/>
      <c r="AV252"/>
      <c r="AW252"/>
      <c r="AX252"/>
      <c r="AY252"/>
      <c r="AZ252"/>
      <c r="BA252"/>
      <c r="BB252"/>
      <c r="BC252"/>
      <c r="BD252"/>
      <c r="BE252"/>
      <c r="BF252"/>
      <c r="BG252"/>
    </row>
    <row r="253" spans="1:59" x14ac:dyDescent="0.3">
      <c r="A253" t="s">
        <v>253</v>
      </c>
      <c r="B253">
        <v>0</v>
      </c>
      <c r="C253">
        <v>0</v>
      </c>
      <c r="D253">
        <v>0</v>
      </c>
      <c r="E253">
        <v>0</v>
      </c>
      <c r="F253">
        <v>0</v>
      </c>
      <c r="G253">
        <v>0</v>
      </c>
      <c r="H253">
        <v>0</v>
      </c>
      <c r="I253">
        <v>0</v>
      </c>
      <c r="J253">
        <v>0</v>
      </c>
      <c r="K253">
        <v>0</v>
      </c>
      <c r="L253">
        <v>16225.11</v>
      </c>
      <c r="M253">
        <v>0</v>
      </c>
      <c r="N253">
        <v>5110.28</v>
      </c>
      <c r="O253">
        <v>0</v>
      </c>
      <c r="P253">
        <v>0</v>
      </c>
      <c r="Q253">
        <v>0</v>
      </c>
      <c r="R253">
        <v>0</v>
      </c>
      <c r="S253">
        <v>0</v>
      </c>
      <c r="T253">
        <v>0</v>
      </c>
      <c r="U253">
        <v>0</v>
      </c>
      <c r="V253">
        <v>-1816.94</v>
      </c>
      <c r="W253">
        <v>0</v>
      </c>
      <c r="X253">
        <v>0</v>
      </c>
      <c r="Y253">
        <v>0</v>
      </c>
      <c r="Z253">
        <v>0</v>
      </c>
      <c r="AA253">
        <v>0</v>
      </c>
      <c r="AB253">
        <v>0</v>
      </c>
      <c r="AC253">
        <v>0</v>
      </c>
      <c r="AD253">
        <v>0</v>
      </c>
      <c r="AE253">
        <v>-277.51</v>
      </c>
      <c r="AF253">
        <v>-277.51</v>
      </c>
      <c r="AG253">
        <v>-277.51</v>
      </c>
      <c r="AH253">
        <v>-277.51</v>
      </c>
      <c r="AI253">
        <v>-489.33</v>
      </c>
      <c r="AJ253">
        <v>-381.37</v>
      </c>
      <c r="AK253">
        <v>-148.13999999999999</v>
      </c>
      <c r="AL253">
        <v>-136.49</v>
      </c>
      <c r="AM253">
        <v>-711.86</v>
      </c>
      <c r="AN253">
        <v>-566.28</v>
      </c>
      <c r="AO253">
        <v>-411.83</v>
      </c>
      <c r="AP253">
        <v>-223.58</v>
      </c>
      <c r="AQ253"/>
      <c r="AR253"/>
      <c r="AS253"/>
      <c r="AT253"/>
      <c r="AU253"/>
      <c r="AV253"/>
      <c r="AW253"/>
      <c r="AX253"/>
      <c r="AY253"/>
      <c r="AZ253"/>
      <c r="BA253"/>
      <c r="BB253"/>
      <c r="BC253"/>
      <c r="BD253"/>
      <c r="BE253"/>
      <c r="BF253"/>
      <c r="BG253"/>
    </row>
    <row r="254" spans="1:59" x14ac:dyDescent="0.3">
      <c r="A254" t="s">
        <v>254</v>
      </c>
      <c r="B254">
        <v>-2365.6799999999998</v>
      </c>
      <c r="C254">
        <v>-67324.850000000006</v>
      </c>
      <c r="D254">
        <v>-61090.79</v>
      </c>
      <c r="E254">
        <v>-35648.85</v>
      </c>
      <c r="F254">
        <v>-2785.54</v>
      </c>
      <c r="G254">
        <v>-63895.63</v>
      </c>
      <c r="H254">
        <v>-57217.77</v>
      </c>
      <c r="I254">
        <v>-27959.26</v>
      </c>
      <c r="J254">
        <v>-3455.25</v>
      </c>
      <c r="K254">
        <v>-69682.850000000006</v>
      </c>
      <c r="L254">
        <v>-66066.429999999993</v>
      </c>
      <c r="M254">
        <v>-31409.84</v>
      </c>
      <c r="N254">
        <v>-3432.69</v>
      </c>
      <c r="O254">
        <v>-57075.11</v>
      </c>
      <c r="P254">
        <v>-52428.15</v>
      </c>
      <c r="Q254">
        <v>-25616.33</v>
      </c>
      <c r="R254">
        <v>-2535.94</v>
      </c>
      <c r="S254">
        <v>-38264.620000000003</v>
      </c>
      <c r="T254">
        <v>-34541.15</v>
      </c>
      <c r="U254">
        <v>-15286.29</v>
      </c>
      <c r="V254">
        <v>0</v>
      </c>
      <c r="W254">
        <v>-31296.16</v>
      </c>
      <c r="X254">
        <v>-29193.73</v>
      </c>
      <c r="Y254">
        <v>-16229.3</v>
      </c>
      <c r="Z254">
        <v>-1860.78</v>
      </c>
      <c r="AA254">
        <v>-40878.629999999997</v>
      </c>
      <c r="AB254">
        <v>-36731.96</v>
      </c>
      <c r="AC254">
        <v>-20461.22</v>
      </c>
      <c r="AD254">
        <v>-1682.53</v>
      </c>
      <c r="AE254">
        <v>-56186.52</v>
      </c>
      <c r="AF254">
        <v>-53745.66</v>
      </c>
      <c r="AG254">
        <v>-27027.89</v>
      </c>
      <c r="AH254">
        <v>-1752.66</v>
      </c>
      <c r="AI254">
        <v>-40923.120000000003</v>
      </c>
      <c r="AJ254">
        <v>-37378.089999999997</v>
      </c>
      <c r="AK254">
        <v>-12930.03</v>
      </c>
      <c r="AL254">
        <v>-656.38</v>
      </c>
      <c r="AM254">
        <v>-12246.4</v>
      </c>
      <c r="AN254">
        <v>-10036.36</v>
      </c>
      <c r="AO254">
        <v>-4576.4799999999996</v>
      </c>
      <c r="AP254">
        <v>-548.30999999999995</v>
      </c>
      <c r="AQ254"/>
      <c r="AR254"/>
      <c r="AS254"/>
      <c r="AT254"/>
      <c r="AU254"/>
      <c r="AV254"/>
      <c r="AW254"/>
      <c r="AX254"/>
      <c r="AY254"/>
      <c r="AZ254"/>
      <c r="BA254"/>
      <c r="BB254"/>
      <c r="BC254"/>
      <c r="BD254"/>
      <c r="BE254"/>
      <c r="BF254"/>
      <c r="BG254"/>
    </row>
    <row r="255" spans="1:59" x14ac:dyDescent="0.3">
      <c r="A255" t="s">
        <v>255</v>
      </c>
      <c r="B255">
        <v>182382.68</v>
      </c>
      <c r="C255">
        <v>299983.31</v>
      </c>
      <c r="D255">
        <v>184045.24</v>
      </c>
      <c r="E255">
        <v>129021.9</v>
      </c>
      <c r="F255">
        <v>100859.08</v>
      </c>
      <c r="G255">
        <v>437947.68</v>
      </c>
      <c r="H255">
        <v>429834.91</v>
      </c>
      <c r="I255">
        <v>200266.86</v>
      </c>
      <c r="J255">
        <v>146886.76</v>
      </c>
      <c r="K255">
        <v>534064.62</v>
      </c>
      <c r="L255">
        <v>378957.12</v>
      </c>
      <c r="M255">
        <v>327210.46000000002</v>
      </c>
      <c r="N255">
        <v>113675.86</v>
      </c>
      <c r="O255">
        <v>304951.07</v>
      </c>
      <c r="P255">
        <v>298714.51</v>
      </c>
      <c r="Q255">
        <v>206264.9</v>
      </c>
      <c r="R255">
        <v>185020.78</v>
      </c>
      <c r="S255">
        <v>261309.82</v>
      </c>
      <c r="T255">
        <v>275989.82</v>
      </c>
      <c r="U255">
        <v>177944.99</v>
      </c>
      <c r="V255">
        <v>148632.81</v>
      </c>
      <c r="W255">
        <v>153487.45000000001</v>
      </c>
      <c r="X255">
        <v>183137.83</v>
      </c>
      <c r="Y255">
        <v>88096.95</v>
      </c>
      <c r="Z255">
        <v>95136.87</v>
      </c>
      <c r="AA255">
        <v>58159.360000000001</v>
      </c>
      <c r="AB255">
        <v>46824.92</v>
      </c>
      <c r="AC255">
        <v>22097.21</v>
      </c>
      <c r="AD255">
        <v>12850.6</v>
      </c>
      <c r="AE255">
        <v>246402.29</v>
      </c>
      <c r="AF255">
        <v>264491.19</v>
      </c>
      <c r="AG255">
        <v>157975.54</v>
      </c>
      <c r="AH255">
        <v>144458.57999999999</v>
      </c>
      <c r="AI255">
        <v>203546.61</v>
      </c>
      <c r="AJ255">
        <v>178780.49</v>
      </c>
      <c r="AK255">
        <v>125107.12</v>
      </c>
      <c r="AL255">
        <v>106399.79</v>
      </c>
      <c r="AM255">
        <v>211739.27</v>
      </c>
      <c r="AN255">
        <v>158277.03</v>
      </c>
      <c r="AO255">
        <v>93485.47</v>
      </c>
      <c r="AP255">
        <v>54876.22</v>
      </c>
      <c r="AQ255"/>
      <c r="AR255"/>
      <c r="AS255"/>
      <c r="AT255"/>
      <c r="AU255"/>
      <c r="AV255"/>
      <c r="AW255"/>
      <c r="AX255"/>
      <c r="AY255"/>
      <c r="AZ255"/>
      <c r="BA255"/>
      <c r="BB255"/>
      <c r="BC255"/>
      <c r="BD255"/>
      <c r="BE255"/>
      <c r="BF255"/>
      <c r="BG255"/>
    </row>
    <row r="256" spans="1:59" x14ac:dyDescent="0.3">
      <c r="A256" t="s">
        <v>256</v>
      </c>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row>
    <row r="257" spans="1:59" x14ac:dyDescent="0.3">
      <c r="A257" t="s">
        <v>257</v>
      </c>
      <c r="B257">
        <v>0</v>
      </c>
      <c r="C257">
        <v>0</v>
      </c>
      <c r="D257">
        <v>0</v>
      </c>
      <c r="E257">
        <v>0</v>
      </c>
      <c r="F257">
        <v>0</v>
      </c>
      <c r="G257">
        <v>0</v>
      </c>
      <c r="H257">
        <v>0</v>
      </c>
      <c r="I257">
        <v>0</v>
      </c>
      <c r="J257">
        <v>0</v>
      </c>
      <c r="K257">
        <v>0</v>
      </c>
      <c r="L257">
        <v>112085.91</v>
      </c>
      <c r="M257">
        <v>0</v>
      </c>
      <c r="N257">
        <v>9957.0300000000007</v>
      </c>
      <c r="O257">
        <v>-94011.199999999997</v>
      </c>
      <c r="P257">
        <v>1007.15</v>
      </c>
      <c r="Q257">
        <v>-38934</v>
      </c>
      <c r="R257">
        <v>-79912.399999999994</v>
      </c>
      <c r="S257">
        <v>-39245.75</v>
      </c>
      <c r="T257">
        <v>11020.52</v>
      </c>
      <c r="U257">
        <v>-6357.52</v>
      </c>
      <c r="V257">
        <v>-60279.92</v>
      </c>
      <c r="W257">
        <v>-23884.81</v>
      </c>
      <c r="X257">
        <v>22712.2</v>
      </c>
      <c r="Y257">
        <v>31184.21</v>
      </c>
      <c r="Z257">
        <v>-19759.650000000001</v>
      </c>
      <c r="AA257">
        <v>-80139.06</v>
      </c>
      <c r="AB257">
        <v>-28134.84</v>
      </c>
      <c r="AC257">
        <v>-17867.330000000002</v>
      </c>
      <c r="AD257">
        <v>0</v>
      </c>
      <c r="AE257">
        <v>-60087.61</v>
      </c>
      <c r="AF257">
        <v>-9333.51</v>
      </c>
      <c r="AG257">
        <v>-12109.65</v>
      </c>
      <c r="AH257">
        <v>-10017</v>
      </c>
      <c r="AI257">
        <v>-12178.93</v>
      </c>
      <c r="AJ257">
        <v>-51023.33</v>
      </c>
      <c r="AK257">
        <v>-121075.78</v>
      </c>
      <c r="AL257">
        <v>-29495.96</v>
      </c>
      <c r="AM257">
        <v>0</v>
      </c>
      <c r="AN257">
        <v>0</v>
      </c>
      <c r="AO257">
        <v>-27.8</v>
      </c>
      <c r="AP257">
        <v>0</v>
      </c>
      <c r="AQ257"/>
      <c r="AR257"/>
      <c r="AS257"/>
      <c r="AT257"/>
      <c r="AU257"/>
      <c r="AV257"/>
      <c r="AW257"/>
      <c r="AX257"/>
      <c r="AY257"/>
      <c r="AZ257"/>
      <c r="BA257"/>
      <c r="BB257"/>
      <c r="BC257"/>
      <c r="BD257"/>
      <c r="BE257"/>
      <c r="BF257"/>
      <c r="BG257"/>
    </row>
    <row r="258" spans="1:59" x14ac:dyDescent="0.3">
      <c r="A258" t="s">
        <v>258</v>
      </c>
      <c r="B258">
        <v>261442.66</v>
      </c>
      <c r="C258">
        <v>618397.24</v>
      </c>
      <c r="D258">
        <v>556671.41</v>
      </c>
      <c r="E258">
        <v>291741.75</v>
      </c>
      <c r="F258">
        <v>70000</v>
      </c>
      <c r="G258">
        <v>803322.94</v>
      </c>
      <c r="H258">
        <v>556671.5</v>
      </c>
      <c r="I258">
        <v>421970.29</v>
      </c>
      <c r="J258">
        <v>120000</v>
      </c>
      <c r="K258">
        <v>509001.16</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c r="AR258"/>
      <c r="AS258"/>
      <c r="AT258"/>
      <c r="AU258"/>
      <c r="AV258"/>
      <c r="AW258"/>
      <c r="AX258"/>
      <c r="AY258"/>
      <c r="AZ258"/>
      <c r="BA258"/>
      <c r="BB258"/>
      <c r="BC258"/>
      <c r="BD258"/>
      <c r="BE258"/>
      <c r="BF258"/>
      <c r="BG258"/>
    </row>
    <row r="259" spans="1:59" x14ac:dyDescent="0.3">
      <c r="A259" t="s">
        <v>259</v>
      </c>
      <c r="B259">
        <v>-320000</v>
      </c>
      <c r="C259">
        <v>-618398.73</v>
      </c>
      <c r="D259">
        <v>-486602.31</v>
      </c>
      <c r="E259">
        <v>-241869.17</v>
      </c>
      <c r="F259">
        <v>-120037.13</v>
      </c>
      <c r="G259">
        <v>-918139.05</v>
      </c>
      <c r="H259">
        <v>-656436.76</v>
      </c>
      <c r="I259">
        <v>-492041.33</v>
      </c>
      <c r="J259">
        <v>-220000</v>
      </c>
      <c r="K259">
        <v>-493001</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0</v>
      </c>
      <c r="AL259">
        <v>0</v>
      </c>
      <c r="AM259">
        <v>-1244.1199999999999</v>
      </c>
      <c r="AN259">
        <v>-1022.28</v>
      </c>
      <c r="AO259">
        <v>-712.75</v>
      </c>
      <c r="AP259">
        <v>-582.09</v>
      </c>
      <c r="AQ259"/>
      <c r="AR259"/>
      <c r="AS259"/>
      <c r="AT259"/>
      <c r="AU259"/>
      <c r="AV259"/>
      <c r="AW259"/>
      <c r="AX259"/>
      <c r="AY259"/>
      <c r="AZ259"/>
      <c r="BA259"/>
      <c r="BB259"/>
      <c r="BC259"/>
      <c r="BD259"/>
      <c r="BE259"/>
      <c r="BF259"/>
      <c r="BG259"/>
    </row>
    <row r="260" spans="1:59" x14ac:dyDescent="0.3">
      <c r="A260" t="s">
        <v>260</v>
      </c>
      <c r="B260">
        <v>0</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-5099.8</v>
      </c>
      <c r="X260">
        <v>-5099.8</v>
      </c>
      <c r="Y260">
        <v>-5099.8</v>
      </c>
      <c r="Z260">
        <v>-2549.9</v>
      </c>
      <c r="AA260">
        <v>0</v>
      </c>
      <c r="AB260">
        <v>0</v>
      </c>
      <c r="AC260">
        <v>0</v>
      </c>
      <c r="AD260">
        <v>0</v>
      </c>
      <c r="AE260">
        <v>0</v>
      </c>
      <c r="AF260">
        <v>0</v>
      </c>
      <c r="AG260">
        <v>0</v>
      </c>
      <c r="AH260">
        <v>0</v>
      </c>
      <c r="AI260">
        <v>0</v>
      </c>
      <c r="AJ260">
        <v>0</v>
      </c>
      <c r="AK260">
        <v>0</v>
      </c>
      <c r="AL260">
        <v>0</v>
      </c>
      <c r="AM260">
        <v>0</v>
      </c>
      <c r="AN260">
        <v>0</v>
      </c>
      <c r="AO260">
        <v>0</v>
      </c>
      <c r="AP260">
        <v>0</v>
      </c>
      <c r="AQ260"/>
      <c r="AR260"/>
      <c r="AS260"/>
      <c r="AT260"/>
      <c r="AU260"/>
      <c r="AV260"/>
      <c r="AW260"/>
      <c r="AX260"/>
      <c r="AY260"/>
      <c r="AZ260"/>
      <c r="BA260"/>
      <c r="BB260"/>
      <c r="BC260"/>
      <c r="BD260"/>
      <c r="BE260"/>
      <c r="BF260"/>
      <c r="BG260"/>
    </row>
    <row r="261" spans="1:59" x14ac:dyDescent="0.3">
      <c r="A261" t="s">
        <v>261</v>
      </c>
      <c r="B261">
        <v>3.57</v>
      </c>
      <c r="C261">
        <v>630.63</v>
      </c>
      <c r="D261">
        <v>254.16</v>
      </c>
      <c r="E261">
        <v>28.72</v>
      </c>
      <c r="F261">
        <v>58.17</v>
      </c>
      <c r="G261">
        <v>314.07</v>
      </c>
      <c r="H261">
        <v>189.96</v>
      </c>
      <c r="I261">
        <v>126.26</v>
      </c>
      <c r="J261">
        <v>119.27</v>
      </c>
      <c r="K261">
        <v>837.27</v>
      </c>
      <c r="L261">
        <v>672.84</v>
      </c>
      <c r="M261">
        <v>665.28</v>
      </c>
      <c r="N261">
        <v>650.79999999999995</v>
      </c>
      <c r="O261">
        <v>1704.21</v>
      </c>
      <c r="P261">
        <v>16.07</v>
      </c>
      <c r="Q261">
        <v>8.33</v>
      </c>
      <c r="R261">
        <v>3.15</v>
      </c>
      <c r="S261">
        <v>748.26</v>
      </c>
      <c r="T261">
        <v>737.98</v>
      </c>
      <c r="U261">
        <v>727.61</v>
      </c>
      <c r="V261">
        <v>25.67</v>
      </c>
      <c r="W261">
        <v>1324.44</v>
      </c>
      <c r="X261">
        <v>1314</v>
      </c>
      <c r="Y261">
        <v>64</v>
      </c>
      <c r="Z261">
        <v>64</v>
      </c>
      <c r="AA261">
        <v>1341.88</v>
      </c>
      <c r="AB261">
        <v>1320</v>
      </c>
      <c r="AC261">
        <v>850</v>
      </c>
      <c r="AD261">
        <v>0</v>
      </c>
      <c r="AE261">
        <v>0</v>
      </c>
      <c r="AF261">
        <v>0</v>
      </c>
      <c r="AG261">
        <v>0</v>
      </c>
      <c r="AH261">
        <v>0</v>
      </c>
      <c r="AI261">
        <v>1389.92</v>
      </c>
      <c r="AJ261">
        <v>1386.69</v>
      </c>
      <c r="AK261">
        <v>-3068.97</v>
      </c>
      <c r="AL261">
        <v>-3874.02</v>
      </c>
      <c r="AM261">
        <v>2335.85</v>
      </c>
      <c r="AN261">
        <v>2790.26</v>
      </c>
      <c r="AO261">
        <v>0</v>
      </c>
      <c r="AP261">
        <v>2008.2</v>
      </c>
      <c r="AQ261"/>
      <c r="AR261"/>
      <c r="AS261"/>
      <c r="AT261"/>
      <c r="AU261"/>
      <c r="AV261"/>
      <c r="AW261"/>
      <c r="AX261"/>
      <c r="AY261"/>
      <c r="AZ261"/>
      <c r="BA261"/>
      <c r="BB261"/>
      <c r="BC261"/>
      <c r="BD261"/>
      <c r="BE261"/>
      <c r="BF261"/>
      <c r="BG261"/>
    </row>
    <row r="262" spans="1:59" x14ac:dyDescent="0.3">
      <c r="A262" t="s">
        <v>262</v>
      </c>
      <c r="B262">
        <v>3.57</v>
      </c>
      <c r="C262">
        <v>630.63</v>
      </c>
      <c r="D262">
        <v>254.16</v>
      </c>
      <c r="E262">
        <v>28.72</v>
      </c>
      <c r="F262">
        <v>58.17</v>
      </c>
      <c r="G262">
        <v>314.07</v>
      </c>
      <c r="H262">
        <v>189.96</v>
      </c>
      <c r="I262">
        <v>126.26</v>
      </c>
      <c r="J262">
        <v>119.27</v>
      </c>
      <c r="K262">
        <v>837.27</v>
      </c>
      <c r="L262">
        <v>672.84</v>
      </c>
      <c r="M262">
        <v>665.28</v>
      </c>
      <c r="N262">
        <v>650.79999999999995</v>
      </c>
      <c r="O262">
        <v>1704.21</v>
      </c>
      <c r="P262">
        <v>16.07</v>
      </c>
      <c r="Q262">
        <v>8.33</v>
      </c>
      <c r="R262">
        <v>3.15</v>
      </c>
      <c r="S262">
        <v>748.26</v>
      </c>
      <c r="T262">
        <v>737.98</v>
      </c>
      <c r="U262">
        <v>727.61</v>
      </c>
      <c r="V262">
        <v>25.67</v>
      </c>
      <c r="W262">
        <v>1324.44</v>
      </c>
      <c r="X262">
        <v>1314</v>
      </c>
      <c r="Y262">
        <v>64</v>
      </c>
      <c r="Z262">
        <v>64</v>
      </c>
      <c r="AA262">
        <v>1341.88</v>
      </c>
      <c r="AB262">
        <v>1320</v>
      </c>
      <c r="AC262">
        <v>850</v>
      </c>
      <c r="AD262">
        <v>0</v>
      </c>
      <c r="AE262">
        <v>0</v>
      </c>
      <c r="AF262">
        <v>0</v>
      </c>
      <c r="AG262">
        <v>0</v>
      </c>
      <c r="AH262">
        <v>0</v>
      </c>
      <c r="AI262">
        <v>1389.92</v>
      </c>
      <c r="AJ262">
        <v>1386.69</v>
      </c>
      <c r="AK262">
        <v>1384.82</v>
      </c>
      <c r="AL262">
        <v>169.87</v>
      </c>
      <c r="AM262">
        <v>2335.85</v>
      </c>
      <c r="AN262">
        <v>2790.26</v>
      </c>
      <c r="AO262">
        <v>0</v>
      </c>
      <c r="AP262">
        <v>2008.2</v>
      </c>
      <c r="AQ262"/>
      <c r="AR262"/>
      <c r="AS262"/>
      <c r="AT262"/>
      <c r="AU262"/>
      <c r="AV262"/>
      <c r="AW262"/>
      <c r="AX262"/>
      <c r="AY262"/>
      <c r="AZ262"/>
      <c r="BA262"/>
      <c r="BB262"/>
      <c r="BC262"/>
      <c r="BD262"/>
      <c r="BE262"/>
      <c r="BF262"/>
      <c r="BG262"/>
    </row>
    <row r="263" spans="1:59" x14ac:dyDescent="0.3">
      <c r="A263" t="s">
        <v>263</v>
      </c>
      <c r="B263">
        <v>0</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c r="AI263">
        <v>0</v>
      </c>
      <c r="AJ263">
        <v>0</v>
      </c>
      <c r="AK263">
        <v>-4453.79</v>
      </c>
      <c r="AL263">
        <v>-4043.89</v>
      </c>
      <c r="AM263">
        <v>0</v>
      </c>
      <c r="AN263">
        <v>0</v>
      </c>
      <c r="AO263">
        <v>0</v>
      </c>
      <c r="AP263">
        <v>0</v>
      </c>
      <c r="AQ263"/>
      <c r="AR263"/>
      <c r="AS263"/>
      <c r="AT263"/>
      <c r="AU263"/>
      <c r="AV263"/>
      <c r="AW263"/>
      <c r="AX263"/>
      <c r="AY263"/>
      <c r="AZ263"/>
      <c r="BA263"/>
      <c r="BB263"/>
      <c r="BC263"/>
      <c r="BD263"/>
      <c r="BE263"/>
      <c r="BF263"/>
      <c r="BG263"/>
    </row>
    <row r="264" spans="1:59" x14ac:dyDescent="0.3">
      <c r="A264" t="s">
        <v>264</v>
      </c>
      <c r="B264">
        <v>-24399.16</v>
      </c>
      <c r="C264">
        <v>-50164.92</v>
      </c>
      <c r="D264">
        <v>-31415.360000000001</v>
      </c>
      <c r="E264">
        <v>-18121.240000000002</v>
      </c>
      <c r="F264">
        <v>-6655.21</v>
      </c>
      <c r="G264">
        <v>-55255.21</v>
      </c>
      <c r="H264">
        <v>-45960.43</v>
      </c>
      <c r="I264">
        <v>-33855.07</v>
      </c>
      <c r="J264">
        <v>-22411.75</v>
      </c>
      <c r="K264">
        <v>-78652.649999999994</v>
      </c>
      <c r="L264">
        <v>-48374.080000000002</v>
      </c>
      <c r="M264">
        <v>-31756.92</v>
      </c>
      <c r="N264">
        <v>-20389.41</v>
      </c>
      <c r="O264">
        <v>-62861.61</v>
      </c>
      <c r="P264">
        <v>-32034.17</v>
      </c>
      <c r="Q264">
        <v>-16873.75</v>
      </c>
      <c r="R264">
        <v>-8618.4699999999993</v>
      </c>
      <c r="S264">
        <v>-30837.3</v>
      </c>
      <c r="T264">
        <v>-24449.01</v>
      </c>
      <c r="U264">
        <v>-24380.54</v>
      </c>
      <c r="V264">
        <v>-11749.25</v>
      </c>
      <c r="W264">
        <v>-41165.339999999997</v>
      </c>
      <c r="X264">
        <v>-22892.46</v>
      </c>
      <c r="Y264">
        <v>-15247.82</v>
      </c>
      <c r="Z264">
        <v>-8058.7</v>
      </c>
      <c r="AA264">
        <v>-44281.599999999999</v>
      </c>
      <c r="AB264">
        <v>-29943.93</v>
      </c>
      <c r="AC264">
        <v>-14118.77</v>
      </c>
      <c r="AD264">
        <v>-1007.07</v>
      </c>
      <c r="AE264">
        <v>-119298.63</v>
      </c>
      <c r="AF264">
        <v>-105979.42</v>
      </c>
      <c r="AG264">
        <v>-67499.66</v>
      </c>
      <c r="AH264">
        <v>-35528.089999999997</v>
      </c>
      <c r="AI264">
        <v>-66732.7</v>
      </c>
      <c r="AJ264">
        <v>-44174.75</v>
      </c>
      <c r="AK264">
        <v>-22768.959999999999</v>
      </c>
      <c r="AL264">
        <v>-9383.2099999999991</v>
      </c>
      <c r="AM264">
        <v>-83016.12</v>
      </c>
      <c r="AN264">
        <v>-70620.22</v>
      </c>
      <c r="AO264">
        <v>-29184.62</v>
      </c>
      <c r="AP264">
        <v>-4338.7700000000004</v>
      </c>
      <c r="AQ264"/>
      <c r="AR264"/>
      <c r="AS264"/>
      <c r="AT264"/>
      <c r="AU264"/>
      <c r="AV264"/>
      <c r="AW264"/>
      <c r="AX264"/>
      <c r="AY264"/>
      <c r="AZ264"/>
      <c r="BA264"/>
      <c r="BB264"/>
      <c r="BC264"/>
      <c r="BD264"/>
      <c r="BE264"/>
      <c r="BF264"/>
      <c r="BG264"/>
    </row>
    <row r="265" spans="1:59" x14ac:dyDescent="0.3">
      <c r="A265" t="s">
        <v>262</v>
      </c>
      <c r="B265">
        <v>-21703.41</v>
      </c>
      <c r="C265">
        <v>-40479.019999999997</v>
      </c>
      <c r="D265">
        <v>-24260.82</v>
      </c>
      <c r="E265">
        <v>-12494.2</v>
      </c>
      <c r="F265">
        <v>-4212.21</v>
      </c>
      <c r="G265">
        <v>-54861.82</v>
      </c>
      <c r="H265">
        <v>-45659.93</v>
      </c>
      <c r="I265">
        <v>-33556.550000000003</v>
      </c>
      <c r="J265">
        <v>-22411.75</v>
      </c>
      <c r="K265">
        <v>-76366.8</v>
      </c>
      <c r="L265">
        <v>-46377.03</v>
      </c>
      <c r="M265">
        <v>-30369.42</v>
      </c>
      <c r="N265">
        <v>-19061.91</v>
      </c>
      <c r="O265">
        <v>-61962.76</v>
      </c>
      <c r="P265">
        <v>-31434.17</v>
      </c>
      <c r="Q265">
        <v>-16453.75</v>
      </c>
      <c r="R265">
        <v>-8438.4699999999993</v>
      </c>
      <c r="S265">
        <v>-30455.3</v>
      </c>
      <c r="T265">
        <v>-24096.51</v>
      </c>
      <c r="U265">
        <v>-20411.810000000001</v>
      </c>
      <c r="V265">
        <v>-7871.64</v>
      </c>
      <c r="W265">
        <v>-40264.51</v>
      </c>
      <c r="X265">
        <v>-22229.62</v>
      </c>
      <c r="Y265">
        <v>-14740.98</v>
      </c>
      <c r="Z265">
        <v>-7657.72</v>
      </c>
      <c r="AA265">
        <v>-42508.66</v>
      </c>
      <c r="AB265">
        <v>-28701.99</v>
      </c>
      <c r="AC265">
        <v>-13362.83</v>
      </c>
      <c r="AD265">
        <v>-815.07</v>
      </c>
      <c r="AE265">
        <v>-106301.09</v>
      </c>
      <c r="AF265">
        <v>-93189.87</v>
      </c>
      <c r="AG265">
        <v>-55005.11</v>
      </c>
      <c r="AH265">
        <v>-26369.200000000001</v>
      </c>
      <c r="AI265">
        <v>-54270.879999999997</v>
      </c>
      <c r="AJ265">
        <v>-39720.959999999999</v>
      </c>
      <c r="AK265">
        <v>-22768.959999999999</v>
      </c>
      <c r="AL265">
        <v>-9383.2099999999991</v>
      </c>
      <c r="AM265">
        <v>-80802.720000000001</v>
      </c>
      <c r="AN265">
        <v>-70506.2</v>
      </c>
      <c r="AO265">
        <v>-29070.6</v>
      </c>
      <c r="AP265">
        <v>-4338.7700000000004</v>
      </c>
      <c r="AQ265"/>
      <c r="AR265"/>
      <c r="AS265"/>
      <c r="AT265"/>
      <c r="AU265"/>
      <c r="AV265"/>
      <c r="AW265"/>
      <c r="AX265"/>
      <c r="AY265"/>
      <c r="AZ265"/>
      <c r="BA265"/>
      <c r="BB265"/>
      <c r="BC265"/>
      <c r="BD265"/>
      <c r="BE265"/>
      <c r="BF265"/>
      <c r="BG265"/>
    </row>
    <row r="266" spans="1:59" x14ac:dyDescent="0.3">
      <c r="A266" t="s">
        <v>263</v>
      </c>
      <c r="B266">
        <v>-2683.88</v>
      </c>
      <c r="C266">
        <v>-7924.46</v>
      </c>
      <c r="D266">
        <v>-5395.81</v>
      </c>
      <c r="E266">
        <v>-5584.03</v>
      </c>
      <c r="F266">
        <v>-2400</v>
      </c>
      <c r="G266">
        <v>-217.5</v>
      </c>
      <c r="H266">
        <v>-204</v>
      </c>
      <c r="I266">
        <v>-204</v>
      </c>
      <c r="J266">
        <v>0</v>
      </c>
      <c r="K266">
        <v>-2285.85</v>
      </c>
      <c r="L266">
        <v>-1997.05</v>
      </c>
      <c r="M266">
        <v>-1387.5</v>
      </c>
      <c r="N266">
        <v>-1327.5</v>
      </c>
      <c r="O266">
        <v>-898.85</v>
      </c>
      <c r="P266">
        <v>-600</v>
      </c>
      <c r="Q266">
        <v>-420</v>
      </c>
      <c r="R266">
        <v>-180</v>
      </c>
      <c r="S266">
        <v>-382</v>
      </c>
      <c r="T266">
        <v>-352.5</v>
      </c>
      <c r="U266">
        <v>-3968.73</v>
      </c>
      <c r="V266">
        <v>-3877.61</v>
      </c>
      <c r="W266">
        <v>-900.84</v>
      </c>
      <c r="X266">
        <v>-662.84</v>
      </c>
      <c r="Y266">
        <v>-506.84</v>
      </c>
      <c r="Z266">
        <v>-400.98</v>
      </c>
      <c r="AA266">
        <v>-1772.94</v>
      </c>
      <c r="AB266">
        <v>-1241.93</v>
      </c>
      <c r="AC266">
        <v>-755.94</v>
      </c>
      <c r="AD266">
        <v>-192</v>
      </c>
      <c r="AE266">
        <v>-12997.55</v>
      </c>
      <c r="AF266">
        <v>-12789.55</v>
      </c>
      <c r="AG266">
        <v>-12494.55</v>
      </c>
      <c r="AH266">
        <v>-9158.89</v>
      </c>
      <c r="AI266">
        <v>-12461.83</v>
      </c>
      <c r="AJ266">
        <v>-4453.79</v>
      </c>
      <c r="AK266">
        <v>0</v>
      </c>
      <c r="AL266">
        <v>0</v>
      </c>
      <c r="AM266">
        <v>-2213.4</v>
      </c>
      <c r="AN266">
        <v>-114.03</v>
      </c>
      <c r="AO266">
        <v>-114.02</v>
      </c>
      <c r="AP266">
        <v>0</v>
      </c>
      <c r="AQ266"/>
      <c r="AR266"/>
      <c r="AS266"/>
      <c r="AT266"/>
      <c r="AU266"/>
      <c r="AV266"/>
      <c r="AW266"/>
      <c r="AX266"/>
      <c r="AY266"/>
      <c r="AZ266"/>
      <c r="BA266"/>
      <c r="BB266"/>
      <c r="BC266"/>
      <c r="BD266"/>
      <c r="BE266"/>
      <c r="BF266"/>
      <c r="BG266"/>
    </row>
    <row r="267" spans="1:59" x14ac:dyDescent="0.3">
      <c r="A267" t="s">
        <v>265</v>
      </c>
      <c r="B267">
        <v>-11.87</v>
      </c>
      <c r="C267">
        <v>-1761.44</v>
      </c>
      <c r="D267">
        <v>-1758.73</v>
      </c>
      <c r="E267">
        <v>-43.01</v>
      </c>
      <c r="F267">
        <v>-43.01</v>
      </c>
      <c r="G267">
        <v>-175.9</v>
      </c>
      <c r="H267">
        <v>-96.5</v>
      </c>
      <c r="I267">
        <v>-94.51</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c r="AR267"/>
      <c r="AS267"/>
      <c r="AT267"/>
      <c r="AU267"/>
      <c r="AV267"/>
      <c r="AW267"/>
      <c r="AX267"/>
      <c r="AY267"/>
      <c r="AZ267"/>
      <c r="BA267"/>
      <c r="BB267"/>
      <c r="BC267"/>
      <c r="BD267"/>
      <c r="BE267"/>
      <c r="BF267"/>
      <c r="BG267"/>
    </row>
    <row r="268" spans="1:59" x14ac:dyDescent="0.3">
      <c r="A268" t="s">
        <v>266</v>
      </c>
      <c r="B268">
        <v>-12.89</v>
      </c>
      <c r="C268">
        <v>0.01</v>
      </c>
      <c r="D268">
        <v>0.01</v>
      </c>
      <c r="E268">
        <v>-6.89</v>
      </c>
      <c r="F268">
        <v>0.01</v>
      </c>
      <c r="G268">
        <v>0.03</v>
      </c>
      <c r="H268">
        <v>0.03</v>
      </c>
      <c r="I268">
        <v>0.03</v>
      </c>
      <c r="J268">
        <v>-27.77</v>
      </c>
      <c r="K268">
        <v>99.97</v>
      </c>
      <c r="L268">
        <v>68.489999999999995</v>
      </c>
      <c r="M268">
        <v>0</v>
      </c>
      <c r="N268">
        <v>0</v>
      </c>
      <c r="O268">
        <v>0</v>
      </c>
      <c r="P268">
        <v>0</v>
      </c>
      <c r="Q268">
        <v>0</v>
      </c>
      <c r="R268">
        <v>0</v>
      </c>
      <c r="S268">
        <v>18030.900000000001</v>
      </c>
      <c r="T268">
        <v>17930.900000000001</v>
      </c>
      <c r="U268">
        <v>17930.900000000001</v>
      </c>
      <c r="V268">
        <v>430.9</v>
      </c>
      <c r="W268">
        <v>-1270</v>
      </c>
      <c r="X268">
        <v>-1270</v>
      </c>
      <c r="Y268">
        <v>-1556.1</v>
      </c>
      <c r="Z268">
        <v>-1556.1</v>
      </c>
      <c r="AA268">
        <v>0</v>
      </c>
      <c r="AB268">
        <v>0</v>
      </c>
      <c r="AC268">
        <v>0</v>
      </c>
      <c r="AD268">
        <v>-20.98</v>
      </c>
      <c r="AE268">
        <v>-302.2</v>
      </c>
      <c r="AF268">
        <v>0</v>
      </c>
      <c r="AG268">
        <v>0</v>
      </c>
      <c r="AH268">
        <v>24</v>
      </c>
      <c r="AI268">
        <v>7050.23</v>
      </c>
      <c r="AJ268">
        <v>-536.74</v>
      </c>
      <c r="AK268">
        <v>-289.44</v>
      </c>
      <c r="AL268">
        <v>0</v>
      </c>
      <c r="AM268">
        <v>0</v>
      </c>
      <c r="AN268">
        <v>0</v>
      </c>
      <c r="AO268">
        <v>0</v>
      </c>
      <c r="AP268">
        <v>0</v>
      </c>
      <c r="AQ268"/>
      <c r="AR268"/>
      <c r="AS268"/>
      <c r="AT268"/>
      <c r="AU268"/>
      <c r="AV268"/>
      <c r="AW268"/>
      <c r="AX268"/>
      <c r="AY268"/>
      <c r="AZ268"/>
      <c r="BA268"/>
      <c r="BB268"/>
      <c r="BC268"/>
      <c r="BD268"/>
      <c r="BE268"/>
      <c r="BF268"/>
      <c r="BG268"/>
    </row>
    <row r="269" spans="1:59" x14ac:dyDescent="0.3">
      <c r="A269" t="s">
        <v>267</v>
      </c>
      <c r="B269">
        <v>0</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2.5499999999999998</v>
      </c>
      <c r="AD269">
        <v>0</v>
      </c>
      <c r="AE269">
        <v>0</v>
      </c>
      <c r="AF269">
        <v>2.5499999999999998</v>
      </c>
      <c r="AG269">
        <v>2.5499999999999998</v>
      </c>
      <c r="AH269">
        <v>0</v>
      </c>
      <c r="AI269">
        <v>4.2</v>
      </c>
      <c r="AJ269">
        <v>0</v>
      </c>
      <c r="AK269">
        <v>0</v>
      </c>
      <c r="AL269">
        <v>0</v>
      </c>
      <c r="AM269">
        <v>6</v>
      </c>
      <c r="AN269">
        <v>6</v>
      </c>
      <c r="AO269">
        <v>6</v>
      </c>
      <c r="AP269">
        <v>0</v>
      </c>
      <c r="AQ269"/>
      <c r="AR269"/>
      <c r="AS269"/>
      <c r="AT269"/>
      <c r="AU269"/>
      <c r="AV269"/>
      <c r="AW269"/>
      <c r="AX269"/>
      <c r="AY269"/>
      <c r="AZ269"/>
      <c r="BA269"/>
      <c r="BB269"/>
      <c r="BC269"/>
      <c r="BD269"/>
      <c r="BE269"/>
      <c r="BF269"/>
      <c r="BG269"/>
    </row>
    <row r="270" spans="1:59" x14ac:dyDescent="0.3">
      <c r="A270" t="s">
        <v>252</v>
      </c>
      <c r="B270">
        <v>419.73</v>
      </c>
      <c r="C270">
        <v>1386.79</v>
      </c>
      <c r="D270">
        <v>1093.5999999999999</v>
      </c>
      <c r="E270">
        <v>634.24</v>
      </c>
      <c r="F270">
        <v>132.47</v>
      </c>
      <c r="G270">
        <v>1590.13</v>
      </c>
      <c r="H270">
        <v>1206.1500000000001</v>
      </c>
      <c r="I270">
        <v>1004.9</v>
      </c>
      <c r="J270">
        <v>384.85</v>
      </c>
      <c r="K270">
        <v>3001.35</v>
      </c>
      <c r="L270">
        <v>2487.96</v>
      </c>
      <c r="M270">
        <v>2111.1799999999998</v>
      </c>
      <c r="N270">
        <v>583.89</v>
      </c>
      <c r="O270">
        <v>4157.66</v>
      </c>
      <c r="P270">
        <v>0</v>
      </c>
      <c r="Q270">
        <v>0</v>
      </c>
      <c r="R270">
        <v>0</v>
      </c>
      <c r="S270">
        <v>0</v>
      </c>
      <c r="T270">
        <v>0</v>
      </c>
      <c r="U270">
        <v>0</v>
      </c>
      <c r="V270">
        <v>0</v>
      </c>
      <c r="W270">
        <v>0</v>
      </c>
      <c r="X270">
        <v>2089.5100000000002</v>
      </c>
      <c r="Y270">
        <v>0</v>
      </c>
      <c r="Z270">
        <v>0</v>
      </c>
      <c r="AA270">
        <v>0</v>
      </c>
      <c r="AB270">
        <v>0</v>
      </c>
      <c r="AC270">
        <v>0</v>
      </c>
      <c r="AD270">
        <v>0</v>
      </c>
      <c r="AE270">
        <v>0</v>
      </c>
      <c r="AF270">
        <v>0</v>
      </c>
      <c r="AG270">
        <v>0</v>
      </c>
      <c r="AH270">
        <v>0</v>
      </c>
      <c r="AI270">
        <v>0</v>
      </c>
      <c r="AJ270">
        <v>0</v>
      </c>
      <c r="AK270">
        <v>0</v>
      </c>
      <c r="AL270">
        <v>0</v>
      </c>
      <c r="AM270">
        <v>0</v>
      </c>
      <c r="AN270">
        <v>0</v>
      </c>
      <c r="AO270">
        <v>0</v>
      </c>
      <c r="AP270">
        <v>0</v>
      </c>
      <c r="AQ270"/>
      <c r="AR270"/>
      <c r="AS270"/>
      <c r="AT270"/>
      <c r="AU270"/>
      <c r="AV270"/>
      <c r="AW270"/>
      <c r="AX270"/>
      <c r="AY270"/>
      <c r="AZ270"/>
      <c r="BA270"/>
      <c r="BB270"/>
      <c r="BC270"/>
      <c r="BD270"/>
      <c r="BE270"/>
      <c r="BF270"/>
      <c r="BG270"/>
    </row>
    <row r="271" spans="1:59" x14ac:dyDescent="0.3">
      <c r="A271" t="s">
        <v>268</v>
      </c>
      <c r="B271">
        <v>0</v>
      </c>
      <c r="C271">
        <v>0</v>
      </c>
      <c r="D271">
        <v>0</v>
      </c>
      <c r="E271">
        <v>0</v>
      </c>
      <c r="F271">
        <v>0</v>
      </c>
      <c r="G271">
        <v>0</v>
      </c>
      <c r="H271">
        <v>0</v>
      </c>
      <c r="I271">
        <v>0</v>
      </c>
      <c r="J271">
        <v>0</v>
      </c>
      <c r="K271">
        <v>-50637.19</v>
      </c>
      <c r="L271">
        <v>-50630.79</v>
      </c>
      <c r="M271">
        <v>-34383.46</v>
      </c>
      <c r="N271">
        <v>-45797.73</v>
      </c>
      <c r="O271">
        <v>0</v>
      </c>
      <c r="P271">
        <v>0</v>
      </c>
      <c r="Q271">
        <v>0</v>
      </c>
      <c r="R271">
        <v>0</v>
      </c>
      <c r="S271">
        <v>0</v>
      </c>
      <c r="T271">
        <v>0</v>
      </c>
      <c r="U271">
        <v>0</v>
      </c>
      <c r="V271">
        <v>0</v>
      </c>
      <c r="W271">
        <v>0</v>
      </c>
      <c r="X271">
        <v>0</v>
      </c>
      <c r="Y271">
        <v>0</v>
      </c>
      <c r="Z271">
        <v>0</v>
      </c>
      <c r="AA271">
        <v>12037.71</v>
      </c>
      <c r="AB271">
        <v>54.6</v>
      </c>
      <c r="AC271">
        <v>0</v>
      </c>
      <c r="AD271">
        <v>21879.07</v>
      </c>
      <c r="AE271">
        <v>0</v>
      </c>
      <c r="AF271">
        <v>30261.25</v>
      </c>
      <c r="AG271">
        <v>32740.06</v>
      </c>
      <c r="AH271">
        <v>10563.45</v>
      </c>
      <c r="AI271">
        <v>-11981.73</v>
      </c>
      <c r="AJ271">
        <v>0</v>
      </c>
      <c r="AK271">
        <v>0</v>
      </c>
      <c r="AL271">
        <v>0</v>
      </c>
      <c r="AM271">
        <v>0</v>
      </c>
      <c r="AN271">
        <v>10093.700000000001</v>
      </c>
      <c r="AO271">
        <v>12101.9</v>
      </c>
      <c r="AP271">
        <v>10093.700000000001</v>
      </c>
      <c r="AQ271"/>
      <c r="AR271"/>
      <c r="AS271"/>
      <c r="AT271"/>
      <c r="AU271"/>
      <c r="AV271"/>
      <c r="AW271"/>
      <c r="AX271"/>
      <c r="AY271"/>
      <c r="AZ271"/>
      <c r="BA271"/>
      <c r="BB271"/>
      <c r="BC271"/>
      <c r="BD271"/>
      <c r="BE271"/>
      <c r="BF271"/>
      <c r="BG271"/>
    </row>
    <row r="272" spans="1:59" x14ac:dyDescent="0.3">
      <c r="A272" t="s">
        <v>269</v>
      </c>
      <c r="B272">
        <v>-82546.080000000002</v>
      </c>
      <c r="C272">
        <v>-48148.98</v>
      </c>
      <c r="D272">
        <v>40001.51</v>
      </c>
      <c r="E272">
        <v>32407.42</v>
      </c>
      <c r="F272">
        <v>-56501.69</v>
      </c>
      <c r="G272">
        <v>-168167.09</v>
      </c>
      <c r="H272">
        <v>-144329.54999999999</v>
      </c>
      <c r="I272">
        <v>-102794.92</v>
      </c>
      <c r="J272">
        <v>-121935.41</v>
      </c>
      <c r="K272">
        <v>-109351.09</v>
      </c>
      <c r="L272">
        <v>16310.34</v>
      </c>
      <c r="M272">
        <v>-63363.92</v>
      </c>
      <c r="N272">
        <v>-54995.41</v>
      </c>
      <c r="O272">
        <v>-151010.94</v>
      </c>
      <c r="P272">
        <v>-31010.95</v>
      </c>
      <c r="Q272">
        <v>-55799.41</v>
      </c>
      <c r="R272">
        <v>-88527.72</v>
      </c>
      <c r="S272">
        <v>-51303.9</v>
      </c>
      <c r="T272">
        <v>5240.3999999999996</v>
      </c>
      <c r="U272">
        <v>-12079.55</v>
      </c>
      <c r="V272">
        <v>-71572.600000000006</v>
      </c>
      <c r="W272">
        <v>-70095.520000000004</v>
      </c>
      <c r="X272">
        <v>-3146.55</v>
      </c>
      <c r="Y272">
        <v>9344.49</v>
      </c>
      <c r="Z272">
        <v>-31860.34</v>
      </c>
      <c r="AA272">
        <v>-111041.07</v>
      </c>
      <c r="AB272">
        <v>-56704.17</v>
      </c>
      <c r="AC272">
        <v>-31133.54</v>
      </c>
      <c r="AD272">
        <v>20851.03</v>
      </c>
      <c r="AE272">
        <v>-179688.44</v>
      </c>
      <c r="AF272">
        <v>-85049.13</v>
      </c>
      <c r="AG272">
        <v>-46866.7</v>
      </c>
      <c r="AH272">
        <v>-34957.629999999997</v>
      </c>
      <c r="AI272">
        <v>-82449.02</v>
      </c>
      <c r="AJ272">
        <v>-94348.12</v>
      </c>
      <c r="AK272">
        <v>-147203.15</v>
      </c>
      <c r="AL272">
        <v>-42753.19</v>
      </c>
      <c r="AM272">
        <v>-81918.38</v>
      </c>
      <c r="AN272">
        <v>-58752.54</v>
      </c>
      <c r="AO272">
        <v>-17817.27</v>
      </c>
      <c r="AP272">
        <v>7181.04</v>
      </c>
      <c r="AQ272"/>
      <c r="AR272"/>
      <c r="AS272"/>
      <c r="AT272"/>
      <c r="AU272"/>
      <c r="AV272"/>
      <c r="AW272"/>
      <c r="AX272"/>
      <c r="AY272"/>
      <c r="AZ272"/>
      <c r="BA272"/>
      <c r="BB272"/>
      <c r="BC272"/>
      <c r="BD272"/>
      <c r="BE272"/>
      <c r="BF272"/>
      <c r="BG272"/>
    </row>
    <row r="273" spans="1:59" x14ac:dyDescent="0.3">
      <c r="A273" t="s">
        <v>270</v>
      </c>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row>
    <row r="274" spans="1:59" x14ac:dyDescent="0.3">
      <c r="A274" t="s">
        <v>271</v>
      </c>
      <c r="B274">
        <v>0</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-465.22</v>
      </c>
      <c r="AM274">
        <v>0</v>
      </c>
      <c r="AN274">
        <v>0</v>
      </c>
      <c r="AO274">
        <v>0</v>
      </c>
      <c r="AP274">
        <v>0</v>
      </c>
      <c r="AQ274"/>
      <c r="AR274"/>
      <c r="AS274"/>
      <c r="AT274"/>
      <c r="AU274"/>
      <c r="AV274"/>
      <c r="AW274"/>
      <c r="AX274"/>
      <c r="AY274"/>
      <c r="AZ274"/>
      <c r="BA274"/>
      <c r="BB274"/>
      <c r="BC274"/>
      <c r="BD274"/>
      <c r="BE274"/>
      <c r="BF274"/>
      <c r="BG274"/>
    </row>
    <row r="275" spans="1:59" x14ac:dyDescent="0.3">
      <c r="A275" t="s">
        <v>272</v>
      </c>
      <c r="B275">
        <v>0</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-465.22</v>
      </c>
      <c r="AM275">
        <v>0</v>
      </c>
      <c r="AN275">
        <v>0</v>
      </c>
      <c r="AO275">
        <v>0</v>
      </c>
      <c r="AP275">
        <v>0</v>
      </c>
      <c r="AQ275"/>
      <c r="AR275"/>
      <c r="AS275"/>
      <c r="AT275"/>
      <c r="AU275"/>
      <c r="AV275"/>
      <c r="AW275"/>
      <c r="AX275"/>
      <c r="AY275"/>
      <c r="AZ275"/>
      <c r="BA275"/>
      <c r="BB275"/>
      <c r="BC275"/>
      <c r="BD275"/>
      <c r="BE275"/>
      <c r="BF275"/>
      <c r="BG275"/>
    </row>
    <row r="276" spans="1:59" x14ac:dyDescent="0.3">
      <c r="A276" t="s">
        <v>273</v>
      </c>
      <c r="B276">
        <v>0</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-465.22</v>
      </c>
      <c r="AM276">
        <v>0</v>
      </c>
      <c r="AN276">
        <v>0</v>
      </c>
      <c r="AO276">
        <v>0</v>
      </c>
      <c r="AP276">
        <v>0</v>
      </c>
      <c r="AQ276"/>
      <c r="AR276"/>
      <c r="AS276"/>
      <c r="AT276"/>
      <c r="AU276"/>
      <c r="AV276"/>
      <c r="AW276"/>
      <c r="AX276"/>
      <c r="AY276"/>
      <c r="AZ276"/>
      <c r="BA276"/>
      <c r="BB276"/>
      <c r="BC276"/>
      <c r="BD276"/>
      <c r="BE276"/>
      <c r="BF276"/>
      <c r="BG276"/>
    </row>
    <row r="277" spans="1:59" x14ac:dyDescent="0.3">
      <c r="A277" t="s">
        <v>274</v>
      </c>
      <c r="B277">
        <v>-18247.97</v>
      </c>
      <c r="C277">
        <v>-59951.72</v>
      </c>
      <c r="D277">
        <v>-66133.88</v>
      </c>
      <c r="E277">
        <v>-36868.83</v>
      </c>
      <c r="F277">
        <v>-18353.650000000001</v>
      </c>
      <c r="G277">
        <v>-75652.3</v>
      </c>
      <c r="H277">
        <v>-56457.51</v>
      </c>
      <c r="I277">
        <v>-31566.09</v>
      </c>
      <c r="J277">
        <v>-16033.06</v>
      </c>
      <c r="K277">
        <v>0</v>
      </c>
      <c r="L277">
        <v>0</v>
      </c>
      <c r="M277">
        <v>-17386.72</v>
      </c>
      <c r="N277">
        <v>0</v>
      </c>
      <c r="O277">
        <v>0</v>
      </c>
      <c r="P277">
        <v>0</v>
      </c>
      <c r="Q277">
        <v>0</v>
      </c>
      <c r="R277">
        <v>0</v>
      </c>
      <c r="S277">
        <v>0</v>
      </c>
      <c r="T277">
        <v>0</v>
      </c>
      <c r="U277">
        <v>0</v>
      </c>
      <c r="V277">
        <v>0</v>
      </c>
      <c r="W277">
        <v>0</v>
      </c>
      <c r="X277">
        <v>0</v>
      </c>
      <c r="Y277">
        <v>0</v>
      </c>
      <c r="Z277">
        <v>0</v>
      </c>
      <c r="AA277">
        <v>0</v>
      </c>
      <c r="AB277">
        <v>0</v>
      </c>
      <c r="AC277">
        <v>0</v>
      </c>
      <c r="AD277">
        <v>0</v>
      </c>
      <c r="AE277">
        <v>-4798.25</v>
      </c>
      <c r="AF277">
        <v>0</v>
      </c>
      <c r="AG277">
        <v>0</v>
      </c>
      <c r="AH277">
        <v>-4798.25</v>
      </c>
      <c r="AI277">
        <v>-1917.5</v>
      </c>
      <c r="AJ277">
        <v>-1423.75</v>
      </c>
      <c r="AK277">
        <v>-939.73</v>
      </c>
      <c r="AL277">
        <v>0</v>
      </c>
      <c r="AM277">
        <v>-6824.48</v>
      </c>
      <c r="AN277">
        <v>0</v>
      </c>
      <c r="AO277">
        <v>0</v>
      </c>
      <c r="AP277">
        <v>-4161.3100000000004</v>
      </c>
      <c r="AQ277"/>
      <c r="AR277"/>
      <c r="AS277"/>
      <c r="AT277"/>
      <c r="AU277"/>
      <c r="AV277"/>
      <c r="AW277"/>
      <c r="AX277"/>
      <c r="AY277"/>
      <c r="AZ277"/>
      <c r="BA277"/>
      <c r="BB277"/>
      <c r="BC277"/>
      <c r="BD277"/>
      <c r="BE277"/>
      <c r="BF277"/>
      <c r="BG277"/>
    </row>
    <row r="278" spans="1:59" x14ac:dyDescent="0.3">
      <c r="A278" t="s">
        <v>275</v>
      </c>
      <c r="B278">
        <v>0</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211498.78</v>
      </c>
      <c r="AN278">
        <v>211498.78</v>
      </c>
      <c r="AO278">
        <v>0</v>
      </c>
      <c r="AP278">
        <v>0</v>
      </c>
      <c r="AQ278"/>
      <c r="AR278"/>
      <c r="AS278"/>
      <c r="AT278"/>
      <c r="AU278"/>
      <c r="AV278"/>
      <c r="AW278"/>
      <c r="AX278"/>
      <c r="AY278"/>
      <c r="AZ278"/>
      <c r="BA278"/>
      <c r="BB278"/>
      <c r="BC278"/>
      <c r="BD278"/>
      <c r="BE278"/>
      <c r="BF278"/>
      <c r="BG278"/>
    </row>
    <row r="279" spans="1:59" x14ac:dyDescent="0.3">
      <c r="A279" t="s">
        <v>276</v>
      </c>
      <c r="B279">
        <v>0</v>
      </c>
      <c r="C279">
        <v>-236494.4</v>
      </c>
      <c r="D279">
        <v>-236494.4</v>
      </c>
      <c r="E279">
        <v>-153994.4</v>
      </c>
      <c r="F279">
        <v>0</v>
      </c>
      <c r="G279">
        <v>-219987.83</v>
      </c>
      <c r="H279">
        <v>-219987.83</v>
      </c>
      <c r="I279">
        <v>-126494.02</v>
      </c>
      <c r="J279">
        <v>0</v>
      </c>
      <c r="K279">
        <v>-236475</v>
      </c>
      <c r="L279">
        <v>-236475</v>
      </c>
      <c r="M279">
        <v>-137475</v>
      </c>
      <c r="N279">
        <v>0</v>
      </c>
      <c r="O279">
        <v>-192464.81</v>
      </c>
      <c r="P279">
        <v>-192464.81</v>
      </c>
      <c r="Q279">
        <v>-109980</v>
      </c>
      <c r="R279">
        <v>0</v>
      </c>
      <c r="S279">
        <v>-142973.07</v>
      </c>
      <c r="T279">
        <v>-142973.07</v>
      </c>
      <c r="U279">
        <v>-87983.07</v>
      </c>
      <c r="V279">
        <v>0</v>
      </c>
      <c r="W279">
        <v>-87994.94</v>
      </c>
      <c r="X279">
        <v>-87994.94</v>
      </c>
      <c r="Y279">
        <v>-66000</v>
      </c>
      <c r="Z279">
        <v>0</v>
      </c>
      <c r="AA279">
        <v>-148498.9</v>
      </c>
      <c r="AB279">
        <v>-148498.9</v>
      </c>
      <c r="AC279">
        <v>-93500</v>
      </c>
      <c r="AD279">
        <v>0</v>
      </c>
      <c r="AE279">
        <v>-198000</v>
      </c>
      <c r="AF279">
        <v>-198000</v>
      </c>
      <c r="AG279">
        <v>-104500</v>
      </c>
      <c r="AH279">
        <v>0</v>
      </c>
      <c r="AI279">
        <v>-131999.85</v>
      </c>
      <c r="AJ279">
        <v>-131999.85</v>
      </c>
      <c r="AK279">
        <v>-49500</v>
      </c>
      <c r="AL279">
        <v>0</v>
      </c>
      <c r="AM279">
        <v>-27498.26</v>
      </c>
      <c r="AN279">
        <v>-11000</v>
      </c>
      <c r="AO279">
        <v>-11000</v>
      </c>
      <c r="AP279">
        <v>0</v>
      </c>
      <c r="AQ279"/>
      <c r="AR279"/>
      <c r="AS279"/>
      <c r="AT279"/>
      <c r="AU279"/>
      <c r="AV279"/>
      <c r="AW279"/>
      <c r="AX279"/>
      <c r="AY279"/>
      <c r="AZ279"/>
      <c r="BA279"/>
      <c r="BB279"/>
      <c r="BC279"/>
      <c r="BD279"/>
      <c r="BE279"/>
      <c r="BF279"/>
      <c r="BG279"/>
    </row>
    <row r="280" spans="1:59" x14ac:dyDescent="0.3">
      <c r="A280" t="s">
        <v>253</v>
      </c>
      <c r="B280">
        <v>-6100.97</v>
      </c>
      <c r="C280">
        <v>-24519.03</v>
      </c>
      <c r="D280">
        <v>0</v>
      </c>
      <c r="E280">
        <v>0</v>
      </c>
      <c r="F280">
        <v>0</v>
      </c>
      <c r="G280">
        <v>0</v>
      </c>
      <c r="H280">
        <v>0</v>
      </c>
      <c r="I280">
        <v>0</v>
      </c>
      <c r="J280">
        <v>0</v>
      </c>
      <c r="K280">
        <v>0</v>
      </c>
      <c r="L280">
        <v>-16225.11</v>
      </c>
      <c r="M280">
        <v>-10769.48</v>
      </c>
      <c r="N280">
        <v>-5110.28</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c r="AR280"/>
      <c r="AS280"/>
      <c r="AT280"/>
      <c r="AU280"/>
      <c r="AV280"/>
      <c r="AW280"/>
      <c r="AX280"/>
      <c r="AY280"/>
      <c r="AZ280"/>
      <c r="BA280"/>
      <c r="BB280"/>
      <c r="BC280"/>
      <c r="BD280"/>
      <c r="BE280"/>
      <c r="BF280"/>
      <c r="BG280"/>
    </row>
    <row r="281" spans="1:59" x14ac:dyDescent="0.3">
      <c r="A281" t="s">
        <v>277</v>
      </c>
      <c r="B281">
        <v>0</v>
      </c>
      <c r="C281">
        <v>0</v>
      </c>
      <c r="D281">
        <v>0</v>
      </c>
      <c r="E281">
        <v>0</v>
      </c>
      <c r="F281">
        <v>0</v>
      </c>
      <c r="G281">
        <v>0</v>
      </c>
      <c r="H281">
        <v>0</v>
      </c>
      <c r="I281">
        <v>0</v>
      </c>
      <c r="J281">
        <v>0</v>
      </c>
      <c r="K281">
        <v>-63570.35</v>
      </c>
      <c r="L281">
        <v>-34079.949999999997</v>
      </c>
      <c r="M281">
        <v>0</v>
      </c>
      <c r="N281">
        <v>-8497.7099999999991</v>
      </c>
      <c r="O281">
        <v>0</v>
      </c>
      <c r="P281">
        <v>0</v>
      </c>
      <c r="Q281">
        <v>0</v>
      </c>
      <c r="R281">
        <v>0</v>
      </c>
      <c r="S281">
        <v>0</v>
      </c>
      <c r="T281">
        <v>0</v>
      </c>
      <c r="U281">
        <v>0</v>
      </c>
      <c r="V281">
        <v>0</v>
      </c>
      <c r="W281">
        <v>0</v>
      </c>
      <c r="X281">
        <v>0</v>
      </c>
      <c r="Y281">
        <v>0</v>
      </c>
      <c r="Z281">
        <v>0</v>
      </c>
      <c r="AA281">
        <v>0</v>
      </c>
      <c r="AB281">
        <v>0</v>
      </c>
      <c r="AC281">
        <v>0</v>
      </c>
      <c r="AD281">
        <v>0</v>
      </c>
      <c r="AE281">
        <v>0</v>
      </c>
      <c r="AF281">
        <v>-4798.25</v>
      </c>
      <c r="AG281">
        <v>-4798.25</v>
      </c>
      <c r="AH281">
        <v>0</v>
      </c>
      <c r="AI281">
        <v>0</v>
      </c>
      <c r="AJ281">
        <v>0</v>
      </c>
      <c r="AK281">
        <v>0</v>
      </c>
      <c r="AL281">
        <v>0</v>
      </c>
      <c r="AM281">
        <v>0</v>
      </c>
      <c r="AN281">
        <v>-6182.6</v>
      </c>
      <c r="AO281">
        <v>-5735.34</v>
      </c>
      <c r="AP281">
        <v>0</v>
      </c>
      <c r="AQ281"/>
      <c r="AR281"/>
      <c r="AS281"/>
      <c r="AT281"/>
      <c r="AU281"/>
      <c r="AV281"/>
      <c r="AW281"/>
      <c r="AX281"/>
      <c r="AY281"/>
      <c r="AZ281"/>
      <c r="BA281"/>
      <c r="BB281"/>
      <c r="BC281"/>
      <c r="BD281"/>
      <c r="BE281"/>
      <c r="BF281"/>
      <c r="BG281"/>
    </row>
    <row r="282" spans="1:59" x14ac:dyDescent="0.3">
      <c r="A282" t="s">
        <v>278</v>
      </c>
      <c r="B282">
        <v>-24348.94</v>
      </c>
      <c r="C282">
        <v>-320965.14</v>
      </c>
      <c r="D282">
        <v>-302628.27</v>
      </c>
      <c r="E282">
        <v>-190863.23</v>
      </c>
      <c r="F282">
        <v>-18353.650000000001</v>
      </c>
      <c r="G282">
        <v>-295640.13</v>
      </c>
      <c r="H282">
        <v>-276445.34000000003</v>
      </c>
      <c r="I282">
        <v>-158060.10999999999</v>
      </c>
      <c r="J282">
        <v>-16033.06</v>
      </c>
      <c r="K282">
        <v>-300045.34999999998</v>
      </c>
      <c r="L282">
        <v>-286780.06</v>
      </c>
      <c r="M282">
        <v>-165631.20000000001</v>
      </c>
      <c r="N282">
        <v>-13607.99</v>
      </c>
      <c r="O282">
        <v>-192464.81</v>
      </c>
      <c r="P282">
        <v>-192464.81</v>
      </c>
      <c r="Q282">
        <v>-109980</v>
      </c>
      <c r="R282">
        <v>0</v>
      </c>
      <c r="S282">
        <v>-142973.07</v>
      </c>
      <c r="T282">
        <v>-142973.07</v>
      </c>
      <c r="U282">
        <v>-87983.07</v>
      </c>
      <c r="V282">
        <v>0</v>
      </c>
      <c r="W282">
        <v>-87994.94</v>
      </c>
      <c r="X282">
        <v>-87994.94</v>
      </c>
      <c r="Y282">
        <v>-66000</v>
      </c>
      <c r="Z282">
        <v>0</v>
      </c>
      <c r="AA282">
        <v>-148498.9</v>
      </c>
      <c r="AB282">
        <v>-148498.9</v>
      </c>
      <c r="AC282">
        <v>-93500</v>
      </c>
      <c r="AD282">
        <v>0</v>
      </c>
      <c r="AE282">
        <v>-202798.25</v>
      </c>
      <c r="AF282">
        <v>-202798.25</v>
      </c>
      <c r="AG282">
        <v>-109298.25</v>
      </c>
      <c r="AH282">
        <v>-4798.25</v>
      </c>
      <c r="AI282">
        <v>-133917.35</v>
      </c>
      <c r="AJ282">
        <v>-133423.6</v>
      </c>
      <c r="AK282">
        <v>-50439.73</v>
      </c>
      <c r="AL282">
        <v>-465.22</v>
      </c>
      <c r="AM282">
        <v>177176.04</v>
      </c>
      <c r="AN282">
        <v>194316.19</v>
      </c>
      <c r="AO282">
        <v>-16735.34</v>
      </c>
      <c r="AP282">
        <v>-4161.3100000000004</v>
      </c>
      <c r="AQ282"/>
      <c r="AR282"/>
      <c r="AS282"/>
      <c r="AT282"/>
      <c r="AU282"/>
      <c r="AV282"/>
      <c r="AW282"/>
      <c r="AX282"/>
      <c r="AY282"/>
      <c r="AZ282"/>
      <c r="BA282"/>
      <c r="BB282"/>
      <c r="BC282"/>
      <c r="BD282"/>
      <c r="BE282"/>
      <c r="BF282"/>
      <c r="BG282"/>
    </row>
    <row r="283" spans="1:59" x14ac:dyDescent="0.3">
      <c r="A283" t="s">
        <v>279</v>
      </c>
      <c r="B283">
        <v>75487.649999999994</v>
      </c>
      <c r="C283">
        <v>-69130.81</v>
      </c>
      <c r="D283">
        <v>-78581.52</v>
      </c>
      <c r="E283">
        <v>-29433.91</v>
      </c>
      <c r="F283">
        <v>26003.75</v>
      </c>
      <c r="G283">
        <v>-25859.54</v>
      </c>
      <c r="H283">
        <v>9060.0300000000007</v>
      </c>
      <c r="I283">
        <v>-60588.17</v>
      </c>
      <c r="J283">
        <v>8918.2999999999993</v>
      </c>
      <c r="K283">
        <v>124668.18</v>
      </c>
      <c r="L283">
        <v>108487.4</v>
      </c>
      <c r="M283">
        <v>98215.33</v>
      </c>
      <c r="N283">
        <v>45072.46</v>
      </c>
      <c r="O283">
        <v>-38524.68</v>
      </c>
      <c r="P283">
        <v>75238.75</v>
      </c>
      <c r="Q283">
        <v>40485.49</v>
      </c>
      <c r="R283">
        <v>96493.06</v>
      </c>
      <c r="S283">
        <v>67032.850000000006</v>
      </c>
      <c r="T283">
        <v>138257.15</v>
      </c>
      <c r="U283">
        <v>77882.37</v>
      </c>
      <c r="V283">
        <v>77060.210000000006</v>
      </c>
      <c r="W283">
        <v>-4603.01</v>
      </c>
      <c r="X283">
        <v>91996.33</v>
      </c>
      <c r="Y283">
        <v>31441.439999999999</v>
      </c>
      <c r="Z283">
        <v>63276.52</v>
      </c>
      <c r="AA283">
        <v>-201380.61</v>
      </c>
      <c r="AB283">
        <v>-158378.15</v>
      </c>
      <c r="AC283">
        <v>-102536.33</v>
      </c>
      <c r="AD283">
        <v>33701.620000000003</v>
      </c>
      <c r="AE283">
        <v>-136084.4</v>
      </c>
      <c r="AF283">
        <v>-23356.18</v>
      </c>
      <c r="AG283">
        <v>1810.59</v>
      </c>
      <c r="AH283">
        <v>104702.7</v>
      </c>
      <c r="AI283">
        <v>-12819.76</v>
      </c>
      <c r="AJ283">
        <v>-48991.22</v>
      </c>
      <c r="AK283">
        <v>-72535.759999999995</v>
      </c>
      <c r="AL283">
        <v>63181.38</v>
      </c>
      <c r="AM283">
        <v>306996.93</v>
      </c>
      <c r="AN283">
        <v>293840.67</v>
      </c>
      <c r="AO283">
        <v>58932.85</v>
      </c>
      <c r="AP283">
        <v>57895.95</v>
      </c>
      <c r="AQ283"/>
      <c r="AR283"/>
      <c r="AS283"/>
      <c r="AT283"/>
      <c r="AU283"/>
      <c r="AV283"/>
      <c r="AW283"/>
      <c r="AX283"/>
      <c r="AY283"/>
      <c r="AZ283"/>
      <c r="BA283"/>
      <c r="BB283"/>
      <c r="BC283"/>
      <c r="BD283"/>
      <c r="BE283"/>
      <c r="BF283"/>
      <c r="BG283"/>
    </row>
    <row r="284" spans="1:59" x14ac:dyDescent="0.3">
      <c r="A284" t="s">
        <v>280</v>
      </c>
      <c r="B284">
        <v>98369.36</v>
      </c>
      <c r="C284">
        <v>167500.17000000001</v>
      </c>
      <c r="D284">
        <v>167500.17000000001</v>
      </c>
      <c r="E284">
        <v>167500.17000000001</v>
      </c>
      <c r="F284">
        <v>167500.17000000001</v>
      </c>
      <c r="G284">
        <v>193359.72</v>
      </c>
      <c r="H284">
        <v>193359.72</v>
      </c>
      <c r="I284">
        <v>193359.72</v>
      </c>
      <c r="J284">
        <v>193359.72</v>
      </c>
      <c r="K284">
        <v>68691.539999999994</v>
      </c>
      <c r="L284">
        <v>68691.539999999994</v>
      </c>
      <c r="M284">
        <v>68691.539999999994</v>
      </c>
      <c r="N284">
        <v>68691.539999999994</v>
      </c>
      <c r="O284">
        <v>111151.63</v>
      </c>
      <c r="P284">
        <v>111151.63</v>
      </c>
      <c r="Q284">
        <v>111151.63</v>
      </c>
      <c r="R284">
        <v>111151.63</v>
      </c>
      <c r="S284">
        <v>44118.78</v>
      </c>
      <c r="T284">
        <v>44118.78</v>
      </c>
      <c r="U284">
        <v>44118.78</v>
      </c>
      <c r="V284">
        <v>44118.78</v>
      </c>
      <c r="W284">
        <v>48721.79</v>
      </c>
      <c r="X284">
        <v>48721.79</v>
      </c>
      <c r="Y284">
        <v>48721.79</v>
      </c>
      <c r="Z284">
        <v>48721.79</v>
      </c>
      <c r="AA284">
        <v>250102.39999999999</v>
      </c>
      <c r="AB284">
        <v>250102.39999999999</v>
      </c>
      <c r="AC284">
        <v>250102.39999999999</v>
      </c>
      <c r="AD284">
        <v>250102.39999999999</v>
      </c>
      <c r="AE284">
        <v>386186.8</v>
      </c>
      <c r="AF284">
        <v>386186.8</v>
      </c>
      <c r="AG284">
        <v>386186.8</v>
      </c>
      <c r="AH284">
        <v>386186.8</v>
      </c>
      <c r="AI284">
        <v>399006.56</v>
      </c>
      <c r="AJ284">
        <v>399006.56</v>
      </c>
      <c r="AK284">
        <v>399006.56</v>
      </c>
      <c r="AL284">
        <v>399006.56</v>
      </c>
      <c r="AM284">
        <v>92009.63</v>
      </c>
      <c r="AN284">
        <v>92009.63</v>
      </c>
      <c r="AO284">
        <v>92009.63</v>
      </c>
      <c r="AP284">
        <v>92009.63</v>
      </c>
      <c r="AQ284"/>
      <c r="AR284"/>
      <c r="AS284"/>
      <c r="AT284"/>
      <c r="AU284"/>
      <c r="AV284"/>
      <c r="AW284"/>
      <c r="AX284"/>
      <c r="AY284"/>
      <c r="AZ284"/>
      <c r="BA284"/>
      <c r="BB284"/>
      <c r="BC284"/>
      <c r="BD284"/>
      <c r="BE284"/>
      <c r="BF284"/>
      <c r="BG284"/>
    </row>
    <row r="285" spans="1:59" x14ac:dyDescent="0.3">
      <c r="A285" t="s">
        <v>281</v>
      </c>
      <c r="B285">
        <v>173857.02</v>
      </c>
      <c r="C285">
        <v>98369.36</v>
      </c>
      <c r="D285">
        <v>88918.65</v>
      </c>
      <c r="E285">
        <v>138066.26</v>
      </c>
      <c r="F285">
        <v>193503.92</v>
      </c>
      <c r="G285">
        <v>167500.17000000001</v>
      </c>
      <c r="H285">
        <v>202419.74</v>
      </c>
      <c r="I285">
        <v>132771.54999999999</v>
      </c>
      <c r="J285">
        <v>202278.02</v>
      </c>
      <c r="K285">
        <v>193359.72</v>
      </c>
      <c r="L285">
        <v>177178.94</v>
      </c>
      <c r="M285">
        <v>166906.87</v>
      </c>
      <c r="N285">
        <v>113764</v>
      </c>
      <c r="O285">
        <v>72626.960000000006</v>
      </c>
      <c r="P285">
        <v>186390.38</v>
      </c>
      <c r="Q285">
        <v>151637.12</v>
      </c>
      <c r="R285">
        <v>207644.69</v>
      </c>
      <c r="S285">
        <v>111151.63</v>
      </c>
      <c r="T285">
        <v>182375.93</v>
      </c>
      <c r="U285">
        <v>122001.15</v>
      </c>
      <c r="V285">
        <v>121178.99</v>
      </c>
      <c r="W285">
        <v>44118.78</v>
      </c>
      <c r="X285">
        <v>140718.13</v>
      </c>
      <c r="Y285">
        <v>80163.23</v>
      </c>
      <c r="Z285">
        <v>111998.31</v>
      </c>
      <c r="AA285">
        <v>48721.79</v>
      </c>
      <c r="AB285">
        <v>91724.25</v>
      </c>
      <c r="AC285">
        <v>147566.07</v>
      </c>
      <c r="AD285">
        <v>283804.02</v>
      </c>
      <c r="AE285">
        <v>250102.39999999999</v>
      </c>
      <c r="AF285">
        <v>362830.62</v>
      </c>
      <c r="AG285">
        <v>387997.39</v>
      </c>
      <c r="AH285">
        <v>490889.5</v>
      </c>
      <c r="AI285">
        <v>386186.8</v>
      </c>
      <c r="AJ285">
        <v>350015.34</v>
      </c>
      <c r="AK285">
        <v>326470.8</v>
      </c>
      <c r="AL285">
        <v>462187.95</v>
      </c>
      <c r="AM285">
        <v>399006.56</v>
      </c>
      <c r="AN285">
        <v>385850.3</v>
      </c>
      <c r="AO285">
        <v>150942.49</v>
      </c>
      <c r="AP285">
        <v>149905.59</v>
      </c>
      <c r="AQ285"/>
      <c r="AR285"/>
      <c r="AS285"/>
      <c r="AT285"/>
      <c r="AU285"/>
      <c r="AV285"/>
      <c r="AW285"/>
      <c r="AX285"/>
      <c r="AY285"/>
      <c r="AZ285"/>
      <c r="BA285"/>
      <c r="BB285"/>
      <c r="BC285"/>
      <c r="BD285"/>
      <c r="BE285"/>
      <c r="BF285"/>
      <c r="BG285"/>
    </row>
    <row r="286" spans="1:59" x14ac:dyDescent="0.3">
      <c r="A286" t="s">
        <v>116</v>
      </c>
      <c r="B286" t="s">
        <v>117</v>
      </c>
      <c r="C286" t="s">
        <v>118</v>
      </c>
      <c r="D286" t="s">
        <v>119</v>
      </c>
      <c r="E286" t="s">
        <v>120</v>
      </c>
      <c r="F286" t="s">
        <v>121</v>
      </c>
      <c r="G286" t="s">
        <v>122</v>
      </c>
      <c r="H286" t="s">
        <v>123</v>
      </c>
      <c r="I286" t="s">
        <v>124</v>
      </c>
      <c r="J286" t="s">
        <v>125</v>
      </c>
      <c r="K286" t="s">
        <v>126</v>
      </c>
      <c r="L286" t="s">
        <v>127</v>
      </c>
      <c r="M286" t="s">
        <v>128</v>
      </c>
      <c r="N286" t="s">
        <v>129</v>
      </c>
      <c r="O286" t="s">
        <v>130</v>
      </c>
      <c r="P286" t="s">
        <v>131</v>
      </c>
      <c r="Q286" t="s">
        <v>132</v>
      </c>
      <c r="R286" t="s">
        <v>133</v>
      </c>
      <c r="S286" t="s">
        <v>134</v>
      </c>
      <c r="T286" t="s">
        <v>135</v>
      </c>
      <c r="U286" t="s">
        <v>136</v>
      </c>
      <c r="V286" t="s">
        <v>137</v>
      </c>
      <c r="W286" t="s">
        <v>138</v>
      </c>
      <c r="X286" t="s">
        <v>139</v>
      </c>
      <c r="Y286" t="s">
        <v>140</v>
      </c>
      <c r="Z286" t="s">
        <v>141</v>
      </c>
      <c r="AA286" t="s">
        <v>142</v>
      </c>
      <c r="AB286" t="s">
        <v>143</v>
      </c>
      <c r="AC286" t="s">
        <v>144</v>
      </c>
      <c r="AD286" t="s">
        <v>145</v>
      </c>
      <c r="AE286" t="s">
        <v>146</v>
      </c>
      <c r="AF286" t="s">
        <v>147</v>
      </c>
      <c r="AG286" t="s">
        <v>148</v>
      </c>
      <c r="AH286" t="s">
        <v>149</v>
      </c>
      <c r="AI286" t="s">
        <v>150</v>
      </c>
      <c r="AJ286" t="s">
        <v>151</v>
      </c>
      <c r="AK286" t="s">
        <v>152</v>
      </c>
      <c r="AL286" t="s">
        <v>153</v>
      </c>
      <c r="AM286" t="s">
        <v>154</v>
      </c>
      <c r="AN286" t="s">
        <v>155</v>
      </c>
      <c r="AO286" t="s">
        <v>156</v>
      </c>
      <c r="AP286" t="s">
        <v>157</v>
      </c>
      <c r="AQ286"/>
      <c r="AR286"/>
      <c r="AS286"/>
      <c r="AT286"/>
      <c r="AU286"/>
      <c r="AV286"/>
      <c r="AW286"/>
      <c r="AX286"/>
      <c r="AY286"/>
      <c r="AZ286"/>
      <c r="BA286"/>
      <c r="BB286"/>
      <c r="BC286"/>
      <c r="BD286"/>
      <c r="BE286"/>
      <c r="BF286"/>
      <c r="BG286"/>
    </row>
    <row r="287" spans="1:59" x14ac:dyDescent="0.3">
      <c r="A287" t="s">
        <v>158</v>
      </c>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row>
    <row r="288" spans="1:59" x14ac:dyDescent="0.3">
      <c r="A288" t="s">
        <v>159</v>
      </c>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row>
    <row r="289" spans="1:59" x14ac:dyDescent="0.3">
      <c r="A289" t="s">
        <v>160</v>
      </c>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row>
    <row r="290" spans="1:59"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row>
    <row r="291" spans="1:59"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row>
    <row r="292" spans="1:59"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row>
    <row r="293" spans="1:59"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row>
    <row r="294" spans="1:59"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row>
    <row r="295" spans="1:59"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row>
    <row r="296" spans="1:59"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row>
    <row r="297" spans="1:59"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row>
    <row r="298" spans="1:59"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row>
    <row r="299" spans="1:59"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row>
    <row r="300" spans="1:59"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row>
    <row r="301" spans="1:59"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row>
    <row r="302" spans="1:59"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row>
    <row r="303" spans="1:59"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row>
    <row r="304" spans="1:59"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row>
    <row r="305" spans="1:59"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row>
    <row r="306" spans="1:59"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row>
    <row r="307" spans="1:59"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row>
    <row r="308" spans="1:59"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row>
    <row r="309" spans="1:59"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row>
    <row r="310" spans="1:59"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row>
    <row r="311" spans="1:59"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row>
    <row r="312" spans="1:59"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row>
    <row r="313" spans="1:59" x14ac:dyDescent="0.3">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row>
    <row r="314" spans="1:59" x14ac:dyDescent="0.3">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row>
    <row r="315" spans="1:59" x14ac:dyDescent="0.3">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row>
    <row r="316" spans="1:59" x14ac:dyDescent="0.3">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row>
    <row r="317" spans="1:59" x14ac:dyDescent="0.3">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row>
    <row r="318" spans="1:59" x14ac:dyDescent="0.3">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row>
    <row r="322" spans="2:54" x14ac:dyDescent="0.3">
      <c r="BB322" s="5"/>
    </row>
    <row r="323" spans="2:54" x14ac:dyDescent="0.3">
      <c r="BB323" s="5"/>
    </row>
    <row r="324" spans="2:54" x14ac:dyDescent="0.3">
      <c r="BB324" s="5"/>
    </row>
    <row r="325" spans="2:54" x14ac:dyDescent="0.3">
      <c r="BB325" s="5"/>
    </row>
    <row r="326" spans="2:54" x14ac:dyDescent="0.3">
      <c r="BB326" s="5"/>
    </row>
    <row r="327" spans="2:54" x14ac:dyDescent="0.3">
      <c r="BB327" s="5"/>
    </row>
    <row r="328" spans="2:54" x14ac:dyDescent="0.3">
      <c r="BB328" s="5"/>
    </row>
    <row r="329" spans="2:54" x14ac:dyDescent="0.3">
      <c r="BB329" s="5"/>
    </row>
    <row r="330" spans="2:54" x14ac:dyDescent="0.3">
      <c r="BB330" s="5"/>
    </row>
    <row r="331" spans="2:54" x14ac:dyDescent="0.3">
      <c r="BB331" s="5"/>
    </row>
    <row r="332" spans="2:54" x14ac:dyDescent="0.3">
      <c r="BB332" s="5"/>
    </row>
    <row r="333" spans="2:54"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row>
    <row r="334" spans="2:54"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row>
    <row r="335" spans="2:54"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row>
    <row r="336" spans="2:54"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row>
    <row r="337" spans="1:54"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row>
    <row r="338" spans="1:54"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row>
    <row r="339" spans="1:54"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row>
    <row r="340" spans="1:54"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row>
    <row r="341" spans="1:54"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row>
    <row r="342" spans="1:54"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row>
    <row r="343" spans="1:54"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row>
    <row r="347" spans="1:54" x14ac:dyDescent="0.3">
      <c r="Q347" s="11" t="s">
        <v>282</v>
      </c>
      <c r="R347" s="11" t="s">
        <v>283</v>
      </c>
    </row>
    <row r="348" spans="1:54" s="12" customFormat="1" ht="17.25" thickBot="1" x14ac:dyDescent="0.35">
      <c r="B348" s="13">
        <v>2009</v>
      </c>
      <c r="C348" s="13">
        <v>2010</v>
      </c>
      <c r="D348" s="13">
        <v>2011</v>
      </c>
      <c r="E348" s="13">
        <v>2012</v>
      </c>
      <c r="F348" s="13">
        <v>2013</v>
      </c>
      <c r="G348" s="13">
        <v>2014</v>
      </c>
      <c r="H348" s="13">
        <v>2015</v>
      </c>
      <c r="I348" s="13">
        <v>2016</v>
      </c>
      <c r="J348" s="13">
        <v>2017</v>
      </c>
      <c r="K348" s="13">
        <v>2018</v>
      </c>
      <c r="L348" s="13">
        <v>2019</v>
      </c>
      <c r="M348" s="13">
        <v>2020</v>
      </c>
      <c r="N348" s="13">
        <v>2021</v>
      </c>
      <c r="O348" s="13">
        <v>2022</v>
      </c>
      <c r="P348" s="13">
        <v>2023</v>
      </c>
      <c r="Q348" s="14">
        <v>9</v>
      </c>
      <c r="R348" s="15">
        <v>2023</v>
      </c>
    </row>
    <row r="349" spans="1:54" x14ac:dyDescent="0.3">
      <c r="A349" s="16"/>
      <c r="B349" s="200" t="s">
        <v>284</v>
      </c>
      <c r="C349" s="200"/>
      <c r="D349" s="200"/>
      <c r="E349" s="200"/>
      <c r="F349" s="200"/>
      <c r="G349" s="200"/>
      <c r="H349" s="200"/>
      <c r="I349" s="200"/>
      <c r="J349" s="200"/>
      <c r="K349" s="200"/>
      <c r="L349" s="200"/>
      <c r="M349" s="200"/>
      <c r="N349" s="200"/>
      <c r="O349" s="200"/>
      <c r="P349" s="17"/>
      <c r="Q349" s="18"/>
      <c r="R349" s="3"/>
    </row>
    <row r="350" spans="1:54" x14ac:dyDescent="0.3">
      <c r="B350" s="209" t="s">
        <v>45</v>
      </c>
      <c r="C350" s="209"/>
      <c r="D350" s="209"/>
      <c r="E350" s="209"/>
      <c r="F350" s="209"/>
      <c r="G350" s="209"/>
      <c r="H350" s="209"/>
      <c r="I350" s="209"/>
      <c r="J350" s="209"/>
      <c r="K350" s="209"/>
      <c r="L350" s="209"/>
      <c r="M350" s="209"/>
      <c r="N350" s="209"/>
      <c r="O350" s="209"/>
      <c r="P350" s="19"/>
      <c r="Q350" s="18"/>
      <c r="R350" s="3"/>
    </row>
    <row r="351" spans="1:54" x14ac:dyDescent="0.3">
      <c r="B351" s="20" t="str">
        <f t="shared" ref="B351:P354" si="9">IFERROR(VLOOKUP($B$350,$4:$126,MATCH($R351&amp;"/"&amp;B$348,$2:$2,0),FALSE),"")</f>
        <v/>
      </c>
      <c r="C351" s="20" t="str">
        <f t="shared" si="9"/>
        <v/>
      </c>
      <c r="D351" s="20" t="str">
        <f t="shared" si="9"/>
        <v/>
      </c>
      <c r="E351" s="20" t="str">
        <f t="shared" si="9"/>
        <v/>
      </c>
      <c r="F351" s="20">
        <f t="shared" si="9"/>
        <v>149905.59</v>
      </c>
      <c r="G351" s="20">
        <f t="shared" si="9"/>
        <v>462187.95</v>
      </c>
      <c r="H351" s="20">
        <f t="shared" si="9"/>
        <v>490889.5</v>
      </c>
      <c r="I351" s="20">
        <f t="shared" si="9"/>
        <v>283804.02</v>
      </c>
      <c r="J351" s="20">
        <f t="shared" si="9"/>
        <v>111998.31</v>
      </c>
      <c r="K351" s="20">
        <f t="shared" si="9"/>
        <v>121178.99</v>
      </c>
      <c r="L351" s="20">
        <f t="shared" si="9"/>
        <v>207644.69</v>
      </c>
      <c r="M351" s="20">
        <f t="shared" si="9"/>
        <v>113764</v>
      </c>
      <c r="N351" s="21">
        <f t="shared" si="9"/>
        <v>202278.02</v>
      </c>
      <c r="O351" s="21">
        <f t="shared" si="9"/>
        <v>193503.92</v>
      </c>
      <c r="P351" s="21">
        <f t="shared" si="9"/>
        <v>173857.02</v>
      </c>
      <c r="Q351" s="18"/>
      <c r="R351" s="22" t="s">
        <v>285</v>
      </c>
    </row>
    <row r="352" spans="1:54" x14ac:dyDescent="0.3">
      <c r="B352" s="20" t="str">
        <f t="shared" si="9"/>
        <v/>
      </c>
      <c r="C352" s="20" t="str">
        <f t="shared" si="9"/>
        <v/>
      </c>
      <c r="D352" s="20" t="str">
        <f t="shared" si="9"/>
        <v/>
      </c>
      <c r="E352" s="20" t="str">
        <f t="shared" si="9"/>
        <v/>
      </c>
      <c r="F352" s="20">
        <f t="shared" si="9"/>
        <v>150942.49</v>
      </c>
      <c r="G352" s="20">
        <f t="shared" si="9"/>
        <v>326470.8</v>
      </c>
      <c r="H352" s="20">
        <f t="shared" si="9"/>
        <v>387997.39</v>
      </c>
      <c r="I352" s="20">
        <f t="shared" si="9"/>
        <v>147566.07</v>
      </c>
      <c r="J352" s="20">
        <f t="shared" si="9"/>
        <v>80163.23</v>
      </c>
      <c r="K352" s="20">
        <f t="shared" si="9"/>
        <v>122001.15</v>
      </c>
      <c r="L352" s="20">
        <f t="shared" si="9"/>
        <v>151637.12</v>
      </c>
      <c r="M352" s="20">
        <f t="shared" si="9"/>
        <v>166906.87</v>
      </c>
      <c r="N352" s="21">
        <f t="shared" si="9"/>
        <v>132771.54999999999</v>
      </c>
      <c r="O352" s="21">
        <f t="shared" si="9"/>
        <v>138066.26</v>
      </c>
      <c r="P352" s="21" t="str">
        <f t="shared" si="9"/>
        <v/>
      </c>
      <c r="Q352" s="18"/>
      <c r="R352" s="22" t="s">
        <v>286</v>
      </c>
    </row>
    <row r="353" spans="2:18" x14ac:dyDescent="0.3">
      <c r="B353" s="20" t="str">
        <f t="shared" si="9"/>
        <v/>
      </c>
      <c r="C353" s="20" t="str">
        <f t="shared" si="9"/>
        <v/>
      </c>
      <c r="D353" s="20" t="str">
        <f t="shared" si="9"/>
        <v/>
      </c>
      <c r="E353" s="20" t="str">
        <f t="shared" si="9"/>
        <v/>
      </c>
      <c r="F353" s="20">
        <f t="shared" si="9"/>
        <v>385850.3</v>
      </c>
      <c r="G353" s="20">
        <f t="shared" si="9"/>
        <v>350015.34</v>
      </c>
      <c r="H353" s="20">
        <f t="shared" si="9"/>
        <v>362830.62</v>
      </c>
      <c r="I353" s="20">
        <f t="shared" si="9"/>
        <v>91724.25</v>
      </c>
      <c r="J353" s="20">
        <f t="shared" si="9"/>
        <v>140718.13</v>
      </c>
      <c r="K353" s="20">
        <f t="shared" si="9"/>
        <v>182375.93</v>
      </c>
      <c r="L353" s="20">
        <f t="shared" si="9"/>
        <v>186390.38</v>
      </c>
      <c r="M353" s="20">
        <f t="shared" si="9"/>
        <v>177178.94</v>
      </c>
      <c r="N353" s="21">
        <f t="shared" si="9"/>
        <v>202419.74</v>
      </c>
      <c r="O353" s="21">
        <f t="shared" si="9"/>
        <v>88918.65</v>
      </c>
      <c r="P353" s="21" t="str">
        <f t="shared" si="9"/>
        <v/>
      </c>
      <c r="Q353" s="18"/>
      <c r="R353" s="22" t="s">
        <v>287</v>
      </c>
    </row>
    <row r="354" spans="2:18" x14ac:dyDescent="0.3">
      <c r="B354" s="20" t="str">
        <f t="shared" si="9"/>
        <v/>
      </c>
      <c r="C354" s="20" t="str">
        <f t="shared" si="9"/>
        <v/>
      </c>
      <c r="D354" s="20" t="str">
        <f t="shared" si="9"/>
        <v/>
      </c>
      <c r="E354" s="20" t="str">
        <f t="shared" si="9"/>
        <v/>
      </c>
      <c r="F354" s="20">
        <f t="shared" si="9"/>
        <v>399006.56</v>
      </c>
      <c r="G354" s="20">
        <f t="shared" si="9"/>
        <v>386186.8</v>
      </c>
      <c r="H354" s="20">
        <f t="shared" si="9"/>
        <v>250102.39999999999</v>
      </c>
      <c r="I354" s="20">
        <f t="shared" si="9"/>
        <v>48721.79</v>
      </c>
      <c r="J354" s="20">
        <f t="shared" si="9"/>
        <v>44118.78</v>
      </c>
      <c r="K354" s="20">
        <f t="shared" si="9"/>
        <v>111151.63</v>
      </c>
      <c r="L354" s="20">
        <f t="shared" si="9"/>
        <v>72626.960000000006</v>
      </c>
      <c r="M354" s="20">
        <f t="shared" si="9"/>
        <v>193359.72</v>
      </c>
      <c r="N354" s="21">
        <f>IFERROR(VLOOKUP($B$350,$4:$126,MATCH($R354&amp;"/"&amp;N$348,$2:$2,0),FALSE),IFERROR(VLOOKUP($B$350,$4:$126,MATCH($R353&amp;"/"&amp;N$348,$2:$2,0),FALSE),IFERROR(VLOOKUP($B$350,$4:$126,MATCH($R352&amp;"/"&amp;N$348,$2:$2,0),FALSE),IFERROR(VLOOKUP($B$350,$4:$126,MATCH($R351&amp;"/"&amp;N$348,$2:$2,0),FALSE),""))))</f>
        <v>167500.17000000001</v>
      </c>
      <c r="O354" s="21">
        <f>IFERROR(VLOOKUP($B$350,$4:$126,MATCH($R354&amp;"/"&amp;O$348,$2:$2,0),FALSE),IFERROR(VLOOKUP($B$350,$4:$126,MATCH($R353&amp;"/"&amp;O$348,$2:$2,0),FALSE),IFERROR(VLOOKUP($B$350,$4:$126,MATCH($R352&amp;"/"&amp;O$348,$2:$2,0),FALSE),IFERROR(VLOOKUP($B$350,$4:$126,MATCH($R351&amp;"/"&amp;O$348,$2:$2,0),FALSE),""))))</f>
        <v>98369.36</v>
      </c>
      <c r="P354" s="21">
        <f>IFERROR(VLOOKUP($B$350,$4:$126,MATCH($R354&amp;"/"&amp;P$348,$2:$2,0),FALSE),IFERROR(VLOOKUP($B$350,$4:$126,MATCH($R353&amp;"/"&amp;P$348,$2:$2,0),FALSE),IFERROR(VLOOKUP($B$350,$4:$126,MATCH($R352&amp;"/"&amp;P$348,$2:$2,0),FALSE),IFERROR(VLOOKUP($B$350,$4:$126,MATCH($R351&amp;"/"&amp;P$348,$2:$2,0),FALSE),""))))</f>
        <v>173857.02</v>
      </c>
      <c r="Q354" s="18"/>
      <c r="R354" s="22" t="s">
        <v>288</v>
      </c>
    </row>
    <row r="355" spans="2:18" x14ac:dyDescent="0.3">
      <c r="B355" s="23" t="e">
        <f t="shared" ref="B355:P355" si="10">+B354/B$402</f>
        <v>#VALUE!</v>
      </c>
      <c r="C355" s="23" t="e">
        <f t="shared" si="10"/>
        <v>#VALUE!</v>
      </c>
      <c r="D355" s="23" t="e">
        <f t="shared" si="10"/>
        <v>#VALUE!</v>
      </c>
      <c r="E355" s="23" t="e">
        <f t="shared" si="10"/>
        <v>#VALUE!</v>
      </c>
      <c r="F355" s="23">
        <f t="shared" si="10"/>
        <v>0.57394787554385163</v>
      </c>
      <c r="G355" s="23">
        <f t="shared" si="10"/>
        <v>0.54168720038042273</v>
      </c>
      <c r="H355" s="23">
        <f t="shared" si="10"/>
        <v>0.33297710938142483</v>
      </c>
      <c r="I355" s="23">
        <f t="shared" si="10"/>
        <v>8.3913184803611873E-2</v>
      </c>
      <c r="J355" s="23">
        <f t="shared" si="10"/>
        <v>7.3163365095104974E-2</v>
      </c>
      <c r="K355" s="23">
        <f t="shared" si="10"/>
        <v>0.15006091384716833</v>
      </c>
      <c r="L355" s="23">
        <f t="shared" si="10"/>
        <v>8.5929627705278608E-2</v>
      </c>
      <c r="M355" s="23">
        <f t="shared" si="10"/>
        <v>0.10872625561983443</v>
      </c>
      <c r="N355" s="23">
        <f t="shared" si="10"/>
        <v>9.1753201579557978E-2</v>
      </c>
      <c r="O355" s="23">
        <f t="shared" si="10"/>
        <v>5.4453482127984627E-2</v>
      </c>
      <c r="P355" s="23">
        <f t="shared" si="10"/>
        <v>8.9258322247770694E-2</v>
      </c>
      <c r="Q355" s="18"/>
      <c r="R355" s="24" t="s">
        <v>289</v>
      </c>
    </row>
    <row r="356" spans="2:18" x14ac:dyDescent="0.3">
      <c r="B356" s="209" t="s">
        <v>46</v>
      </c>
      <c r="C356" s="209"/>
      <c r="D356" s="209"/>
      <c r="E356" s="209"/>
      <c r="F356" s="209"/>
      <c r="G356" s="209"/>
      <c r="H356" s="209"/>
      <c r="I356" s="209"/>
      <c r="J356" s="209"/>
      <c r="K356" s="209"/>
      <c r="L356" s="209"/>
      <c r="M356" s="209"/>
      <c r="N356" s="209"/>
      <c r="O356" s="209"/>
      <c r="P356" s="19"/>
      <c r="Q356" s="18"/>
      <c r="R356" s="3"/>
    </row>
    <row r="357" spans="2:18" x14ac:dyDescent="0.3">
      <c r="B357" s="21" t="str">
        <f t="shared" ref="B357:N360" si="11">IFERROR(VLOOKUP($B$356,$4:$126,MATCH($R357&amp;"/"&amp;B$348,$2:$2,0),FALSE),IFERROR(VLOOKUP($B$356,$4:$126,MATCH($R356&amp;"/"&amp;B$348,$2:$2,0),FALSE),IFERROR(VLOOKUP($B$356,$4:$126,MATCH($R355&amp;"/"&amp;B$348,$2:$2,0),FALSE),IFERROR(VLOOKUP($B$356,$4:$126,MATCH($R354&amp;"/"&amp;B$348,$2:$2,0),FALSE),"0"))))</f>
        <v>0</v>
      </c>
      <c r="C357" s="21" t="str">
        <f t="shared" si="11"/>
        <v>0</v>
      </c>
      <c r="D357" s="21" t="str">
        <f t="shared" si="11"/>
        <v>0</v>
      </c>
      <c r="E357" s="21" t="str">
        <f t="shared" si="11"/>
        <v>0</v>
      </c>
      <c r="F357" s="21">
        <f t="shared" si="11"/>
        <v>22731.24</v>
      </c>
      <c r="G357" s="21">
        <f t="shared" si="11"/>
        <v>52273.5</v>
      </c>
      <c r="H357" s="21">
        <f t="shared" si="11"/>
        <v>34404.620000000003</v>
      </c>
      <c r="I357" s="21">
        <f t="shared" si="11"/>
        <v>73154.509999999995</v>
      </c>
      <c r="J357" s="21">
        <f t="shared" si="11"/>
        <v>182890.98</v>
      </c>
      <c r="K357" s="21">
        <f t="shared" si="11"/>
        <v>247296.07</v>
      </c>
      <c r="L357" s="21">
        <f t="shared" si="11"/>
        <v>306174.3</v>
      </c>
      <c r="M357" s="21">
        <f t="shared" si="11"/>
        <v>0</v>
      </c>
      <c r="N357" s="21">
        <f t="shared" si="11"/>
        <v>404272.94</v>
      </c>
      <c r="O357" s="21">
        <f t="shared" ref="O357:P359" si="12">IFERROR(VLOOKUP($B$356,$4:$126,MATCH($R357&amp;"/"&amp;O$348,$2:$2,0),FALSE),"")</f>
        <v>469126.18</v>
      </c>
      <c r="P357" s="21">
        <f t="shared" si="12"/>
        <v>477647.88</v>
      </c>
      <c r="Q357" s="18"/>
      <c r="R357" s="22" t="s">
        <v>285</v>
      </c>
    </row>
    <row r="358" spans="2:18" x14ac:dyDescent="0.3">
      <c r="B358" s="21" t="str">
        <f t="shared" si="11"/>
        <v>0</v>
      </c>
      <c r="C358" s="21" t="str">
        <f t="shared" si="11"/>
        <v>0</v>
      </c>
      <c r="D358" s="21" t="str">
        <f t="shared" si="11"/>
        <v>0</v>
      </c>
      <c r="E358" s="21" t="str">
        <f t="shared" si="11"/>
        <v>0</v>
      </c>
      <c r="F358" s="21">
        <f t="shared" si="11"/>
        <v>22750.79</v>
      </c>
      <c r="G358" s="21">
        <f t="shared" si="11"/>
        <v>143855.42000000001</v>
      </c>
      <c r="H358" s="21">
        <f t="shared" si="11"/>
        <v>14414.57</v>
      </c>
      <c r="I358" s="21">
        <f t="shared" si="11"/>
        <v>112896.71</v>
      </c>
      <c r="J358" s="21">
        <f t="shared" si="11"/>
        <v>131947.13</v>
      </c>
      <c r="K358" s="21">
        <f t="shared" si="11"/>
        <v>193373.67</v>
      </c>
      <c r="L358" s="21">
        <f t="shared" si="11"/>
        <v>265195.90000000002</v>
      </c>
      <c r="M358" s="21">
        <f t="shared" si="11"/>
        <v>0</v>
      </c>
      <c r="N358" s="21">
        <f t="shared" si="11"/>
        <v>374343.98</v>
      </c>
      <c r="O358" s="21">
        <f t="shared" si="12"/>
        <v>369216.47</v>
      </c>
      <c r="P358" s="21" t="str">
        <f t="shared" si="12"/>
        <v/>
      </c>
      <c r="Q358" s="18"/>
      <c r="R358" s="22" t="s">
        <v>286</v>
      </c>
    </row>
    <row r="359" spans="2:18" x14ac:dyDescent="0.3">
      <c r="B359" s="21" t="str">
        <f t="shared" si="11"/>
        <v>0</v>
      </c>
      <c r="C359" s="21" t="str">
        <f t="shared" si="11"/>
        <v>0</v>
      </c>
      <c r="D359" s="21" t="str">
        <f t="shared" si="11"/>
        <v>0</v>
      </c>
      <c r="E359" s="21" t="str">
        <f t="shared" si="11"/>
        <v>0</v>
      </c>
      <c r="F359" s="21">
        <f t="shared" si="11"/>
        <v>22753.83</v>
      </c>
      <c r="G359" s="21">
        <f t="shared" si="11"/>
        <v>73799.37</v>
      </c>
      <c r="H359" s="21">
        <f t="shared" si="11"/>
        <v>13714.53</v>
      </c>
      <c r="I359" s="21">
        <f t="shared" si="11"/>
        <v>123112.93</v>
      </c>
      <c r="J359" s="21">
        <f t="shared" si="11"/>
        <v>140419.14000000001</v>
      </c>
      <c r="K359" s="21">
        <f t="shared" si="11"/>
        <v>175995.63</v>
      </c>
      <c r="L359" s="21">
        <f t="shared" si="11"/>
        <v>225254.75</v>
      </c>
      <c r="M359" s="21">
        <f t="shared" si="11"/>
        <v>0</v>
      </c>
      <c r="N359" s="21">
        <f t="shared" si="11"/>
        <v>404038.2</v>
      </c>
      <c r="O359" s="21">
        <f t="shared" si="12"/>
        <v>349019.95</v>
      </c>
      <c r="P359" s="21" t="str">
        <f t="shared" si="12"/>
        <v/>
      </c>
      <c r="Q359" s="18"/>
      <c r="R359" s="22" t="s">
        <v>287</v>
      </c>
    </row>
    <row r="360" spans="2:18" x14ac:dyDescent="0.3">
      <c r="B360" s="21" t="str">
        <f t="shared" si="11"/>
        <v>0</v>
      </c>
      <c r="C360" s="21" t="str">
        <f t="shared" si="11"/>
        <v>0</v>
      </c>
      <c r="D360" s="21" t="str">
        <f t="shared" si="11"/>
        <v>0</v>
      </c>
      <c r="E360" s="21" t="str">
        <f t="shared" si="11"/>
        <v>0</v>
      </c>
      <c r="F360" s="21">
        <f t="shared" si="11"/>
        <v>22782.639999999999</v>
      </c>
      <c r="G360" s="21">
        <f t="shared" si="11"/>
        <v>34950.18</v>
      </c>
      <c r="H360" s="21">
        <f t="shared" si="11"/>
        <v>95032.69</v>
      </c>
      <c r="I360" s="21">
        <f t="shared" si="11"/>
        <v>163131.34</v>
      </c>
      <c r="J360" s="21">
        <f t="shared" si="11"/>
        <v>187016.15</v>
      </c>
      <c r="K360" s="21">
        <f t="shared" si="11"/>
        <v>226261.9</v>
      </c>
      <c r="L360" s="21">
        <f t="shared" si="11"/>
        <v>320273.09999999998</v>
      </c>
      <c r="M360" s="21">
        <f t="shared" si="11"/>
        <v>0</v>
      </c>
      <c r="N360" s="21">
        <f t="shared" si="11"/>
        <v>419089.05</v>
      </c>
      <c r="O360" s="21">
        <f>IFERROR(VLOOKUP($B$356,$4:$126,MATCH($R360&amp;"/"&amp;O$348,$2:$2,0),FALSE),IFERROR(VLOOKUP($B$356,$4:$126,MATCH($R359&amp;"/"&amp;O$348,$2:$2,0),FALSE),IFERROR(VLOOKUP($B$356,$4:$126,MATCH($R358&amp;"/"&amp;O$348,$2:$2,0),FALSE),IFERROR(VLOOKUP($B$356,$4:$126,MATCH($R357&amp;"/"&amp;O$348,$2:$2,0),FALSE),""))))</f>
        <v>419090.54</v>
      </c>
      <c r="P360" s="21">
        <f>IFERROR(VLOOKUP($B$356,$4:$126,MATCH($R360&amp;"/"&amp;P$348,$2:$2,0),FALSE),IFERROR(VLOOKUP($B$356,$4:$126,MATCH($R359&amp;"/"&amp;P$348,$2:$2,0),FALSE),IFERROR(VLOOKUP($B$356,$4:$126,MATCH($R358&amp;"/"&amp;P$348,$2:$2,0),FALSE),IFERROR(VLOOKUP($B$356,$4:$126,MATCH($R357&amp;"/"&amp;P$348,$2:$2,0),FALSE),""))))</f>
        <v>477647.88</v>
      </c>
      <c r="Q360" s="18"/>
      <c r="R360" s="22" t="s">
        <v>288</v>
      </c>
    </row>
    <row r="361" spans="2:18" x14ac:dyDescent="0.3">
      <c r="B361" s="23" t="e">
        <f t="shared" ref="B361:P361" si="13">+B360/B$402</f>
        <v>#VALUE!</v>
      </c>
      <c r="C361" s="23" t="e">
        <f t="shared" si="13"/>
        <v>#VALUE!</v>
      </c>
      <c r="D361" s="23" t="e">
        <f t="shared" si="13"/>
        <v>#VALUE!</v>
      </c>
      <c r="E361" s="23" t="e">
        <f t="shared" si="13"/>
        <v>#VALUE!</v>
      </c>
      <c r="F361" s="23">
        <f t="shared" si="13"/>
        <v>3.2771510892653934E-2</v>
      </c>
      <c r="G361" s="23">
        <f t="shared" si="13"/>
        <v>4.9023076803743279E-2</v>
      </c>
      <c r="H361" s="23">
        <f t="shared" si="13"/>
        <v>0.1265230178236636</v>
      </c>
      <c r="I361" s="23">
        <f t="shared" si="13"/>
        <v>0.28095992123197527</v>
      </c>
      <c r="J361" s="23">
        <f t="shared" si="13"/>
        <v>0.31013393527950944</v>
      </c>
      <c r="K361" s="23">
        <f t="shared" si="13"/>
        <v>0.30546621298128163</v>
      </c>
      <c r="L361" s="23">
        <f t="shared" si="13"/>
        <v>0.37893570441356017</v>
      </c>
      <c r="M361" s="23">
        <f t="shared" si="13"/>
        <v>0</v>
      </c>
      <c r="N361" s="23">
        <f t="shared" si="13"/>
        <v>0.22956849586740985</v>
      </c>
      <c r="O361" s="23">
        <f t="shared" si="13"/>
        <v>0.23199235239405264</v>
      </c>
      <c r="P361" s="23">
        <f t="shared" si="13"/>
        <v>0.24522477374801724</v>
      </c>
      <c r="Q361" s="18"/>
      <c r="R361" s="24" t="s">
        <v>289</v>
      </c>
    </row>
    <row r="362" spans="2:18" x14ac:dyDescent="0.3">
      <c r="B362" s="209" t="s">
        <v>47</v>
      </c>
      <c r="C362" s="209"/>
      <c r="D362" s="209"/>
      <c r="E362" s="209"/>
      <c r="F362" s="209"/>
      <c r="G362" s="209"/>
      <c r="H362" s="209"/>
      <c r="I362" s="209"/>
      <c r="J362" s="209"/>
      <c r="K362" s="209"/>
      <c r="L362" s="209"/>
      <c r="M362" s="209"/>
      <c r="N362" s="209"/>
      <c r="O362" s="209"/>
      <c r="P362" s="19"/>
      <c r="Q362" s="18"/>
      <c r="R362" s="3"/>
    </row>
    <row r="363" spans="2:18" x14ac:dyDescent="0.3">
      <c r="B363" s="21" t="str">
        <f t="shared" ref="B363:P366" si="14">IFERROR(VLOOKUP($B$362,$4:$126,MATCH($R363&amp;"/"&amp;B$348,$2:$2,0),FALSE),"")</f>
        <v/>
      </c>
      <c r="C363" s="21" t="str">
        <f t="shared" si="14"/>
        <v/>
      </c>
      <c r="D363" s="21" t="str">
        <f t="shared" si="14"/>
        <v/>
      </c>
      <c r="E363" s="21" t="str">
        <f t="shared" si="14"/>
        <v/>
      </c>
      <c r="F363" s="21">
        <f t="shared" si="14"/>
        <v>143234.13</v>
      </c>
      <c r="G363" s="21">
        <f t="shared" si="14"/>
        <v>114433.11</v>
      </c>
      <c r="H363" s="21">
        <f t="shared" si="14"/>
        <v>140727.63</v>
      </c>
      <c r="I363" s="21">
        <f t="shared" si="14"/>
        <v>101040.53</v>
      </c>
      <c r="J363" s="21">
        <f t="shared" si="14"/>
        <v>57209.03</v>
      </c>
      <c r="K363" s="21">
        <f t="shared" si="14"/>
        <v>91680.37</v>
      </c>
      <c r="L363" s="21">
        <f t="shared" si="14"/>
        <v>136712.53</v>
      </c>
      <c r="M363" s="21">
        <f t="shared" si="14"/>
        <v>104915.01</v>
      </c>
      <c r="N363" s="21">
        <f t="shared" si="14"/>
        <v>82759.88</v>
      </c>
      <c r="O363" s="21">
        <f t="shared" si="14"/>
        <v>131791.72</v>
      </c>
      <c r="P363" s="21">
        <f t="shared" si="14"/>
        <v>102930.06</v>
      </c>
      <c r="Q363" s="18"/>
      <c r="R363" s="22" t="s">
        <v>285</v>
      </c>
    </row>
    <row r="364" spans="2:18" x14ac:dyDescent="0.3">
      <c r="B364" s="21" t="str">
        <f t="shared" si="14"/>
        <v/>
      </c>
      <c r="C364" s="21" t="str">
        <f t="shared" si="14"/>
        <v/>
      </c>
      <c r="D364" s="21" t="str">
        <f t="shared" si="14"/>
        <v/>
      </c>
      <c r="E364" s="21" t="str">
        <f t="shared" si="14"/>
        <v/>
      </c>
      <c r="F364" s="21">
        <f t="shared" si="14"/>
        <v>123017.47</v>
      </c>
      <c r="G364" s="21">
        <f t="shared" si="14"/>
        <v>125141.98</v>
      </c>
      <c r="H364" s="21">
        <f t="shared" si="14"/>
        <v>119667.8</v>
      </c>
      <c r="I364" s="21">
        <f t="shared" si="14"/>
        <v>111641.62</v>
      </c>
      <c r="J364" s="21">
        <f t="shared" si="14"/>
        <v>71933.69</v>
      </c>
      <c r="K364" s="21">
        <f t="shared" si="14"/>
        <v>119811.75</v>
      </c>
      <c r="L364" s="21">
        <f t="shared" si="14"/>
        <v>148199.9</v>
      </c>
      <c r="M364" s="21">
        <f t="shared" si="14"/>
        <v>87609.53</v>
      </c>
      <c r="N364" s="21">
        <f t="shared" si="14"/>
        <v>78221.38</v>
      </c>
      <c r="O364" s="21">
        <f t="shared" si="14"/>
        <v>106689.27</v>
      </c>
      <c r="P364" s="21" t="str">
        <f t="shared" si="14"/>
        <v/>
      </c>
      <c r="Q364" s="18"/>
      <c r="R364" s="22" t="s">
        <v>286</v>
      </c>
    </row>
    <row r="365" spans="2:18" x14ac:dyDescent="0.3">
      <c r="B365" s="21" t="str">
        <f t="shared" si="14"/>
        <v/>
      </c>
      <c r="C365" s="21" t="str">
        <f t="shared" si="14"/>
        <v/>
      </c>
      <c r="D365" s="21" t="str">
        <f t="shared" si="14"/>
        <v/>
      </c>
      <c r="E365" s="21" t="str">
        <f t="shared" si="14"/>
        <v/>
      </c>
      <c r="F365" s="21">
        <f t="shared" si="14"/>
        <v>113853.11</v>
      </c>
      <c r="G365" s="21">
        <f t="shared" si="14"/>
        <v>120863.98</v>
      </c>
      <c r="H365" s="21">
        <f t="shared" si="14"/>
        <v>85661.02</v>
      </c>
      <c r="I365" s="21">
        <f t="shared" si="14"/>
        <v>70614.149999999994</v>
      </c>
      <c r="J365" s="21">
        <f t="shared" si="14"/>
        <v>109387.17</v>
      </c>
      <c r="K365" s="21">
        <f t="shared" si="14"/>
        <v>161156.07999999999</v>
      </c>
      <c r="L365" s="21">
        <f t="shared" si="14"/>
        <v>163625.74</v>
      </c>
      <c r="M365" s="21">
        <f t="shared" si="14"/>
        <v>54267.27</v>
      </c>
      <c r="N365" s="21">
        <f t="shared" si="14"/>
        <v>107918.7</v>
      </c>
      <c r="O365" s="21">
        <f t="shared" si="14"/>
        <v>97236.68</v>
      </c>
      <c r="P365" s="21" t="str">
        <f t="shared" si="14"/>
        <v/>
      </c>
      <c r="Q365" s="18"/>
      <c r="R365" s="22" t="s">
        <v>287</v>
      </c>
    </row>
    <row r="366" spans="2:18" x14ac:dyDescent="0.3">
      <c r="B366" s="21" t="str">
        <f t="shared" si="14"/>
        <v/>
      </c>
      <c r="C366" s="21" t="str">
        <f t="shared" si="14"/>
        <v/>
      </c>
      <c r="D366" s="21" t="str">
        <f t="shared" si="14"/>
        <v/>
      </c>
      <c r="E366" s="21" t="str">
        <f t="shared" si="14"/>
        <v/>
      </c>
      <c r="F366" s="21">
        <f t="shared" si="14"/>
        <v>91540.7</v>
      </c>
      <c r="G366" s="21">
        <f t="shared" si="14"/>
        <v>58108.88</v>
      </c>
      <c r="H366" s="21">
        <f t="shared" si="14"/>
        <v>85901.1</v>
      </c>
      <c r="I366" s="21">
        <f t="shared" si="14"/>
        <v>48189.88</v>
      </c>
      <c r="J366" s="21">
        <f t="shared" si="14"/>
        <v>51854</v>
      </c>
      <c r="K366" s="21">
        <f t="shared" si="14"/>
        <v>110568.22</v>
      </c>
      <c r="L366" s="21">
        <f t="shared" si="14"/>
        <v>148524.87</v>
      </c>
      <c r="M366" s="21">
        <f t="shared" si="14"/>
        <v>125741.49</v>
      </c>
      <c r="N366" s="21">
        <f>IFERROR(VLOOKUP($B$362,$4:$126,MATCH($R366&amp;"/"&amp;N$348,$2:$2,0),FALSE),IFERROR(VLOOKUP($B$362,$4:$126,MATCH($R365&amp;"/"&amp;N$348,$2:$2,0),FALSE),IFERROR(VLOOKUP($B$362,$4:$126,MATCH($R364&amp;"/"&amp;N$348,$2:$2,0),FALSE),IFERROR(VLOOKUP($B$362,$4:$126,MATCH($R363&amp;"/"&amp;N$348,$2:$2,0),FALSE),""))))</f>
        <v>113052.57</v>
      </c>
      <c r="O366" s="21">
        <f>IFERROR(VLOOKUP($B$362,$4:$126,MATCH($R366&amp;"/"&amp;O$348,$2:$2,0),FALSE),IFERROR(VLOOKUP($B$362,$4:$126,MATCH($R365&amp;"/"&amp;O$348,$2:$2,0),FALSE),IFERROR(VLOOKUP($B$362,$4:$126,MATCH($R364&amp;"/"&amp;O$348,$2:$2,0),FALSE),IFERROR(VLOOKUP($B$362,$4:$126,MATCH($R363&amp;"/"&amp;O$348,$2:$2,0),FALSE),""))))</f>
        <v>105763.65</v>
      </c>
      <c r="P366" s="21">
        <f>IFERROR(VLOOKUP($B$362,$4:$126,MATCH($R366&amp;"/"&amp;P$348,$2:$2,0),FALSE),IFERROR(VLOOKUP($B$362,$4:$126,MATCH($R365&amp;"/"&amp;P$348,$2:$2,0),FALSE),IFERROR(VLOOKUP($B$362,$4:$126,MATCH($R364&amp;"/"&amp;P$348,$2:$2,0),FALSE),IFERROR(VLOOKUP($B$362,$4:$126,MATCH($R363&amp;"/"&amp;P$348,$2:$2,0),FALSE),""))))</f>
        <v>102930.06</v>
      </c>
      <c r="Q366" s="18"/>
      <c r="R366" s="22" t="s">
        <v>288</v>
      </c>
    </row>
    <row r="367" spans="2:18" x14ac:dyDescent="0.3">
      <c r="B367" s="23" t="e">
        <f t="shared" ref="B367:P367" si="15">+B366/B$402</f>
        <v>#VALUE!</v>
      </c>
      <c r="C367" s="23" t="e">
        <f t="shared" si="15"/>
        <v>#VALUE!</v>
      </c>
      <c r="D367" s="23" t="e">
        <f t="shared" si="15"/>
        <v>#VALUE!</v>
      </c>
      <c r="E367" s="23" t="e">
        <f t="shared" si="15"/>
        <v>#VALUE!</v>
      </c>
      <c r="F367" s="23">
        <f t="shared" si="15"/>
        <v>0.13167600625613035</v>
      </c>
      <c r="G367" s="23">
        <f t="shared" si="15"/>
        <v>8.1506764406349311E-2</v>
      </c>
      <c r="H367" s="23">
        <f t="shared" si="15"/>
        <v>0.11436555575110322</v>
      </c>
      <c r="I367" s="23">
        <f t="shared" si="15"/>
        <v>8.2997080076571056E-2</v>
      </c>
      <c r="J367" s="23">
        <f t="shared" si="15"/>
        <v>8.5990889449834587E-2</v>
      </c>
      <c r="K367" s="23">
        <f t="shared" si="15"/>
        <v>0.14927327773470125</v>
      </c>
      <c r="L367" s="23">
        <f t="shared" si="15"/>
        <v>0.17572932674140432</v>
      </c>
      <c r="M367" s="23">
        <f t="shared" si="15"/>
        <v>7.070449514386376E-2</v>
      </c>
      <c r="N367" s="23">
        <f t="shared" si="15"/>
        <v>6.1927908755537914E-2</v>
      </c>
      <c r="O367" s="23">
        <f t="shared" si="15"/>
        <v>5.8546675764337808E-2</v>
      </c>
      <c r="P367" s="23">
        <f t="shared" si="15"/>
        <v>5.2844368691367036E-2</v>
      </c>
      <c r="Q367" s="18"/>
      <c r="R367" s="24" t="s">
        <v>289</v>
      </c>
    </row>
    <row r="368" spans="2:18" x14ac:dyDescent="0.3">
      <c r="B368" s="209" t="s">
        <v>55</v>
      </c>
      <c r="C368" s="209"/>
      <c r="D368" s="209"/>
      <c r="E368" s="209"/>
      <c r="F368" s="209"/>
      <c r="G368" s="209"/>
      <c r="H368" s="209"/>
      <c r="I368" s="209"/>
      <c r="J368" s="209"/>
      <c r="K368" s="209"/>
      <c r="L368" s="209"/>
      <c r="M368" s="209"/>
      <c r="N368" s="209"/>
      <c r="O368" s="209"/>
      <c r="P368" s="19"/>
      <c r="Q368" s="18"/>
      <c r="R368" s="3"/>
    </row>
    <row r="369" spans="1:18" x14ac:dyDescent="0.3">
      <c r="B369" s="21" t="str">
        <f t="shared" ref="B369:P372" si="16">IFERROR(VLOOKUP($B$368,$4:$126,MATCH($R369&amp;"/"&amp;B$348,$2:$2,0),FALSE),"")</f>
        <v/>
      </c>
      <c r="C369" s="21" t="str">
        <f t="shared" si="16"/>
        <v/>
      </c>
      <c r="D369" s="21" t="str">
        <f t="shared" si="16"/>
        <v/>
      </c>
      <c r="E369" s="21" t="str">
        <f t="shared" si="16"/>
        <v/>
      </c>
      <c r="F369" s="21">
        <f t="shared" si="16"/>
        <v>3436.03</v>
      </c>
      <c r="G369" s="21">
        <f t="shared" si="16"/>
        <v>-1563.69</v>
      </c>
      <c r="H369" s="21">
        <f t="shared" si="16"/>
        <v>0</v>
      </c>
      <c r="I369" s="21">
        <f t="shared" si="16"/>
        <v>-64.260000000000005</v>
      </c>
      <c r="J369" s="21">
        <f t="shared" si="16"/>
        <v>1334.33</v>
      </c>
      <c r="K369" s="21">
        <f t="shared" si="16"/>
        <v>732.12</v>
      </c>
      <c r="L369" s="21">
        <f t="shared" si="16"/>
        <v>0</v>
      </c>
      <c r="M369" s="21">
        <f t="shared" si="16"/>
        <v>3259.04</v>
      </c>
      <c r="N369" s="21">
        <f t="shared" si="16"/>
        <v>2129.38</v>
      </c>
      <c r="O369" s="21">
        <f t="shared" si="16"/>
        <v>2393.59</v>
      </c>
      <c r="P369" s="21">
        <f t="shared" si="16"/>
        <v>6018.36</v>
      </c>
      <c r="Q369" s="18"/>
      <c r="R369" s="22" t="s">
        <v>285</v>
      </c>
    </row>
    <row r="370" spans="1:18" x14ac:dyDescent="0.3">
      <c r="B370" s="21" t="str">
        <f t="shared" si="16"/>
        <v/>
      </c>
      <c r="C370" s="21" t="str">
        <f t="shared" si="16"/>
        <v/>
      </c>
      <c r="D370" s="21" t="str">
        <f t="shared" si="16"/>
        <v/>
      </c>
      <c r="E370" s="21" t="str">
        <f t="shared" si="16"/>
        <v/>
      </c>
      <c r="F370" s="21">
        <f t="shared" si="16"/>
        <v>3662.43</v>
      </c>
      <c r="G370" s="21">
        <f t="shared" si="16"/>
        <v>233.62</v>
      </c>
      <c r="H370" s="21">
        <f t="shared" si="16"/>
        <v>0</v>
      </c>
      <c r="I370" s="21">
        <f t="shared" si="16"/>
        <v>2313.3200000000002</v>
      </c>
      <c r="J370" s="21">
        <f t="shared" si="16"/>
        <v>968.65</v>
      </c>
      <c r="K370" s="21">
        <f t="shared" si="16"/>
        <v>0</v>
      </c>
      <c r="L370" s="21">
        <f t="shared" si="16"/>
        <v>0</v>
      </c>
      <c r="M370" s="21">
        <f t="shared" si="16"/>
        <v>2219.91</v>
      </c>
      <c r="N370" s="21">
        <f t="shared" si="16"/>
        <v>2709.18</v>
      </c>
      <c r="O370" s="21">
        <f t="shared" si="16"/>
        <v>2738.53</v>
      </c>
      <c r="P370" s="21" t="str">
        <f t="shared" si="16"/>
        <v/>
      </c>
      <c r="Q370" s="18"/>
      <c r="R370" s="22" t="s">
        <v>286</v>
      </c>
    </row>
    <row r="371" spans="1:18" x14ac:dyDescent="0.3">
      <c r="B371" s="21" t="str">
        <f t="shared" si="16"/>
        <v/>
      </c>
      <c r="C371" s="21" t="str">
        <f t="shared" si="16"/>
        <v/>
      </c>
      <c r="D371" s="21" t="str">
        <f t="shared" si="16"/>
        <v/>
      </c>
      <c r="E371" s="21" t="str">
        <f t="shared" si="16"/>
        <v/>
      </c>
      <c r="F371" s="21">
        <f t="shared" si="16"/>
        <v>61.77</v>
      </c>
      <c r="G371" s="21">
        <f t="shared" si="16"/>
        <v>2200.5300000000002</v>
      </c>
      <c r="H371" s="21">
        <f t="shared" si="16"/>
        <v>1296</v>
      </c>
      <c r="I371" s="21">
        <f t="shared" si="16"/>
        <v>0</v>
      </c>
      <c r="J371" s="21">
        <f t="shared" si="16"/>
        <v>938.49</v>
      </c>
      <c r="K371" s="21">
        <f t="shared" si="16"/>
        <v>0</v>
      </c>
      <c r="L371" s="21">
        <f t="shared" si="16"/>
        <v>0</v>
      </c>
      <c r="M371" s="21">
        <f t="shared" si="16"/>
        <v>150.21</v>
      </c>
      <c r="N371" s="21">
        <f t="shared" si="16"/>
        <v>3549.49</v>
      </c>
      <c r="O371" s="21">
        <f t="shared" si="16"/>
        <v>2914.94</v>
      </c>
      <c r="P371" s="21" t="str">
        <f t="shared" si="16"/>
        <v/>
      </c>
      <c r="Q371" s="18"/>
      <c r="R371" s="22" t="s">
        <v>287</v>
      </c>
    </row>
    <row r="372" spans="1:18" x14ac:dyDescent="0.3">
      <c r="B372" s="21" t="str">
        <f t="shared" si="16"/>
        <v/>
      </c>
      <c r="C372" s="21" t="str">
        <f t="shared" si="16"/>
        <v/>
      </c>
      <c r="D372" s="21" t="str">
        <f t="shared" si="16"/>
        <v/>
      </c>
      <c r="E372" s="21" t="str">
        <f t="shared" si="16"/>
        <v/>
      </c>
      <c r="F372" s="21">
        <f t="shared" si="16"/>
        <v>422.86</v>
      </c>
      <c r="G372" s="21">
        <f t="shared" si="16"/>
        <v>328.98</v>
      </c>
      <c r="H372" s="21">
        <f t="shared" si="16"/>
        <v>914.71</v>
      </c>
      <c r="I372" s="21">
        <f t="shared" si="16"/>
        <v>0</v>
      </c>
      <c r="J372" s="21">
        <f t="shared" si="16"/>
        <v>241.8</v>
      </c>
      <c r="K372" s="21">
        <f t="shared" si="16"/>
        <v>47.26</v>
      </c>
      <c r="L372" s="21">
        <f t="shared" si="16"/>
        <v>0</v>
      </c>
      <c r="M372" s="21">
        <f t="shared" si="16"/>
        <v>150.21</v>
      </c>
      <c r="N372" s="21">
        <f>IFERROR(VLOOKUP($B$368,$4:$126,MATCH($R372&amp;"/"&amp;N$348,$2:$2,0),FALSE),IFERROR(VLOOKUP($B$368,$4:$126,MATCH($R371&amp;"/"&amp;N$348,$2:$2,0),FALSE),IFERROR(VLOOKUP($B$368,$4:$126,MATCH($R370&amp;"/"&amp;N$348,$2:$2,0),FALSE),IFERROR(VLOOKUP($B$368,$4:$126,MATCH($R369&amp;"/"&amp;N$348,$2:$2,0),FALSE),""))))</f>
        <v>1237.3900000000001</v>
      </c>
      <c r="O372" s="21">
        <f>IFERROR(VLOOKUP($B$368,$4:$126,MATCH($R372&amp;"/"&amp;O$348,$2:$2,0),FALSE),IFERROR(VLOOKUP($B$368,$4:$126,MATCH($R371&amp;"/"&amp;O$348,$2:$2,0),FALSE),IFERROR(VLOOKUP($B$368,$4:$126,MATCH($R370&amp;"/"&amp;O$348,$2:$2,0),FALSE),IFERROR(VLOOKUP($B$368,$4:$126,MATCH($R369&amp;"/"&amp;O$348,$2:$2,0),FALSE),""))))</f>
        <v>2208.4699999999998</v>
      </c>
      <c r="P372" s="21">
        <f>IFERROR(VLOOKUP($B$368,$4:$126,MATCH($R372&amp;"/"&amp;P$348,$2:$2,0),FALSE),IFERROR(VLOOKUP($B$368,$4:$126,MATCH($R371&amp;"/"&amp;P$348,$2:$2,0),FALSE),IFERROR(VLOOKUP($B$368,$4:$126,MATCH($R370&amp;"/"&amp;P$348,$2:$2,0),FALSE),IFERROR(VLOOKUP($B$368,$4:$126,MATCH($R369&amp;"/"&amp;P$348,$2:$2,0),FALSE),""))))</f>
        <v>6018.36</v>
      </c>
      <c r="Q372" s="18"/>
      <c r="R372" s="22" t="s">
        <v>288</v>
      </c>
    </row>
    <row r="373" spans="1:18" x14ac:dyDescent="0.3">
      <c r="B373" s="23" t="e">
        <f t="shared" ref="B373:P373" si="17">+B372/B$402</f>
        <v>#VALUE!</v>
      </c>
      <c r="C373" s="23" t="e">
        <f t="shared" si="17"/>
        <v>#VALUE!</v>
      </c>
      <c r="D373" s="23" t="e">
        <f t="shared" si="17"/>
        <v>#VALUE!</v>
      </c>
      <c r="E373" s="23" t="e">
        <f t="shared" si="17"/>
        <v>#VALUE!</v>
      </c>
      <c r="F373" s="23">
        <f t="shared" si="17"/>
        <v>6.0825967034846022E-4</v>
      </c>
      <c r="G373" s="23">
        <f t="shared" si="17"/>
        <v>4.6144574382436554E-4</v>
      </c>
      <c r="H373" s="23">
        <f t="shared" si="17"/>
        <v>1.2178111514415022E-3</v>
      </c>
      <c r="I373" s="23">
        <f t="shared" si="17"/>
        <v>0</v>
      </c>
      <c r="J373" s="23">
        <f t="shared" si="17"/>
        <v>4.0098347415763497E-4</v>
      </c>
      <c r="K373" s="23">
        <f t="shared" si="17"/>
        <v>6.3803641821691455E-5</v>
      </c>
      <c r="L373" s="23">
        <f t="shared" si="17"/>
        <v>0</v>
      </c>
      <c r="M373" s="23">
        <f t="shared" si="17"/>
        <v>8.4463149081180568E-5</v>
      </c>
      <c r="N373" s="23">
        <f t="shared" si="17"/>
        <v>6.7781718730511884E-4</v>
      </c>
      <c r="O373" s="23">
        <f t="shared" si="17"/>
        <v>1.2225237784935289E-3</v>
      </c>
      <c r="P373" s="23">
        <f t="shared" si="17"/>
        <v>3.0898304611633931E-3</v>
      </c>
      <c r="Q373" s="18"/>
      <c r="R373" s="24" t="s">
        <v>289</v>
      </c>
    </row>
    <row r="374" spans="1:18" x14ac:dyDescent="0.3">
      <c r="A374" s="16"/>
      <c r="B374" s="210" t="s">
        <v>58</v>
      </c>
      <c r="C374" s="210"/>
      <c r="D374" s="210"/>
      <c r="E374" s="210"/>
      <c r="F374" s="210"/>
      <c r="G374" s="210"/>
      <c r="H374" s="210"/>
      <c r="I374" s="210"/>
      <c r="J374" s="210"/>
      <c r="K374" s="210"/>
      <c r="L374" s="210"/>
      <c r="M374" s="210"/>
      <c r="N374" s="210"/>
      <c r="O374" s="210"/>
      <c r="P374" s="25"/>
      <c r="Q374" s="18"/>
      <c r="R374" s="3"/>
    </row>
    <row r="375" spans="1:18" x14ac:dyDescent="0.3">
      <c r="B375" s="21" t="str">
        <f t="shared" ref="B375:P378" si="18">IFERROR(VLOOKUP($B$374,$4:$126,MATCH($R375&amp;"/"&amp;B$348,$2:$2,0),FALSE),"")</f>
        <v/>
      </c>
      <c r="C375" s="21" t="str">
        <f t="shared" si="18"/>
        <v/>
      </c>
      <c r="D375" s="21" t="str">
        <f t="shared" si="18"/>
        <v/>
      </c>
      <c r="E375" s="21" t="str">
        <f t="shared" si="18"/>
        <v/>
      </c>
      <c r="F375" s="21">
        <f t="shared" si="18"/>
        <v>319306.99</v>
      </c>
      <c r="G375" s="21">
        <f t="shared" si="18"/>
        <v>629632.55000000005</v>
      </c>
      <c r="H375" s="21">
        <f t="shared" si="18"/>
        <v>667814.77</v>
      </c>
      <c r="I375" s="21">
        <f t="shared" si="18"/>
        <v>460085.42</v>
      </c>
      <c r="J375" s="21">
        <f t="shared" si="18"/>
        <v>353432.66</v>
      </c>
      <c r="K375" s="21">
        <f t="shared" si="18"/>
        <v>461386.08</v>
      </c>
      <c r="L375" s="21">
        <f t="shared" si="18"/>
        <v>651575.18999999994</v>
      </c>
      <c r="M375" s="21">
        <f t="shared" si="18"/>
        <v>532254.12</v>
      </c>
      <c r="N375" s="21">
        <f t="shared" si="18"/>
        <v>691440.22</v>
      </c>
      <c r="O375" s="21">
        <f t="shared" si="18"/>
        <v>796815.4</v>
      </c>
      <c r="P375" s="21">
        <f t="shared" si="18"/>
        <v>760453.31</v>
      </c>
      <c r="Q375" s="18"/>
      <c r="R375" s="22" t="s">
        <v>285</v>
      </c>
    </row>
    <row r="376" spans="1:18" x14ac:dyDescent="0.3">
      <c r="B376" s="21" t="str">
        <f t="shared" si="18"/>
        <v/>
      </c>
      <c r="C376" s="21" t="str">
        <f t="shared" si="18"/>
        <v/>
      </c>
      <c r="D376" s="21" t="str">
        <f t="shared" si="18"/>
        <v/>
      </c>
      <c r="E376" s="21" t="str">
        <f t="shared" si="18"/>
        <v/>
      </c>
      <c r="F376" s="21">
        <f t="shared" si="18"/>
        <v>300373.17</v>
      </c>
      <c r="G376" s="21">
        <f t="shared" si="18"/>
        <v>598474.17000000004</v>
      </c>
      <c r="H376" s="21">
        <f t="shared" si="18"/>
        <v>523940.67</v>
      </c>
      <c r="I376" s="21">
        <f t="shared" si="18"/>
        <v>374417.72</v>
      </c>
      <c r="J376" s="21">
        <f t="shared" si="18"/>
        <v>285411.84999999998</v>
      </c>
      <c r="K376" s="21">
        <f t="shared" si="18"/>
        <v>436382.11</v>
      </c>
      <c r="L376" s="21">
        <f t="shared" si="18"/>
        <v>566149.69999999995</v>
      </c>
      <c r="M376" s="21">
        <f t="shared" si="18"/>
        <v>561044.68000000005</v>
      </c>
      <c r="N376" s="21">
        <f t="shared" si="18"/>
        <v>588046.09</v>
      </c>
      <c r="O376" s="21">
        <f t="shared" si="18"/>
        <v>616710.52</v>
      </c>
      <c r="P376" s="21" t="str">
        <f t="shared" si="18"/>
        <v/>
      </c>
      <c r="Q376" s="18"/>
      <c r="R376" s="22" t="s">
        <v>286</v>
      </c>
    </row>
    <row r="377" spans="1:18" x14ac:dyDescent="0.3">
      <c r="B377" s="21" t="str">
        <f t="shared" si="18"/>
        <v/>
      </c>
      <c r="C377" s="21" t="str">
        <f t="shared" si="18"/>
        <v/>
      </c>
      <c r="D377" s="21" t="str">
        <f t="shared" si="18"/>
        <v/>
      </c>
      <c r="E377" s="21" t="str">
        <f t="shared" si="18"/>
        <v/>
      </c>
      <c r="F377" s="21">
        <f t="shared" si="18"/>
        <v>526837.21</v>
      </c>
      <c r="G377" s="21">
        <f t="shared" si="18"/>
        <v>548066.21</v>
      </c>
      <c r="H377" s="21">
        <f t="shared" si="18"/>
        <v>464250.02</v>
      </c>
      <c r="I377" s="21">
        <f t="shared" si="18"/>
        <v>288668.39</v>
      </c>
      <c r="J377" s="21">
        <f t="shared" si="18"/>
        <v>391812.14</v>
      </c>
      <c r="K377" s="21">
        <f t="shared" si="18"/>
        <v>521037.09</v>
      </c>
      <c r="L377" s="21">
        <f t="shared" si="18"/>
        <v>576766.31000000006</v>
      </c>
      <c r="M377" s="21">
        <f t="shared" si="18"/>
        <v>442058.17</v>
      </c>
      <c r="N377" s="21">
        <f t="shared" si="18"/>
        <v>717926.13</v>
      </c>
      <c r="O377" s="21">
        <f t="shared" si="18"/>
        <v>538090.22</v>
      </c>
      <c r="P377" s="21" t="str">
        <f t="shared" si="18"/>
        <v/>
      </c>
      <c r="Q377" s="18"/>
      <c r="R377" s="22" t="s">
        <v>287</v>
      </c>
    </row>
    <row r="378" spans="1:18" x14ac:dyDescent="0.3">
      <c r="B378" s="21" t="str">
        <f t="shared" si="18"/>
        <v/>
      </c>
      <c r="C378" s="21" t="str">
        <f t="shared" si="18"/>
        <v/>
      </c>
      <c r="D378" s="21" t="str">
        <f t="shared" si="18"/>
        <v/>
      </c>
      <c r="E378" s="21" t="str">
        <f t="shared" si="18"/>
        <v/>
      </c>
      <c r="F378" s="21">
        <f t="shared" si="18"/>
        <v>515601.47</v>
      </c>
      <c r="G378" s="21">
        <f t="shared" si="18"/>
        <v>480840.66</v>
      </c>
      <c r="H378" s="21">
        <f t="shared" si="18"/>
        <v>432693.06</v>
      </c>
      <c r="I378" s="21">
        <f t="shared" si="18"/>
        <v>261283.67</v>
      </c>
      <c r="J378" s="21">
        <f t="shared" si="18"/>
        <v>283987.19</v>
      </c>
      <c r="K378" s="21">
        <f t="shared" si="18"/>
        <v>448863.68</v>
      </c>
      <c r="L378" s="21">
        <f t="shared" si="18"/>
        <v>542634.30000000005</v>
      </c>
      <c r="M378" s="21">
        <f t="shared" si="18"/>
        <v>624847.68999999994</v>
      </c>
      <c r="N378" s="21">
        <f>IFERROR(VLOOKUP($B$374,$4:$126,MATCH($R378&amp;"/"&amp;N$348,$2:$2,0),FALSE),IFERROR(VLOOKUP($B$374,$4:$126,MATCH($R377&amp;"/"&amp;N$348,$2:$2,0),FALSE),IFERROR(VLOOKUP($B$374,$4:$126,MATCH($R376&amp;"/"&amp;N$348,$2:$2,0),FALSE),IFERROR(VLOOKUP($B$374,$4:$126,MATCH($R375&amp;"/"&amp;N$348,$2:$2,0),FALSE),""))))</f>
        <v>700879.18</v>
      </c>
      <c r="O378" s="21">
        <f>IFERROR(VLOOKUP($B$374,$4:$126,MATCH($R378&amp;"/"&amp;O$348,$2:$2,0),FALSE),IFERROR(VLOOKUP($B$374,$4:$126,MATCH($R377&amp;"/"&amp;O$348,$2:$2,0),FALSE),IFERROR(VLOOKUP($B$374,$4:$126,MATCH($R376&amp;"/"&amp;O$348,$2:$2,0),FALSE),IFERROR(VLOOKUP($B$374,$4:$126,MATCH($R375&amp;"/"&amp;O$348,$2:$2,0),FALSE),""))))</f>
        <v>625432.02</v>
      </c>
      <c r="P378" s="21">
        <f>IFERROR(VLOOKUP($B$374,$4:$126,MATCH($R378&amp;"/"&amp;P$348,$2:$2,0),FALSE),IFERROR(VLOOKUP($B$374,$4:$126,MATCH($R377&amp;"/"&amp;P$348,$2:$2,0),FALSE),IFERROR(VLOOKUP($B$374,$4:$126,MATCH($R376&amp;"/"&amp;P$348,$2:$2,0),FALSE),IFERROR(VLOOKUP($B$374,$4:$126,MATCH($R375&amp;"/"&amp;P$348,$2:$2,0),FALSE),""))))</f>
        <v>760453.31</v>
      </c>
      <c r="Q378" s="18"/>
      <c r="R378" s="22" t="s">
        <v>288</v>
      </c>
    </row>
    <row r="379" spans="1:18" x14ac:dyDescent="0.3">
      <c r="B379" s="23" t="e">
        <f t="shared" ref="B379:P379" si="19">+B378/B$402</f>
        <v>#VALUE!</v>
      </c>
      <c r="C379" s="23" t="e">
        <f t="shared" si="19"/>
        <v>#VALUE!</v>
      </c>
      <c r="D379" s="23" t="e">
        <f t="shared" si="19"/>
        <v>#VALUE!</v>
      </c>
      <c r="E379" s="23" t="e">
        <f t="shared" si="19"/>
        <v>#VALUE!</v>
      </c>
      <c r="F379" s="23">
        <f t="shared" si="19"/>
        <v>0.7416629148497883</v>
      </c>
      <c r="G379" s="23">
        <f t="shared" si="19"/>
        <v>0.67445399724815736</v>
      </c>
      <c r="H379" s="23">
        <f t="shared" si="19"/>
        <v>0.57607157855423785</v>
      </c>
      <c r="I379" s="23">
        <f t="shared" si="19"/>
        <v>0.4500069658129543</v>
      </c>
      <c r="J379" s="23">
        <f t="shared" si="19"/>
        <v>0.47094363135841344</v>
      </c>
      <c r="K379" s="23">
        <f t="shared" si="19"/>
        <v>0.6059910593628085</v>
      </c>
      <c r="L379" s="23">
        <f t="shared" si="19"/>
        <v>0.64202554229330899</v>
      </c>
      <c r="M379" s="23">
        <f t="shared" si="19"/>
        <v>0.35135213097331264</v>
      </c>
      <c r="N379" s="23">
        <f t="shared" si="19"/>
        <v>0.3839274233898109</v>
      </c>
      <c r="O379" s="23">
        <f t="shared" si="19"/>
        <v>0.34621503406486864</v>
      </c>
      <c r="P379" s="23">
        <f t="shared" si="19"/>
        <v>0.39041729001431102</v>
      </c>
      <c r="Q379" s="18"/>
      <c r="R379" s="24" t="s">
        <v>289</v>
      </c>
    </row>
    <row r="380" spans="1:18" x14ac:dyDescent="0.3">
      <c r="B380" s="209" t="s">
        <v>66</v>
      </c>
      <c r="C380" s="209"/>
      <c r="D380" s="209"/>
      <c r="E380" s="209"/>
      <c r="F380" s="209"/>
      <c r="G380" s="209"/>
      <c r="H380" s="209"/>
      <c r="I380" s="209"/>
      <c r="J380" s="209"/>
      <c r="K380" s="209"/>
      <c r="L380" s="209"/>
      <c r="M380" s="209"/>
      <c r="N380" s="209"/>
      <c r="O380" s="209"/>
      <c r="P380" s="19"/>
      <c r="Q380" s="18"/>
      <c r="R380" s="3"/>
    </row>
    <row r="381" spans="1:18" x14ac:dyDescent="0.3">
      <c r="B381" s="21" t="str">
        <f t="shared" ref="B381:P384" si="20">IFERROR(VLOOKUP($B$380,$4:$126,MATCH($R381&amp;"/"&amp;B$348,$2:$2,0),FALSE),"")</f>
        <v/>
      </c>
      <c r="C381" s="21" t="str">
        <f t="shared" si="20"/>
        <v/>
      </c>
      <c r="D381" s="21" t="str">
        <f t="shared" si="20"/>
        <v/>
      </c>
      <c r="E381" s="21" t="str">
        <f t="shared" si="20"/>
        <v/>
      </c>
      <c r="F381" s="21">
        <f t="shared" si="20"/>
        <v>60847.22</v>
      </c>
      <c r="G381" s="21">
        <f t="shared" si="20"/>
        <v>137985.03</v>
      </c>
      <c r="H381" s="21">
        <f t="shared" si="20"/>
        <v>186753.95</v>
      </c>
      <c r="I381" s="21">
        <f t="shared" si="20"/>
        <v>236528.89</v>
      </c>
      <c r="J381" s="21">
        <f t="shared" si="20"/>
        <v>246337</v>
      </c>
      <c r="K381" s="21">
        <f t="shared" si="20"/>
        <v>245185.48</v>
      </c>
      <c r="L381" s="21">
        <f t="shared" si="20"/>
        <v>231423.34</v>
      </c>
      <c r="M381" s="21">
        <f t="shared" si="20"/>
        <v>1072868.05</v>
      </c>
      <c r="N381" s="21">
        <f t="shared" si="20"/>
        <v>287932.34000000003</v>
      </c>
      <c r="O381" s="21">
        <f t="shared" si="20"/>
        <v>274477.27</v>
      </c>
      <c r="P381" s="21">
        <f t="shared" si="20"/>
        <v>287203.46000000002</v>
      </c>
      <c r="Q381" s="18"/>
      <c r="R381" s="22" t="s">
        <v>285</v>
      </c>
    </row>
    <row r="382" spans="1:18" x14ac:dyDescent="0.3">
      <c r="B382" s="21" t="str">
        <f t="shared" si="20"/>
        <v/>
      </c>
      <c r="C382" s="21" t="str">
        <f t="shared" si="20"/>
        <v/>
      </c>
      <c r="D382" s="21" t="str">
        <f t="shared" si="20"/>
        <v/>
      </c>
      <c r="E382" s="21" t="str">
        <f t="shared" si="20"/>
        <v/>
      </c>
      <c r="F382" s="21">
        <f t="shared" si="20"/>
        <v>82340.38</v>
      </c>
      <c r="G382" s="21">
        <f t="shared" si="20"/>
        <v>146499.21</v>
      </c>
      <c r="H382" s="21">
        <f t="shared" si="20"/>
        <v>208746.3</v>
      </c>
      <c r="I382" s="21">
        <f t="shared" si="20"/>
        <v>239535.99</v>
      </c>
      <c r="J382" s="21">
        <f t="shared" si="20"/>
        <v>243284.86</v>
      </c>
      <c r="K382" s="21">
        <f t="shared" si="20"/>
        <v>246113.96</v>
      </c>
      <c r="L382" s="21">
        <f t="shared" si="20"/>
        <v>226560.85</v>
      </c>
      <c r="M382" s="21">
        <f t="shared" si="20"/>
        <v>253552.66</v>
      </c>
      <c r="N382" s="21">
        <f t="shared" si="20"/>
        <v>287567.32</v>
      </c>
      <c r="O382" s="21">
        <f t="shared" si="20"/>
        <v>273872.78000000003</v>
      </c>
      <c r="P382" s="21" t="str">
        <f t="shared" si="20"/>
        <v/>
      </c>
      <c r="Q382" s="18"/>
      <c r="R382" s="22" t="s">
        <v>286</v>
      </c>
    </row>
    <row r="383" spans="1:18" x14ac:dyDescent="0.3">
      <c r="B383" s="21" t="str">
        <f t="shared" si="20"/>
        <v/>
      </c>
      <c r="C383" s="21" t="str">
        <f t="shared" si="20"/>
        <v/>
      </c>
      <c r="D383" s="21" t="str">
        <f t="shared" si="20"/>
        <v/>
      </c>
      <c r="E383" s="21" t="str">
        <f t="shared" si="20"/>
        <v/>
      </c>
      <c r="F383" s="21">
        <f t="shared" si="20"/>
        <v>119994.41</v>
      </c>
      <c r="G383" s="21">
        <f t="shared" si="20"/>
        <v>157981.29999999999</v>
      </c>
      <c r="H383" s="21">
        <f t="shared" si="20"/>
        <v>240201.53</v>
      </c>
      <c r="I383" s="21">
        <f t="shared" si="20"/>
        <v>245008.1</v>
      </c>
      <c r="J383" s="21">
        <f t="shared" si="20"/>
        <v>240570.14</v>
      </c>
      <c r="K383" s="21">
        <f t="shared" si="20"/>
        <v>238110.33</v>
      </c>
      <c r="L383" s="21">
        <f t="shared" si="20"/>
        <v>228832.58</v>
      </c>
      <c r="M383" s="21">
        <f t="shared" si="20"/>
        <v>257893.07</v>
      </c>
      <c r="N383" s="21">
        <f t="shared" si="20"/>
        <v>286618.95</v>
      </c>
      <c r="O383" s="21">
        <f t="shared" si="20"/>
        <v>270781.08</v>
      </c>
      <c r="P383" s="21" t="str">
        <f t="shared" si="20"/>
        <v/>
      </c>
      <c r="Q383" s="18"/>
      <c r="R383" s="22" t="s">
        <v>287</v>
      </c>
    </row>
    <row r="384" spans="1:18" x14ac:dyDescent="0.3">
      <c r="B384" s="21" t="str">
        <f t="shared" si="20"/>
        <v/>
      </c>
      <c r="C384" s="21" t="str">
        <f t="shared" si="20"/>
        <v/>
      </c>
      <c r="D384" s="21" t="str">
        <f t="shared" si="20"/>
        <v/>
      </c>
      <c r="E384" s="21" t="str">
        <f t="shared" si="20"/>
        <v/>
      </c>
      <c r="F384" s="21">
        <f t="shared" si="20"/>
        <v>133288.43</v>
      </c>
      <c r="G384" s="21">
        <f t="shared" si="20"/>
        <v>166350.89000000001</v>
      </c>
      <c r="H384" s="21">
        <f t="shared" si="20"/>
        <v>245082.25</v>
      </c>
      <c r="I384" s="21">
        <f t="shared" si="20"/>
        <v>249016.21</v>
      </c>
      <c r="J384" s="21">
        <f t="shared" si="20"/>
        <v>248189.35</v>
      </c>
      <c r="K384" s="21">
        <f t="shared" si="20"/>
        <v>233302.53</v>
      </c>
      <c r="L384" s="21">
        <f t="shared" si="20"/>
        <v>246200.28</v>
      </c>
      <c r="M384" s="21">
        <f t="shared" si="20"/>
        <v>1109564.32</v>
      </c>
      <c r="N384" s="21">
        <f>IFERROR(VLOOKUP($B$380,$4:$126,MATCH($R384&amp;"/"&amp;N$348,$2:$2,0),FALSE),IFERROR(VLOOKUP($B$380,$4:$126,MATCH($R383&amp;"/"&amp;N$348,$2:$2,0),FALSE),IFERROR(VLOOKUP($B$380,$4:$126,MATCH($R382&amp;"/"&amp;N$348,$2:$2,0),FALSE),IFERROR(VLOOKUP($B$380,$4:$126,MATCH($R381&amp;"/"&amp;N$348,$2:$2,0),FALSE),""))))</f>
        <v>282343.55</v>
      </c>
      <c r="O384" s="21">
        <f>IFERROR(VLOOKUP($B$380,$4:$126,MATCH($R384&amp;"/"&amp;O$348,$2:$2,0),FALSE),IFERROR(VLOOKUP($B$380,$4:$126,MATCH($R383&amp;"/"&amp;O$348,$2:$2,0),FALSE),IFERROR(VLOOKUP($B$380,$4:$126,MATCH($R382&amp;"/"&amp;O$348,$2:$2,0),FALSE),IFERROR(VLOOKUP($B$380,$4:$126,MATCH($R381&amp;"/"&amp;O$348,$2:$2,0),FALSE),""))))</f>
        <v>280404.59999999998</v>
      </c>
      <c r="P384" s="21">
        <f>IFERROR(VLOOKUP($B$380,$4:$126,MATCH($R384&amp;"/"&amp;P$348,$2:$2,0),FALSE),IFERROR(VLOOKUP($B$380,$4:$126,MATCH($R383&amp;"/"&amp;P$348,$2:$2,0),FALSE),IFERROR(VLOOKUP($B$380,$4:$126,MATCH($R382&amp;"/"&amp;P$348,$2:$2,0),FALSE),IFERROR(VLOOKUP($B$380,$4:$126,MATCH($R381&amp;"/"&amp;P$348,$2:$2,0),FALSE),""))))</f>
        <v>287203.46000000002</v>
      </c>
      <c r="Q384" s="18"/>
      <c r="R384" s="22" t="s">
        <v>288</v>
      </c>
    </row>
    <row r="385" spans="1:18" x14ac:dyDescent="0.3">
      <c r="A385" s="16"/>
      <c r="B385" s="23" t="e">
        <f t="shared" ref="B385:P385" si="21">+B384/B$402</f>
        <v>#VALUE!</v>
      </c>
      <c r="C385" s="23" t="e">
        <f t="shared" si="21"/>
        <v>#VALUE!</v>
      </c>
      <c r="D385" s="23" t="e">
        <f t="shared" si="21"/>
        <v>#VALUE!</v>
      </c>
      <c r="E385" s="23" t="e">
        <f t="shared" si="21"/>
        <v>#VALUE!</v>
      </c>
      <c r="F385" s="23">
        <f t="shared" si="21"/>
        <v>0.19172770300587383</v>
      </c>
      <c r="G385" s="23">
        <f t="shared" si="21"/>
        <v>0.23333306028298137</v>
      </c>
      <c r="H385" s="23">
        <f t="shared" si="21"/>
        <v>0.32629346685875749</v>
      </c>
      <c r="I385" s="23">
        <f t="shared" si="21"/>
        <v>0.42887880861571426</v>
      </c>
      <c r="J385" s="23">
        <f t="shared" si="21"/>
        <v>0.41157910592194052</v>
      </c>
      <c r="K385" s="23">
        <f t="shared" si="21"/>
        <v>0.31497145705066493</v>
      </c>
      <c r="L385" s="23">
        <f t="shared" si="21"/>
        <v>0.29129538674529881</v>
      </c>
      <c r="M385" s="23">
        <f t="shared" si="21"/>
        <v>0.62390850526142561</v>
      </c>
      <c r="N385" s="23">
        <f t="shared" si="21"/>
        <v>0.15466207979274293</v>
      </c>
      <c r="O385" s="23">
        <f t="shared" si="21"/>
        <v>0.1552211671876759</v>
      </c>
      <c r="P385" s="23">
        <f t="shared" si="21"/>
        <v>0.14745046811083454</v>
      </c>
      <c r="Q385" s="18"/>
      <c r="R385" s="24" t="s">
        <v>289</v>
      </c>
    </row>
    <row r="386" spans="1:18" x14ac:dyDescent="0.3">
      <c r="B386" s="209" t="s">
        <v>68</v>
      </c>
      <c r="C386" s="209"/>
      <c r="D386" s="209"/>
      <c r="E386" s="209"/>
      <c r="F386" s="209"/>
      <c r="G386" s="209"/>
      <c r="H386" s="209"/>
      <c r="I386" s="209"/>
      <c r="J386" s="209"/>
      <c r="K386" s="209"/>
      <c r="L386" s="209"/>
      <c r="M386" s="209"/>
      <c r="N386" s="209"/>
      <c r="O386" s="209"/>
      <c r="P386" s="19"/>
      <c r="Q386" s="18"/>
      <c r="R386" s="3"/>
    </row>
    <row r="387" spans="1:18" x14ac:dyDescent="0.3">
      <c r="B387" s="21" t="str">
        <f t="shared" ref="B387:P390" si="22">IFERROR(VLOOKUP($B$386,$4:$126,MATCH($R387&amp;"/"&amp;B$348,$2:$2,0),FALSE),"")</f>
        <v/>
      </c>
      <c r="C387" s="21" t="str">
        <f t="shared" si="22"/>
        <v/>
      </c>
      <c r="D387" s="21" t="str">
        <f t="shared" si="22"/>
        <v/>
      </c>
      <c r="E387" s="21" t="str">
        <f t="shared" si="22"/>
        <v/>
      </c>
      <c r="F387" s="21">
        <f t="shared" si="22"/>
        <v>342.74</v>
      </c>
      <c r="G387" s="21">
        <f t="shared" si="22"/>
        <v>6231.09</v>
      </c>
      <c r="H387" s="21">
        <f t="shared" si="22"/>
        <v>22820.47</v>
      </c>
      <c r="I387" s="21">
        <f t="shared" si="22"/>
        <v>24461.65</v>
      </c>
      <c r="J387" s="21">
        <f t="shared" si="22"/>
        <v>23545.83</v>
      </c>
      <c r="K387" s="21">
        <f t="shared" si="22"/>
        <v>24950.74</v>
      </c>
      <c r="L387" s="21">
        <f t="shared" si="22"/>
        <v>3041.29</v>
      </c>
      <c r="M387" s="21">
        <f t="shared" si="22"/>
        <v>4636.22</v>
      </c>
      <c r="N387" s="21">
        <f t="shared" si="22"/>
        <v>4936.45</v>
      </c>
      <c r="O387" s="21">
        <f t="shared" si="22"/>
        <v>6893.68</v>
      </c>
      <c r="P387" s="21">
        <f t="shared" si="22"/>
        <v>16645.669999999998</v>
      </c>
      <c r="Q387" s="18"/>
      <c r="R387" s="22" t="s">
        <v>285</v>
      </c>
    </row>
    <row r="388" spans="1:18" x14ac:dyDescent="0.3">
      <c r="B388" s="21" t="str">
        <f t="shared" si="22"/>
        <v/>
      </c>
      <c r="C388" s="21" t="str">
        <f t="shared" si="22"/>
        <v/>
      </c>
      <c r="D388" s="21" t="str">
        <f t="shared" si="22"/>
        <v/>
      </c>
      <c r="E388" s="21" t="str">
        <f t="shared" si="22"/>
        <v/>
      </c>
      <c r="F388" s="21">
        <f t="shared" si="22"/>
        <v>416.29</v>
      </c>
      <c r="G388" s="21">
        <f t="shared" si="22"/>
        <v>6484.32</v>
      </c>
      <c r="H388" s="21">
        <f t="shared" si="22"/>
        <v>25792.3</v>
      </c>
      <c r="I388" s="21">
        <f t="shared" si="22"/>
        <v>24312.63</v>
      </c>
      <c r="J388" s="21">
        <f t="shared" si="22"/>
        <v>22922.93</v>
      </c>
      <c r="K388" s="21">
        <f t="shared" si="22"/>
        <v>24288.68</v>
      </c>
      <c r="L388" s="21">
        <f t="shared" si="22"/>
        <v>3191.03</v>
      </c>
      <c r="M388" s="21">
        <f t="shared" si="22"/>
        <v>4545.18</v>
      </c>
      <c r="N388" s="21">
        <f t="shared" si="22"/>
        <v>4959.95</v>
      </c>
      <c r="O388" s="21">
        <f t="shared" si="22"/>
        <v>9811.64</v>
      </c>
      <c r="P388" s="21" t="str">
        <f t="shared" si="22"/>
        <v/>
      </c>
      <c r="Q388" s="18"/>
      <c r="R388" s="22" t="s">
        <v>286</v>
      </c>
    </row>
    <row r="389" spans="1:18" x14ac:dyDescent="0.3">
      <c r="B389" s="21" t="str">
        <f t="shared" si="22"/>
        <v/>
      </c>
      <c r="C389" s="21" t="str">
        <f t="shared" si="22"/>
        <v/>
      </c>
      <c r="D389" s="21" t="str">
        <f t="shared" si="22"/>
        <v/>
      </c>
      <c r="E389" s="21" t="str">
        <f t="shared" si="22"/>
        <v/>
      </c>
      <c r="F389" s="21">
        <f t="shared" si="22"/>
        <v>369.32</v>
      </c>
      <c r="G389" s="21">
        <f t="shared" si="22"/>
        <v>6320.58</v>
      </c>
      <c r="H389" s="21">
        <f t="shared" si="22"/>
        <v>25421.07</v>
      </c>
      <c r="I389" s="21">
        <f t="shared" si="22"/>
        <v>24066.66</v>
      </c>
      <c r="J389" s="21">
        <f t="shared" si="22"/>
        <v>22336.73</v>
      </c>
      <c r="K389" s="21">
        <f t="shared" si="22"/>
        <v>3009.92</v>
      </c>
      <c r="L389" s="21">
        <f t="shared" si="22"/>
        <v>3269.59</v>
      </c>
      <c r="M389" s="21">
        <f t="shared" si="22"/>
        <v>4991.82</v>
      </c>
      <c r="N389" s="21">
        <f t="shared" si="22"/>
        <v>4772.16</v>
      </c>
      <c r="O389" s="21">
        <f t="shared" si="22"/>
        <v>12809.16</v>
      </c>
      <c r="P389" s="21" t="str">
        <f t="shared" si="22"/>
        <v/>
      </c>
      <c r="Q389" s="18"/>
      <c r="R389" s="22" t="s">
        <v>287</v>
      </c>
    </row>
    <row r="390" spans="1:18" x14ac:dyDescent="0.3">
      <c r="B390" s="21" t="str">
        <f t="shared" si="22"/>
        <v/>
      </c>
      <c r="C390" s="21" t="str">
        <f t="shared" si="22"/>
        <v/>
      </c>
      <c r="D390" s="21" t="str">
        <f t="shared" si="22"/>
        <v/>
      </c>
      <c r="E390" s="21" t="str">
        <f t="shared" si="22"/>
        <v/>
      </c>
      <c r="F390" s="21">
        <f t="shared" si="22"/>
        <v>2347.67</v>
      </c>
      <c r="G390" s="21">
        <f t="shared" si="22"/>
        <v>14161.47</v>
      </c>
      <c r="H390" s="21">
        <f t="shared" si="22"/>
        <v>24961.48</v>
      </c>
      <c r="I390" s="21">
        <f t="shared" si="22"/>
        <v>23871.919999999998</v>
      </c>
      <c r="J390" s="21">
        <f t="shared" si="22"/>
        <v>21823.99</v>
      </c>
      <c r="K390" s="21">
        <f t="shared" si="22"/>
        <v>2950.3</v>
      </c>
      <c r="L390" s="21">
        <f t="shared" si="22"/>
        <v>3456.04</v>
      </c>
      <c r="M390" s="21">
        <f t="shared" si="22"/>
        <v>5106.74</v>
      </c>
      <c r="N390" s="21">
        <f>IFERROR(VLOOKUP($B$386,$4:$126,MATCH($R390&amp;"/"&amp;N$348,$2:$2,0),FALSE),IFERROR(VLOOKUP($B$386,$4:$126,MATCH($R389&amp;"/"&amp;N$348,$2:$2,0),FALSE),IFERROR(VLOOKUP($B$386,$4:$126,MATCH($R388&amp;"/"&amp;N$348,$2:$2,0),FALSE),IFERROR(VLOOKUP($B$386,$4:$126,MATCH($R387&amp;"/"&amp;N$348,$2:$2,0),FALSE),""))))</f>
        <v>4597.72</v>
      </c>
      <c r="O390" s="21">
        <f>IFERROR(VLOOKUP($B$386,$4:$126,MATCH($R390&amp;"/"&amp;O$348,$2:$2,0),FALSE),IFERROR(VLOOKUP($B$386,$4:$126,MATCH($R389&amp;"/"&amp;O$348,$2:$2,0),FALSE),IFERROR(VLOOKUP($B$386,$4:$126,MATCH($R388&amp;"/"&amp;O$348,$2:$2,0),FALSE),IFERROR(VLOOKUP($B$386,$4:$126,MATCH($R387&amp;"/"&amp;O$348,$2:$2,0),FALSE),""))))</f>
        <v>14328.58</v>
      </c>
      <c r="P390" s="21">
        <f>IFERROR(VLOOKUP($B$386,$4:$126,MATCH($R390&amp;"/"&amp;P$348,$2:$2,0),FALSE),IFERROR(VLOOKUP($B$386,$4:$126,MATCH($R389&amp;"/"&amp;P$348,$2:$2,0),FALSE),IFERROR(VLOOKUP($B$386,$4:$126,MATCH($R388&amp;"/"&amp;P$348,$2:$2,0),FALSE),IFERROR(VLOOKUP($B$386,$4:$126,MATCH($R387&amp;"/"&amp;P$348,$2:$2,0),FALSE),""))))</f>
        <v>16645.669999999998</v>
      </c>
      <c r="Q390" s="18"/>
      <c r="R390" s="22" t="s">
        <v>288</v>
      </c>
    </row>
    <row r="391" spans="1:18" x14ac:dyDescent="0.3">
      <c r="B391" s="23" t="e">
        <f t="shared" ref="B391:P391" si="23">+B390/B$402</f>
        <v>#VALUE!</v>
      </c>
      <c r="C391" s="23" t="e">
        <f t="shared" si="23"/>
        <v>#VALUE!</v>
      </c>
      <c r="D391" s="23" t="e">
        <f t="shared" si="23"/>
        <v>#VALUE!</v>
      </c>
      <c r="E391" s="23" t="e">
        <f t="shared" si="23"/>
        <v>#VALUE!</v>
      </c>
      <c r="F391" s="23">
        <f t="shared" si="23"/>
        <v>3.3769876088704763E-3</v>
      </c>
      <c r="G391" s="23">
        <f t="shared" si="23"/>
        <v>1.986366969966696E-2</v>
      </c>
      <c r="H391" s="23">
        <f t="shared" si="23"/>
        <v>3.3232793672840599E-2</v>
      </c>
      <c r="I391" s="23">
        <f t="shared" si="23"/>
        <v>4.1114434313210539E-2</v>
      </c>
      <c r="J391" s="23">
        <f t="shared" si="23"/>
        <v>3.6191312366341953E-2</v>
      </c>
      <c r="K391" s="23">
        <f t="shared" si="23"/>
        <v>3.9830699210016149E-3</v>
      </c>
      <c r="L391" s="23">
        <f t="shared" si="23"/>
        <v>4.0890632147421706E-3</v>
      </c>
      <c r="M391" s="23">
        <f t="shared" si="23"/>
        <v>2.8715221485841689E-3</v>
      </c>
      <c r="N391" s="23">
        <f t="shared" si="23"/>
        <v>2.5185379212830966E-3</v>
      </c>
      <c r="O391" s="23">
        <f t="shared" si="23"/>
        <v>7.9317490217421151E-3</v>
      </c>
      <c r="P391" s="23">
        <f t="shared" si="23"/>
        <v>8.5458992503728015E-3</v>
      </c>
      <c r="Q391" s="18"/>
      <c r="R391" s="24" t="s">
        <v>289</v>
      </c>
    </row>
    <row r="392" spans="1:18" x14ac:dyDescent="0.3">
      <c r="A392" s="16"/>
      <c r="B392" s="210" t="s">
        <v>75</v>
      </c>
      <c r="C392" s="210"/>
      <c r="D392" s="210"/>
      <c r="E392" s="210"/>
      <c r="F392" s="210"/>
      <c r="G392" s="210"/>
      <c r="H392" s="210"/>
      <c r="I392" s="210"/>
      <c r="J392" s="210"/>
      <c r="K392" s="210"/>
      <c r="L392" s="210"/>
      <c r="M392" s="210"/>
      <c r="N392" s="210"/>
      <c r="O392" s="210"/>
      <c r="P392" s="25"/>
      <c r="Q392" s="18"/>
      <c r="R392" s="3"/>
    </row>
    <row r="393" spans="1:18" x14ac:dyDescent="0.3">
      <c r="B393" s="21" t="str">
        <f t="shared" ref="B393:P396" si="24">IFERROR(VLOOKUP($B$392,$4:$126,MATCH($R393&amp;"/"&amp;B$348,$2:$2,0),FALSE),"")</f>
        <v/>
      </c>
      <c r="C393" s="21" t="str">
        <f t="shared" si="24"/>
        <v/>
      </c>
      <c r="D393" s="21" t="str">
        <f t="shared" si="24"/>
        <v/>
      </c>
      <c r="E393" s="21" t="str">
        <f t="shared" si="24"/>
        <v/>
      </c>
      <c r="F393" s="21">
        <f t="shared" si="24"/>
        <v>106842.33</v>
      </c>
      <c r="G393" s="21">
        <f t="shared" si="24"/>
        <v>187978.47</v>
      </c>
      <c r="H393" s="21">
        <f t="shared" si="24"/>
        <v>256905.93</v>
      </c>
      <c r="I393" s="21">
        <f t="shared" si="24"/>
        <v>309693.11</v>
      </c>
      <c r="J393" s="21">
        <f t="shared" si="24"/>
        <v>320338.40999999997</v>
      </c>
      <c r="K393" s="21">
        <f t="shared" si="24"/>
        <v>319019</v>
      </c>
      <c r="L393" s="21">
        <f t="shared" si="24"/>
        <v>286165.87</v>
      </c>
      <c r="M393" s="21">
        <f t="shared" si="24"/>
        <v>1113979.53</v>
      </c>
      <c r="N393" s="21">
        <f t="shared" si="24"/>
        <v>1210793.1299999999</v>
      </c>
      <c r="O393" s="21">
        <f t="shared" si="24"/>
        <v>1232324.31</v>
      </c>
      <c r="P393" s="21">
        <f t="shared" si="24"/>
        <v>1187342.8799999999</v>
      </c>
      <c r="Q393" s="18"/>
      <c r="R393" s="22" t="s">
        <v>285</v>
      </c>
    </row>
    <row r="394" spans="1:18" x14ac:dyDescent="0.3">
      <c r="B394" s="21" t="str">
        <f t="shared" si="24"/>
        <v/>
      </c>
      <c r="C394" s="21" t="str">
        <f t="shared" si="24"/>
        <v/>
      </c>
      <c r="D394" s="21" t="str">
        <f t="shared" si="24"/>
        <v/>
      </c>
      <c r="E394" s="21" t="str">
        <f t="shared" si="24"/>
        <v/>
      </c>
      <c r="F394" s="21">
        <f t="shared" si="24"/>
        <v>128094.88</v>
      </c>
      <c r="G394" s="21">
        <f t="shared" si="24"/>
        <v>199295.72</v>
      </c>
      <c r="H394" s="21">
        <f t="shared" si="24"/>
        <v>285675.17</v>
      </c>
      <c r="I394" s="21">
        <f t="shared" si="24"/>
        <v>312017.81</v>
      </c>
      <c r="J394" s="21">
        <f t="shared" si="24"/>
        <v>318036.33</v>
      </c>
      <c r="K394" s="21">
        <f t="shared" si="24"/>
        <v>302595.53999999998</v>
      </c>
      <c r="L394" s="21">
        <f t="shared" si="24"/>
        <v>282584.08</v>
      </c>
      <c r="M394" s="21">
        <f t="shared" si="24"/>
        <v>1159765.03</v>
      </c>
      <c r="N394" s="21">
        <f t="shared" si="24"/>
        <v>1205962.53</v>
      </c>
      <c r="O394" s="21">
        <f t="shared" si="24"/>
        <v>1218397.52</v>
      </c>
      <c r="P394" s="21" t="str">
        <f t="shared" si="24"/>
        <v/>
      </c>
      <c r="Q394" s="18"/>
      <c r="R394" s="22" t="s">
        <v>286</v>
      </c>
    </row>
    <row r="395" spans="1:18" x14ac:dyDescent="0.3">
      <c r="B395" s="21" t="str">
        <f t="shared" si="24"/>
        <v/>
      </c>
      <c r="C395" s="21" t="str">
        <f t="shared" si="24"/>
        <v/>
      </c>
      <c r="D395" s="21" t="str">
        <f t="shared" si="24"/>
        <v/>
      </c>
      <c r="E395" s="21" t="str">
        <f t="shared" si="24"/>
        <v/>
      </c>
      <c r="F395" s="21">
        <f t="shared" si="24"/>
        <v>164720.51</v>
      </c>
      <c r="G395" s="21">
        <f t="shared" si="24"/>
        <v>217301.91</v>
      </c>
      <c r="H395" s="21">
        <f t="shared" si="24"/>
        <v>315104.03000000003</v>
      </c>
      <c r="I395" s="21">
        <f t="shared" si="24"/>
        <v>316360.21000000002</v>
      </c>
      <c r="J395" s="21">
        <f t="shared" si="24"/>
        <v>313303.77</v>
      </c>
      <c r="K395" s="21">
        <f t="shared" si="24"/>
        <v>293571.78000000003</v>
      </c>
      <c r="L395" s="21">
        <f t="shared" si="24"/>
        <v>285139.75</v>
      </c>
      <c r="M395" s="21">
        <f t="shared" si="24"/>
        <v>1151355.94</v>
      </c>
      <c r="N395" s="21">
        <f t="shared" si="24"/>
        <v>1183193.1100000001</v>
      </c>
      <c r="O395" s="21">
        <f t="shared" si="24"/>
        <v>1207188.72</v>
      </c>
      <c r="P395" s="21" t="str">
        <f t="shared" si="24"/>
        <v/>
      </c>
      <c r="Q395" s="18"/>
      <c r="R395" s="22" t="s">
        <v>287</v>
      </c>
    </row>
    <row r="396" spans="1:18" x14ac:dyDescent="0.3">
      <c r="B396" s="21" t="str">
        <f t="shared" si="24"/>
        <v/>
      </c>
      <c r="C396" s="21" t="str">
        <f t="shared" si="24"/>
        <v/>
      </c>
      <c r="D396" s="21" t="str">
        <f t="shared" si="24"/>
        <v/>
      </c>
      <c r="E396" s="21" t="str">
        <f t="shared" si="24"/>
        <v/>
      </c>
      <c r="F396" s="21">
        <f t="shared" si="24"/>
        <v>179595.04</v>
      </c>
      <c r="G396" s="21">
        <f t="shared" si="24"/>
        <v>232092.56</v>
      </c>
      <c r="H396" s="21">
        <f t="shared" si="24"/>
        <v>318416.83</v>
      </c>
      <c r="I396" s="21">
        <f t="shared" si="24"/>
        <v>319337.71999999997</v>
      </c>
      <c r="J396" s="21">
        <f t="shared" si="24"/>
        <v>319030.18</v>
      </c>
      <c r="K396" s="21">
        <f t="shared" si="24"/>
        <v>291846.39</v>
      </c>
      <c r="L396" s="21">
        <f t="shared" si="24"/>
        <v>302556.84000000003</v>
      </c>
      <c r="M396" s="21">
        <f t="shared" si="24"/>
        <v>1153561.03</v>
      </c>
      <c r="N396" s="21">
        <f>IFERROR(VLOOKUP($B$392,$4:$126,MATCH($R396&amp;"/"&amp;N$348,$2:$2,0),FALSE),IFERROR(VLOOKUP($B$392,$4:$126,MATCH($R395&amp;"/"&amp;N$348,$2:$2,0),FALSE),IFERROR(VLOOKUP($B$392,$4:$126,MATCH($R394&amp;"/"&amp;N$348,$2:$2,0),FALSE),IFERROR(VLOOKUP($B$392,$4:$126,MATCH($R393&amp;"/"&amp;N$348,$2:$2,0),FALSE),""))))</f>
        <v>1124672.05</v>
      </c>
      <c r="O396" s="21">
        <f>IFERROR(VLOOKUP($B$392,$4:$126,MATCH($R396&amp;"/"&amp;O$348,$2:$2,0),FALSE),IFERROR(VLOOKUP($B$392,$4:$126,MATCH($R395&amp;"/"&amp;O$348,$2:$2,0),FALSE),IFERROR(VLOOKUP($B$392,$4:$126,MATCH($R394&amp;"/"&amp;O$348,$2:$2,0),FALSE),IFERROR(VLOOKUP($B$392,$4:$126,MATCH($R393&amp;"/"&amp;O$348,$2:$2,0),FALSE),""))))</f>
        <v>1181052.28</v>
      </c>
      <c r="P396" s="21">
        <f>IFERROR(VLOOKUP($B$392,$4:$126,MATCH($R396&amp;"/"&amp;P$348,$2:$2,0),FALSE),IFERROR(VLOOKUP($B$392,$4:$126,MATCH($R395&amp;"/"&amp;P$348,$2:$2,0),FALSE),IFERROR(VLOOKUP($B$392,$4:$126,MATCH($R394&amp;"/"&amp;P$348,$2:$2,0),FALSE),IFERROR(VLOOKUP($B$392,$4:$126,MATCH($R393&amp;"/"&amp;P$348,$2:$2,0),FALSE),""))))</f>
        <v>1187342.8799999999</v>
      </c>
      <c r="Q396" s="18"/>
      <c r="R396" s="22" t="s">
        <v>288</v>
      </c>
    </row>
    <row r="397" spans="1:18" x14ac:dyDescent="0.3">
      <c r="A397" s="26"/>
      <c r="B397" s="23" t="e">
        <f t="shared" ref="B397:M397" si="25">+B396/B$402</f>
        <v>#VALUE!</v>
      </c>
      <c r="C397" s="23" t="e">
        <f t="shared" si="25"/>
        <v>#VALUE!</v>
      </c>
      <c r="D397" s="23" t="e">
        <f t="shared" si="25"/>
        <v>#VALUE!</v>
      </c>
      <c r="E397" s="23" t="e">
        <f t="shared" si="25"/>
        <v>#VALUE!</v>
      </c>
      <c r="F397" s="23">
        <f t="shared" si="25"/>
        <v>0.2583370851502117</v>
      </c>
      <c r="G397" s="23">
        <f t="shared" si="25"/>
        <v>0.32554600275184259</v>
      </c>
      <c r="H397" s="23">
        <f t="shared" si="25"/>
        <v>0.42392842144576209</v>
      </c>
      <c r="I397" s="23">
        <f t="shared" si="25"/>
        <v>0.54999303418704559</v>
      </c>
      <c r="J397" s="23">
        <f t="shared" si="25"/>
        <v>0.52905636864158656</v>
      </c>
      <c r="K397" s="23">
        <f t="shared" si="25"/>
        <v>0.39400894063719161</v>
      </c>
      <c r="L397" s="23">
        <f t="shared" si="25"/>
        <v>0.35797445770669106</v>
      </c>
      <c r="M397" s="23">
        <f t="shared" si="25"/>
        <v>0.64864787464969176</v>
      </c>
      <c r="N397" s="23">
        <f>+N396/N$402</f>
        <v>0.61607257661018922</v>
      </c>
      <c r="O397" s="23">
        <f>+O396/O$402</f>
        <v>0.65378497147074555</v>
      </c>
      <c r="P397" s="23">
        <f>+P396/P$402</f>
        <v>0.60958270998568898</v>
      </c>
      <c r="Q397" s="18"/>
      <c r="R397" s="24" t="s">
        <v>289</v>
      </c>
    </row>
    <row r="398" spans="1:18" x14ac:dyDescent="0.3">
      <c r="B398" s="200" t="s">
        <v>76</v>
      </c>
      <c r="C398" s="200"/>
      <c r="D398" s="200"/>
      <c r="E398" s="200"/>
      <c r="F398" s="200"/>
      <c r="G398" s="200"/>
      <c r="H398" s="200"/>
      <c r="I398" s="200"/>
      <c r="J398" s="200"/>
      <c r="K398" s="200"/>
      <c r="L398" s="200"/>
      <c r="M398" s="200"/>
      <c r="N398" s="200"/>
      <c r="O398" s="200"/>
      <c r="P398" s="17"/>
      <c r="Q398" s="18"/>
      <c r="R398" s="3"/>
    </row>
    <row r="399" spans="1:18" x14ac:dyDescent="0.3">
      <c r="B399" s="21" t="str">
        <f t="shared" ref="B399:P402" si="26">IFERROR(VLOOKUP($B$398,$4:$126,MATCH($R399&amp;"/"&amp;B$348,$2:$2,0),FALSE),"")</f>
        <v/>
      </c>
      <c r="C399" s="21" t="str">
        <f t="shared" si="26"/>
        <v/>
      </c>
      <c r="D399" s="21" t="str">
        <f t="shared" si="26"/>
        <v/>
      </c>
      <c r="E399" s="21" t="str">
        <f t="shared" si="26"/>
        <v/>
      </c>
      <c r="F399" s="21">
        <f t="shared" si="26"/>
        <v>426149.32</v>
      </c>
      <c r="G399" s="21">
        <f t="shared" si="26"/>
        <v>817611.01</v>
      </c>
      <c r="H399" s="21">
        <f t="shared" si="26"/>
        <v>924720.7</v>
      </c>
      <c r="I399" s="21">
        <f t="shared" si="26"/>
        <v>769778.52</v>
      </c>
      <c r="J399" s="21">
        <f t="shared" si="26"/>
        <v>673771.07</v>
      </c>
      <c r="K399" s="21">
        <f t="shared" si="26"/>
        <v>780405.07</v>
      </c>
      <c r="L399" s="21">
        <f t="shared" si="26"/>
        <v>937741.06</v>
      </c>
      <c r="M399" s="21">
        <f t="shared" si="26"/>
        <v>1646233.65</v>
      </c>
      <c r="N399" s="21">
        <f t="shared" si="26"/>
        <v>1902233.34</v>
      </c>
      <c r="O399" s="21">
        <f t="shared" si="26"/>
        <v>2029139.71</v>
      </c>
      <c r="P399" s="21">
        <f t="shared" si="26"/>
        <v>1947796.19</v>
      </c>
      <c r="Q399" s="18"/>
      <c r="R399" s="22" t="s">
        <v>285</v>
      </c>
    </row>
    <row r="400" spans="1:18" x14ac:dyDescent="0.3">
      <c r="B400" s="21" t="str">
        <f t="shared" si="26"/>
        <v/>
      </c>
      <c r="C400" s="21" t="str">
        <f t="shared" si="26"/>
        <v/>
      </c>
      <c r="D400" s="21" t="str">
        <f t="shared" si="26"/>
        <v/>
      </c>
      <c r="E400" s="21" t="str">
        <f t="shared" si="26"/>
        <v/>
      </c>
      <c r="F400" s="21">
        <f t="shared" si="26"/>
        <v>428468.05</v>
      </c>
      <c r="G400" s="21">
        <f t="shared" si="26"/>
        <v>797769.88</v>
      </c>
      <c r="H400" s="21">
        <f t="shared" si="26"/>
        <v>809615.84</v>
      </c>
      <c r="I400" s="21">
        <f t="shared" si="26"/>
        <v>686435.53</v>
      </c>
      <c r="J400" s="21">
        <f t="shared" si="26"/>
        <v>603448.18000000005</v>
      </c>
      <c r="K400" s="21">
        <f t="shared" si="26"/>
        <v>738977.65</v>
      </c>
      <c r="L400" s="21">
        <f t="shared" si="26"/>
        <v>848733.78</v>
      </c>
      <c r="M400" s="21">
        <f t="shared" si="26"/>
        <v>1720809.71</v>
      </c>
      <c r="N400" s="21">
        <f t="shared" si="26"/>
        <v>1794008.62</v>
      </c>
      <c r="O400" s="21">
        <f t="shared" si="26"/>
        <v>1835108.04</v>
      </c>
      <c r="P400" s="21" t="str">
        <f t="shared" si="26"/>
        <v/>
      </c>
      <c r="Q400" s="18"/>
      <c r="R400" s="22" t="s">
        <v>286</v>
      </c>
    </row>
    <row r="401" spans="1:18" x14ac:dyDescent="0.3">
      <c r="B401" s="21" t="str">
        <f t="shared" si="26"/>
        <v/>
      </c>
      <c r="C401" s="21" t="str">
        <f t="shared" si="26"/>
        <v/>
      </c>
      <c r="D401" s="21" t="str">
        <f t="shared" si="26"/>
        <v/>
      </c>
      <c r="E401" s="21" t="str">
        <f t="shared" si="26"/>
        <v/>
      </c>
      <c r="F401" s="21">
        <f t="shared" si="26"/>
        <v>691557.72</v>
      </c>
      <c r="G401" s="21">
        <f t="shared" si="26"/>
        <v>765368.12</v>
      </c>
      <c r="H401" s="21">
        <f t="shared" si="26"/>
        <v>779354.05</v>
      </c>
      <c r="I401" s="21">
        <f t="shared" si="26"/>
        <v>605028.6</v>
      </c>
      <c r="J401" s="21">
        <f t="shared" si="26"/>
        <v>705115.91</v>
      </c>
      <c r="K401" s="21">
        <f t="shared" si="26"/>
        <v>814608.87</v>
      </c>
      <c r="L401" s="21">
        <f t="shared" si="26"/>
        <v>861906.06</v>
      </c>
      <c r="M401" s="21">
        <f t="shared" si="26"/>
        <v>1593414.11</v>
      </c>
      <c r="N401" s="21">
        <f t="shared" si="26"/>
        <v>1901119.24</v>
      </c>
      <c r="O401" s="21">
        <f t="shared" si="26"/>
        <v>1745278.95</v>
      </c>
      <c r="P401" s="21" t="str">
        <f t="shared" si="26"/>
        <v/>
      </c>
      <c r="Q401" s="18"/>
      <c r="R401" s="22" t="s">
        <v>287</v>
      </c>
    </row>
    <row r="402" spans="1:18" x14ac:dyDescent="0.3">
      <c r="B402" s="21" t="str">
        <f t="shared" si="26"/>
        <v/>
      </c>
      <c r="C402" s="21" t="str">
        <f t="shared" si="26"/>
        <v/>
      </c>
      <c r="D402" s="21" t="str">
        <f t="shared" si="26"/>
        <v/>
      </c>
      <c r="E402" s="21" t="str">
        <f t="shared" si="26"/>
        <v/>
      </c>
      <c r="F402" s="21">
        <f t="shared" si="26"/>
        <v>695196.51</v>
      </c>
      <c r="G402" s="21">
        <f t="shared" si="26"/>
        <v>712933.22</v>
      </c>
      <c r="H402" s="21">
        <f t="shared" si="26"/>
        <v>751109.89</v>
      </c>
      <c r="I402" s="21">
        <f t="shared" si="26"/>
        <v>580621.39</v>
      </c>
      <c r="J402" s="21">
        <f t="shared" si="26"/>
        <v>603017.37</v>
      </c>
      <c r="K402" s="21">
        <f t="shared" si="26"/>
        <v>740710.07</v>
      </c>
      <c r="L402" s="21">
        <f t="shared" si="26"/>
        <v>845191.14</v>
      </c>
      <c r="M402" s="21">
        <f t="shared" si="26"/>
        <v>1778408.71</v>
      </c>
      <c r="N402" s="21">
        <f>IFERROR(VLOOKUP($B$398,$4:$126,MATCH($R402&amp;"/"&amp;N$348,$2:$2,0),FALSE),IFERROR(VLOOKUP($B$398,$4:$126,MATCH($R401&amp;"/"&amp;N$348,$2:$2,0),FALSE),IFERROR(VLOOKUP($B$398,$4:$126,MATCH($R400&amp;"/"&amp;N$348,$2:$2,0),FALSE),IFERROR(VLOOKUP($B$398,$4:$126,MATCH($R399&amp;"/"&amp;N$348,$2:$2,0),FALSE),""))))</f>
        <v>1825551.23</v>
      </c>
      <c r="O402" s="21">
        <f>IFERROR(VLOOKUP($B$398,$4:$126,MATCH($R402&amp;"/"&amp;O$348,$2:$2,0),FALSE),IFERROR(VLOOKUP($B$398,$4:$126,MATCH($R401&amp;"/"&amp;O$348,$2:$2,0),FALSE),IFERROR(VLOOKUP($B$398,$4:$126,MATCH($R400&amp;"/"&amp;O$348,$2:$2,0),FALSE),IFERROR(VLOOKUP($B$398,$4:$126,MATCH($R399&amp;"/"&amp;O$348,$2:$2,0),FALSE),""))))</f>
        <v>1806484.29</v>
      </c>
      <c r="P402" s="21">
        <f>IFERROR(VLOOKUP($B$398,$4:$126,MATCH($R402&amp;"/"&amp;P$348,$2:$2,0),FALSE),IFERROR(VLOOKUP($B$398,$4:$126,MATCH($R401&amp;"/"&amp;P$348,$2:$2,0),FALSE),IFERROR(VLOOKUP($B$398,$4:$126,MATCH($R400&amp;"/"&amp;P$348,$2:$2,0),FALSE),IFERROR(VLOOKUP($B$398,$4:$126,MATCH($R399&amp;"/"&amp;P$348,$2:$2,0),FALSE),""))))</f>
        <v>1947796.19</v>
      </c>
      <c r="Q402" s="18"/>
      <c r="R402" s="22" t="s">
        <v>288</v>
      </c>
    </row>
    <row r="403" spans="1:18" x14ac:dyDescent="0.3">
      <c r="B403" s="204" t="s">
        <v>290</v>
      </c>
      <c r="C403" s="204"/>
      <c r="D403" s="204"/>
      <c r="E403" s="204"/>
      <c r="F403" s="204"/>
      <c r="G403" s="204"/>
      <c r="H403" s="204"/>
      <c r="I403" s="204"/>
      <c r="J403" s="204"/>
      <c r="K403" s="204"/>
      <c r="L403" s="204"/>
      <c r="M403" s="204"/>
      <c r="N403" s="204"/>
      <c r="O403" s="204"/>
      <c r="P403" s="27"/>
    </row>
    <row r="404" spans="1:18" x14ac:dyDescent="0.3">
      <c r="B404" s="203" t="s">
        <v>79</v>
      </c>
      <c r="C404" s="203"/>
      <c r="D404" s="203"/>
      <c r="E404" s="203"/>
      <c r="F404" s="203"/>
      <c r="G404" s="203"/>
      <c r="H404" s="203"/>
      <c r="I404" s="203"/>
      <c r="J404" s="203"/>
      <c r="K404" s="203"/>
      <c r="L404" s="203"/>
      <c r="M404" s="203"/>
      <c r="N404" s="203"/>
      <c r="O404" s="203"/>
      <c r="P404" s="28"/>
      <c r="Q404" s="18"/>
      <c r="R404" s="3"/>
    </row>
    <row r="405" spans="1:18" x14ac:dyDescent="0.3">
      <c r="B405" s="21" t="str">
        <f t="shared" ref="B405:P408" si="27">IFERROR(VLOOKUP($B$404,$4:$126,MATCH($R405&amp;"/"&amp;B$348,$2:$2,0),FALSE),"")</f>
        <v/>
      </c>
      <c r="C405" s="21" t="str">
        <f t="shared" si="27"/>
        <v/>
      </c>
      <c r="D405" s="21" t="str">
        <f t="shared" si="27"/>
        <v/>
      </c>
      <c r="E405" s="21" t="str">
        <f t="shared" si="27"/>
        <v/>
      </c>
      <c r="F405" s="21">
        <f t="shared" si="27"/>
        <v>249325.03</v>
      </c>
      <c r="G405" s="21">
        <f t="shared" si="27"/>
        <v>328874.74</v>
      </c>
      <c r="H405" s="21">
        <f t="shared" si="27"/>
        <v>434628.01</v>
      </c>
      <c r="I405" s="21">
        <f t="shared" si="27"/>
        <v>220148.06</v>
      </c>
      <c r="J405" s="21">
        <f t="shared" si="27"/>
        <v>145138.26999999999</v>
      </c>
      <c r="K405" s="21">
        <f t="shared" si="27"/>
        <v>221285.2</v>
      </c>
      <c r="L405" s="21">
        <f t="shared" si="27"/>
        <v>312307.13</v>
      </c>
      <c r="M405" s="21">
        <f t="shared" si="27"/>
        <v>216182.11</v>
      </c>
      <c r="N405" s="21">
        <f t="shared" si="27"/>
        <v>353904.55</v>
      </c>
      <c r="O405" s="21">
        <f t="shared" si="27"/>
        <v>407111.35</v>
      </c>
      <c r="P405" s="21">
        <f t="shared" si="27"/>
        <v>300792.36</v>
      </c>
      <c r="Q405" s="18"/>
      <c r="R405" s="22" t="s">
        <v>285</v>
      </c>
    </row>
    <row r="406" spans="1:18" x14ac:dyDescent="0.3">
      <c r="B406" s="21" t="str">
        <f t="shared" si="27"/>
        <v/>
      </c>
      <c r="C406" s="21" t="str">
        <f t="shared" si="27"/>
        <v/>
      </c>
      <c r="D406" s="21" t="str">
        <f t="shared" si="27"/>
        <v/>
      </c>
      <c r="E406" s="21" t="str">
        <f t="shared" si="27"/>
        <v/>
      </c>
      <c r="F406" s="21">
        <f t="shared" si="27"/>
        <v>256971.6</v>
      </c>
      <c r="G406" s="21">
        <f t="shared" si="27"/>
        <v>313167.15999999997</v>
      </c>
      <c r="H406" s="21">
        <f t="shared" si="27"/>
        <v>298286.39</v>
      </c>
      <c r="I406" s="21">
        <f t="shared" si="27"/>
        <v>215603.59</v>
      </c>
      <c r="J406" s="21">
        <f t="shared" si="27"/>
        <v>141344.64000000001</v>
      </c>
      <c r="K406" s="21">
        <f t="shared" si="27"/>
        <v>242581.88</v>
      </c>
      <c r="L406" s="21">
        <f t="shared" si="27"/>
        <v>297611.75</v>
      </c>
      <c r="M406" s="21">
        <f t="shared" si="27"/>
        <v>288087.94</v>
      </c>
      <c r="N406" s="21">
        <f t="shared" si="27"/>
        <v>327930.33</v>
      </c>
      <c r="O406" s="21">
        <f t="shared" si="27"/>
        <v>347612.76</v>
      </c>
      <c r="P406" s="21" t="str">
        <f t="shared" si="27"/>
        <v/>
      </c>
      <c r="Q406" s="18"/>
      <c r="R406" s="22" t="s">
        <v>286</v>
      </c>
    </row>
    <row r="407" spans="1:18" x14ac:dyDescent="0.3">
      <c r="B407" s="21" t="str">
        <f t="shared" si="27"/>
        <v/>
      </c>
      <c r="C407" s="21" t="str">
        <f t="shared" si="27"/>
        <v/>
      </c>
      <c r="D407" s="21" t="str">
        <f t="shared" si="27"/>
        <v/>
      </c>
      <c r="E407" s="21" t="str">
        <f t="shared" si="27"/>
        <v/>
      </c>
      <c r="F407" s="21">
        <f t="shared" si="27"/>
        <v>291102.88</v>
      </c>
      <c r="G407" s="21">
        <f t="shared" si="27"/>
        <v>309004.39</v>
      </c>
      <c r="H407" s="21">
        <f t="shared" si="27"/>
        <v>312698.05</v>
      </c>
      <c r="I407" s="21">
        <f t="shared" si="27"/>
        <v>151981.25</v>
      </c>
      <c r="J407" s="21">
        <f t="shared" si="27"/>
        <v>232231.3</v>
      </c>
      <c r="K407" s="21">
        <f t="shared" si="27"/>
        <v>321084.15999999997</v>
      </c>
      <c r="L407" s="21">
        <f t="shared" si="27"/>
        <v>335616.54</v>
      </c>
      <c r="M407" s="21">
        <f t="shared" si="27"/>
        <v>258779.95</v>
      </c>
      <c r="N407" s="21">
        <f t="shared" si="27"/>
        <v>497706.79</v>
      </c>
      <c r="O407" s="21">
        <f t="shared" si="27"/>
        <v>301478.53000000003</v>
      </c>
      <c r="P407" s="21" t="str">
        <f t="shared" si="27"/>
        <v/>
      </c>
      <c r="Q407" s="18"/>
      <c r="R407" s="22" t="s">
        <v>287</v>
      </c>
    </row>
    <row r="408" spans="1:18" x14ac:dyDescent="0.3">
      <c r="B408" s="21" t="str">
        <f t="shared" si="27"/>
        <v/>
      </c>
      <c r="C408" s="21" t="str">
        <f t="shared" si="27"/>
        <v/>
      </c>
      <c r="D408" s="21" t="str">
        <f t="shared" si="27"/>
        <v/>
      </c>
      <c r="E408" s="21" t="str">
        <f t="shared" si="27"/>
        <v/>
      </c>
      <c r="F408" s="21">
        <f t="shared" si="27"/>
        <v>270843.67</v>
      </c>
      <c r="G408" s="21">
        <f t="shared" si="27"/>
        <v>192361.21</v>
      </c>
      <c r="H408" s="21">
        <f t="shared" si="27"/>
        <v>243809.33</v>
      </c>
      <c r="I408" s="21">
        <f t="shared" si="27"/>
        <v>93920.58</v>
      </c>
      <c r="J408" s="21">
        <f t="shared" si="27"/>
        <v>97710.39</v>
      </c>
      <c r="K408" s="21">
        <f t="shared" si="27"/>
        <v>190522.33</v>
      </c>
      <c r="L408" s="21">
        <f t="shared" si="27"/>
        <v>234998.79</v>
      </c>
      <c r="M408" s="21">
        <f t="shared" si="27"/>
        <v>379012.57</v>
      </c>
      <c r="N408" s="21">
        <f>IFERROR(VLOOKUP($B$404,$4:$126,MATCH($R408&amp;"/"&amp;N$348,$2:$2,0),FALSE),IFERROR(VLOOKUP($B$404,$4:$126,MATCH($R407&amp;"/"&amp;N$348,$2:$2,0),FALSE),IFERROR(VLOOKUP($B$404,$4:$126,MATCH($R406&amp;"/"&amp;N$348,$2:$2,0),FALSE),IFERROR(VLOOKUP($B$404,$4:$126,MATCH($R405&amp;"/"&amp;N$348,$2:$2,0),FALSE),""))))</f>
        <v>378293.07</v>
      </c>
      <c r="O408" s="21">
        <f>IFERROR(VLOOKUP($B$404,$4:$126,MATCH($R408&amp;"/"&amp;O$348,$2:$2,0),FALSE),IFERROR(VLOOKUP($B$404,$4:$126,MATCH($R407&amp;"/"&amp;O$348,$2:$2,0),FALSE),IFERROR(VLOOKUP($B$404,$4:$126,MATCH($R406&amp;"/"&amp;O$348,$2:$2,0),FALSE),IFERROR(VLOOKUP($B$404,$4:$126,MATCH($R405&amp;"/"&amp;O$348,$2:$2,0),FALSE),""))))</f>
        <v>279881.51</v>
      </c>
      <c r="P408" s="21">
        <f>IFERROR(VLOOKUP($B$404,$4:$126,MATCH($R408&amp;"/"&amp;P$348,$2:$2,0),FALSE),IFERROR(VLOOKUP($B$404,$4:$126,MATCH($R407&amp;"/"&amp;P$348,$2:$2,0),FALSE),IFERROR(VLOOKUP($B$404,$4:$126,MATCH($R406&amp;"/"&amp;P$348,$2:$2,0),FALSE),IFERROR(VLOOKUP($B$404,$4:$126,MATCH($R405&amp;"/"&amp;P$348,$2:$2,0),FALSE),""))))</f>
        <v>300792.36</v>
      </c>
      <c r="Q408" s="18"/>
      <c r="R408" s="22" t="s">
        <v>288</v>
      </c>
    </row>
    <row r="409" spans="1:18" x14ac:dyDescent="0.3">
      <c r="A409" s="16"/>
      <c r="B409" s="23" t="e">
        <f t="shared" ref="B409:M409" si="28">+B408/B$402</f>
        <v>#VALUE!</v>
      </c>
      <c r="C409" s="23" t="e">
        <f t="shared" si="28"/>
        <v>#VALUE!</v>
      </c>
      <c r="D409" s="23" t="e">
        <f t="shared" si="28"/>
        <v>#VALUE!</v>
      </c>
      <c r="E409" s="23" t="e">
        <f t="shared" si="28"/>
        <v>#VALUE!</v>
      </c>
      <c r="F409" s="23">
        <f t="shared" si="28"/>
        <v>0.38959296559184392</v>
      </c>
      <c r="G409" s="23">
        <f t="shared" si="28"/>
        <v>0.2698165895537874</v>
      </c>
      <c r="H409" s="23">
        <f t="shared" si="28"/>
        <v>0.3245987481272547</v>
      </c>
      <c r="I409" s="23">
        <f t="shared" si="28"/>
        <v>0.16175873231263491</v>
      </c>
      <c r="J409" s="23">
        <f t="shared" si="28"/>
        <v>0.16203578016334752</v>
      </c>
      <c r="K409" s="23">
        <f t="shared" si="28"/>
        <v>0.25721579564862673</v>
      </c>
      <c r="L409" s="23">
        <f t="shared" si="28"/>
        <v>0.27804218345213605</v>
      </c>
      <c r="M409" s="23">
        <f t="shared" si="28"/>
        <v>0.2131189348482217</v>
      </c>
      <c r="N409" s="23">
        <f>+N408/N$402</f>
        <v>0.20722128406114357</v>
      </c>
      <c r="O409" s="23">
        <f>+O408/O$402</f>
        <v>0.15493160474703049</v>
      </c>
      <c r="P409" s="23">
        <f>+P408/P$402</f>
        <v>0.1544270193895389</v>
      </c>
      <c r="Q409" s="18"/>
      <c r="R409" s="24" t="s">
        <v>289</v>
      </c>
    </row>
    <row r="410" spans="1:18" x14ac:dyDescent="0.3">
      <c r="A410" s="16"/>
      <c r="B410" s="203" t="s">
        <v>90</v>
      </c>
      <c r="C410" s="203"/>
      <c r="D410" s="203"/>
      <c r="E410" s="203"/>
      <c r="F410" s="203"/>
      <c r="G410" s="203"/>
      <c r="H410" s="203"/>
      <c r="I410" s="203"/>
      <c r="J410" s="203"/>
      <c r="K410" s="203"/>
      <c r="L410" s="203"/>
      <c r="M410" s="203"/>
      <c r="N410" s="203"/>
      <c r="O410" s="203"/>
      <c r="P410" s="28"/>
      <c r="Q410" s="18"/>
      <c r="R410" s="3"/>
    </row>
    <row r="411" spans="1:18" x14ac:dyDescent="0.3">
      <c r="B411" s="21" t="str">
        <f t="shared" ref="B411:P414" si="29">IFERROR(VLOOKUP($B$410,$4:$126,MATCH($R411&amp;"/"&amp;B$348,$2:$2,0),FALSE),"")</f>
        <v/>
      </c>
      <c r="C411" s="21" t="str">
        <f t="shared" si="29"/>
        <v/>
      </c>
      <c r="D411" s="21" t="str">
        <f t="shared" si="29"/>
        <v/>
      </c>
      <c r="E411" s="21" t="str">
        <f t="shared" si="29"/>
        <v/>
      </c>
      <c r="F411" s="21">
        <f t="shared" si="29"/>
        <v>271341.82</v>
      </c>
      <c r="G411" s="21">
        <f t="shared" si="29"/>
        <v>357089.38</v>
      </c>
      <c r="H411" s="21">
        <f t="shared" si="29"/>
        <v>478264.01</v>
      </c>
      <c r="I411" s="21">
        <f t="shared" si="29"/>
        <v>345221.49</v>
      </c>
      <c r="J411" s="21">
        <f t="shared" si="29"/>
        <v>170210.95</v>
      </c>
      <c r="K411" s="21">
        <f t="shared" si="29"/>
        <v>246711.39</v>
      </c>
      <c r="L411" s="21">
        <f t="shared" si="29"/>
        <v>352323.55</v>
      </c>
      <c r="M411" s="21">
        <f t="shared" si="29"/>
        <v>438111.21</v>
      </c>
      <c r="N411" s="21">
        <f t="shared" si="29"/>
        <v>445583.12</v>
      </c>
      <c r="O411" s="21">
        <f t="shared" si="29"/>
        <v>508886.34</v>
      </c>
      <c r="P411" s="21">
        <f t="shared" si="29"/>
        <v>423448.26</v>
      </c>
      <c r="Q411" s="18"/>
      <c r="R411" s="22" t="s">
        <v>285</v>
      </c>
    </row>
    <row r="412" spans="1:18" x14ac:dyDescent="0.3">
      <c r="B412" s="21" t="str">
        <f t="shared" si="29"/>
        <v/>
      </c>
      <c r="C412" s="21" t="str">
        <f t="shared" si="29"/>
        <v/>
      </c>
      <c r="D412" s="21" t="str">
        <f t="shared" si="29"/>
        <v/>
      </c>
      <c r="E412" s="21" t="str">
        <f t="shared" si="29"/>
        <v/>
      </c>
      <c r="F412" s="21">
        <f t="shared" si="29"/>
        <v>265755.3</v>
      </c>
      <c r="G412" s="21">
        <f t="shared" si="29"/>
        <v>342009.36</v>
      </c>
      <c r="H412" s="21">
        <f t="shared" si="29"/>
        <v>325502.90999999997</v>
      </c>
      <c r="I412" s="21">
        <f t="shared" si="29"/>
        <v>234810.94</v>
      </c>
      <c r="J412" s="21">
        <f t="shared" si="29"/>
        <v>154815.29999999999</v>
      </c>
      <c r="K412" s="21">
        <f t="shared" si="29"/>
        <v>263365.42</v>
      </c>
      <c r="L412" s="21">
        <f t="shared" si="29"/>
        <v>325769.15000000002</v>
      </c>
      <c r="M412" s="21">
        <f t="shared" si="29"/>
        <v>367837.45</v>
      </c>
      <c r="N412" s="21">
        <f t="shared" si="29"/>
        <v>411910.82</v>
      </c>
      <c r="O412" s="21">
        <f t="shared" si="29"/>
        <v>436069.27</v>
      </c>
      <c r="P412" s="21" t="str">
        <f t="shared" si="29"/>
        <v/>
      </c>
      <c r="Q412" s="18"/>
      <c r="R412" s="22" t="s">
        <v>286</v>
      </c>
    </row>
    <row r="413" spans="1:18" x14ac:dyDescent="0.3">
      <c r="B413" s="21" t="str">
        <f t="shared" si="29"/>
        <v/>
      </c>
      <c r="C413" s="21" t="str">
        <f t="shared" si="29"/>
        <v/>
      </c>
      <c r="D413" s="21" t="str">
        <f t="shared" si="29"/>
        <v/>
      </c>
      <c r="E413" s="21" t="str">
        <f t="shared" si="29"/>
        <v/>
      </c>
      <c r="F413" s="21">
        <f t="shared" si="29"/>
        <v>315900.73</v>
      </c>
      <c r="G413" s="21">
        <f t="shared" si="29"/>
        <v>336196.52</v>
      </c>
      <c r="H413" s="21">
        <f t="shared" si="29"/>
        <v>336288.78</v>
      </c>
      <c r="I413" s="21">
        <f t="shared" si="29"/>
        <v>170010.71</v>
      </c>
      <c r="J413" s="21">
        <f t="shared" si="29"/>
        <v>244288.75</v>
      </c>
      <c r="K413" s="21">
        <f t="shared" si="29"/>
        <v>342919.25</v>
      </c>
      <c r="L413" s="21">
        <f t="shared" si="29"/>
        <v>361076.89</v>
      </c>
      <c r="M413" s="21">
        <f t="shared" si="29"/>
        <v>318581.07</v>
      </c>
      <c r="N413" s="21">
        <f t="shared" si="29"/>
        <v>569620.92000000004</v>
      </c>
      <c r="O413" s="21">
        <f t="shared" si="29"/>
        <v>384803.3</v>
      </c>
      <c r="P413" s="21" t="str">
        <f t="shared" si="29"/>
        <v/>
      </c>
      <c r="Q413" s="18"/>
      <c r="R413" s="22" t="s">
        <v>287</v>
      </c>
    </row>
    <row r="414" spans="1:18" x14ac:dyDescent="0.3">
      <c r="B414" s="21" t="str">
        <f t="shared" si="29"/>
        <v/>
      </c>
      <c r="C414" s="21" t="str">
        <f t="shared" si="29"/>
        <v/>
      </c>
      <c r="D414" s="21" t="str">
        <f t="shared" si="29"/>
        <v/>
      </c>
      <c r="E414" s="21" t="str">
        <f t="shared" si="29"/>
        <v/>
      </c>
      <c r="F414" s="21">
        <f t="shared" si="29"/>
        <v>286745.25</v>
      </c>
      <c r="G414" s="21">
        <f t="shared" si="29"/>
        <v>222988.43</v>
      </c>
      <c r="H414" s="21">
        <f t="shared" si="29"/>
        <v>266737.51</v>
      </c>
      <c r="I414" s="21">
        <f t="shared" si="29"/>
        <v>111253.7</v>
      </c>
      <c r="J414" s="21">
        <f t="shared" si="29"/>
        <v>112872.94</v>
      </c>
      <c r="K414" s="21">
        <f t="shared" si="29"/>
        <v>216620.55</v>
      </c>
      <c r="L414" s="21">
        <f t="shared" si="29"/>
        <v>267690.25</v>
      </c>
      <c r="M414" s="21">
        <f t="shared" si="29"/>
        <v>449775.31</v>
      </c>
      <c r="N414" s="21">
        <f>IFERROR(VLOOKUP($B$410,$4:$126,MATCH($R414&amp;"/"&amp;N$348,$2:$2,0),FALSE),IFERROR(VLOOKUP($B$410,$4:$126,MATCH($R413&amp;"/"&amp;N$348,$2:$2,0),FALSE),IFERROR(VLOOKUP($B$410,$4:$126,MATCH($R412&amp;"/"&amp;N$348,$2:$2,0),FALSE),IFERROR(VLOOKUP($B$410,$4:$126,MATCH($R411&amp;"/"&amp;N$348,$2:$2,0),FALSE),""))))</f>
        <v>463856.35</v>
      </c>
      <c r="O414" s="21">
        <f>IFERROR(VLOOKUP($B$410,$4:$126,MATCH($R414&amp;"/"&amp;O$348,$2:$2,0),FALSE),IFERROR(VLOOKUP($B$410,$4:$126,MATCH($R413&amp;"/"&amp;O$348,$2:$2,0),FALSE),IFERROR(VLOOKUP($B$410,$4:$126,MATCH($R412&amp;"/"&amp;O$348,$2:$2,0),FALSE),IFERROR(VLOOKUP($B$410,$4:$126,MATCH($R411&amp;"/"&amp;O$348,$2:$2,0),FALSE),""))))</f>
        <v>377529.43</v>
      </c>
      <c r="P414" s="21">
        <f>IFERROR(VLOOKUP($B$410,$4:$126,MATCH($R414&amp;"/"&amp;P$348,$2:$2,0),FALSE),IFERROR(VLOOKUP($B$410,$4:$126,MATCH($R413&amp;"/"&amp;P$348,$2:$2,0),FALSE),IFERROR(VLOOKUP($B$410,$4:$126,MATCH($R412&amp;"/"&amp;P$348,$2:$2,0),FALSE),IFERROR(VLOOKUP($B$410,$4:$126,MATCH($R411&amp;"/"&amp;P$348,$2:$2,0),FALSE),""))))</f>
        <v>423448.26</v>
      </c>
      <c r="Q414" s="18"/>
      <c r="R414" s="22" t="s">
        <v>288</v>
      </c>
    </row>
    <row r="415" spans="1:18" x14ac:dyDescent="0.3">
      <c r="B415" s="23" t="e">
        <f t="shared" ref="B415:M415" si="30">+B414/B$402</f>
        <v>#VALUE!</v>
      </c>
      <c r="C415" s="23" t="e">
        <f t="shared" si="30"/>
        <v>#VALUE!</v>
      </c>
      <c r="D415" s="23" t="e">
        <f t="shared" si="30"/>
        <v>#VALUE!</v>
      </c>
      <c r="E415" s="23" t="e">
        <f t="shared" si="30"/>
        <v>#VALUE!</v>
      </c>
      <c r="F415" s="23">
        <f t="shared" si="30"/>
        <v>0.41246646937281084</v>
      </c>
      <c r="G415" s="23">
        <f t="shared" si="30"/>
        <v>0.31277604093129507</v>
      </c>
      <c r="H415" s="23">
        <f t="shared" si="30"/>
        <v>0.35512448118610179</v>
      </c>
      <c r="I415" s="23">
        <f t="shared" si="30"/>
        <v>0.19161143891030263</v>
      </c>
      <c r="J415" s="23">
        <f t="shared" si="30"/>
        <v>0.18718024656570009</v>
      </c>
      <c r="K415" s="23">
        <f t="shared" si="30"/>
        <v>0.29244985153232761</v>
      </c>
      <c r="L415" s="23">
        <f t="shared" si="30"/>
        <v>0.31672155247628364</v>
      </c>
      <c r="M415" s="23">
        <f t="shared" si="30"/>
        <v>0.25290885468054192</v>
      </c>
      <c r="N415" s="23">
        <f>+N414/N$402</f>
        <v>0.25409111635831771</v>
      </c>
      <c r="O415" s="23">
        <f>+O414/O$402</f>
        <v>0.20898572552767675</v>
      </c>
      <c r="P415" s="23">
        <f>+P414/P$402</f>
        <v>0.21739864888019933</v>
      </c>
      <c r="Q415" s="18"/>
      <c r="R415" s="24" t="s">
        <v>289</v>
      </c>
    </row>
    <row r="416" spans="1:18" x14ac:dyDescent="0.3">
      <c r="B416" s="208" t="str">
        <f>A27</f>
        <v xml:space="preserve">    Right-Of-Use Assets - Net</v>
      </c>
      <c r="C416" s="208"/>
      <c r="D416" s="208"/>
      <c r="E416" s="208"/>
      <c r="F416" s="208"/>
      <c r="G416" s="208"/>
      <c r="H416" s="208"/>
      <c r="I416" s="208"/>
      <c r="J416" s="208"/>
      <c r="K416" s="208"/>
      <c r="L416" s="208"/>
      <c r="M416" s="208"/>
      <c r="N416" s="208"/>
      <c r="O416" s="208"/>
      <c r="P416" s="29"/>
      <c r="Q416" s="18"/>
      <c r="R416" s="3"/>
    </row>
    <row r="417" spans="2:18" x14ac:dyDescent="0.3">
      <c r="B417" s="21" t="str">
        <f t="shared" ref="B417:P420" si="31">IFERROR(VLOOKUP($B$416,$4:$126,MATCH($R417&amp;"/"&amp;B$348,$2:$2,0),FALSE),"")</f>
        <v/>
      </c>
      <c r="C417" s="21" t="str">
        <f t="shared" si="31"/>
        <v/>
      </c>
      <c r="D417" s="21" t="str">
        <f t="shared" si="31"/>
        <v/>
      </c>
      <c r="E417" s="21" t="str">
        <f t="shared" si="31"/>
        <v/>
      </c>
      <c r="F417" s="21">
        <f t="shared" si="31"/>
        <v>0</v>
      </c>
      <c r="G417" s="21">
        <f t="shared" si="31"/>
        <v>0</v>
      </c>
      <c r="H417" s="21">
        <f t="shared" si="31"/>
        <v>0</v>
      </c>
      <c r="I417" s="21">
        <f t="shared" si="31"/>
        <v>0</v>
      </c>
      <c r="J417" s="21">
        <f t="shared" si="31"/>
        <v>0</v>
      </c>
      <c r="K417" s="21">
        <f t="shared" si="31"/>
        <v>0</v>
      </c>
      <c r="L417" s="21">
        <f t="shared" si="31"/>
        <v>0</v>
      </c>
      <c r="M417" s="21">
        <f t="shared" si="31"/>
        <v>0</v>
      </c>
      <c r="N417" s="21">
        <f t="shared" si="31"/>
        <v>879082.56</v>
      </c>
      <c r="O417" s="21">
        <f t="shared" si="31"/>
        <v>905912.58</v>
      </c>
      <c r="P417" s="21">
        <f t="shared" si="31"/>
        <v>833717.93</v>
      </c>
      <c r="Q417" s="18"/>
      <c r="R417" s="22" t="s">
        <v>285</v>
      </c>
    </row>
    <row r="418" spans="2:18" x14ac:dyDescent="0.3">
      <c r="B418" s="21" t="str">
        <f t="shared" si="31"/>
        <v/>
      </c>
      <c r="C418" s="21" t="str">
        <f t="shared" si="31"/>
        <v/>
      </c>
      <c r="D418" s="21" t="str">
        <f t="shared" si="31"/>
        <v/>
      </c>
      <c r="E418" s="21" t="str">
        <f t="shared" si="31"/>
        <v/>
      </c>
      <c r="F418" s="21">
        <f t="shared" si="31"/>
        <v>0</v>
      </c>
      <c r="G418" s="21">
        <f t="shared" si="31"/>
        <v>0</v>
      </c>
      <c r="H418" s="21">
        <f t="shared" si="31"/>
        <v>0</v>
      </c>
      <c r="I418" s="21">
        <f t="shared" si="31"/>
        <v>0</v>
      </c>
      <c r="J418" s="21">
        <f t="shared" si="31"/>
        <v>0</v>
      </c>
      <c r="K418" s="21">
        <f t="shared" si="31"/>
        <v>0</v>
      </c>
      <c r="L418" s="21">
        <f t="shared" si="31"/>
        <v>0</v>
      </c>
      <c r="M418" s="21">
        <f t="shared" si="31"/>
        <v>0</v>
      </c>
      <c r="N418" s="21">
        <f t="shared" si="31"/>
        <v>872906</v>
      </c>
      <c r="O418" s="21">
        <f t="shared" si="31"/>
        <v>886994.93</v>
      </c>
      <c r="P418" s="21" t="str">
        <f t="shared" si="31"/>
        <v/>
      </c>
      <c r="Q418" s="18"/>
      <c r="R418" s="22" t="s">
        <v>286</v>
      </c>
    </row>
    <row r="419" spans="2:18" x14ac:dyDescent="0.3">
      <c r="B419" s="21" t="str">
        <f t="shared" si="31"/>
        <v/>
      </c>
      <c r="C419" s="21" t="str">
        <f t="shared" si="31"/>
        <v/>
      </c>
      <c r="D419" s="21" t="str">
        <f t="shared" si="31"/>
        <v/>
      </c>
      <c r="E419" s="21" t="str">
        <f t="shared" si="31"/>
        <v/>
      </c>
      <c r="F419" s="21">
        <f t="shared" si="31"/>
        <v>0</v>
      </c>
      <c r="G419" s="21">
        <f t="shared" si="31"/>
        <v>0</v>
      </c>
      <c r="H419" s="21">
        <f t="shared" si="31"/>
        <v>0</v>
      </c>
      <c r="I419" s="21">
        <f t="shared" si="31"/>
        <v>0</v>
      </c>
      <c r="J419" s="21">
        <f t="shared" si="31"/>
        <v>0</v>
      </c>
      <c r="K419" s="21">
        <f t="shared" si="31"/>
        <v>0</v>
      </c>
      <c r="L419" s="21">
        <f t="shared" si="31"/>
        <v>0</v>
      </c>
      <c r="M419" s="21">
        <f t="shared" si="31"/>
        <v>0</v>
      </c>
      <c r="N419" s="21">
        <f t="shared" si="31"/>
        <v>851000.37</v>
      </c>
      <c r="O419" s="21">
        <f t="shared" si="31"/>
        <v>876044.64</v>
      </c>
      <c r="P419" s="21" t="str">
        <f t="shared" si="31"/>
        <v/>
      </c>
      <c r="Q419" s="18"/>
      <c r="R419" s="22" t="s">
        <v>287</v>
      </c>
    </row>
    <row r="420" spans="2:18" x14ac:dyDescent="0.3">
      <c r="B420" s="21" t="str">
        <f t="shared" si="31"/>
        <v/>
      </c>
      <c r="C420" s="21" t="str">
        <f t="shared" si="31"/>
        <v/>
      </c>
      <c r="D420" s="21" t="str">
        <f t="shared" si="31"/>
        <v/>
      </c>
      <c r="E420" s="21" t="str">
        <f t="shared" si="31"/>
        <v/>
      </c>
      <c r="F420" s="21">
        <f t="shared" si="31"/>
        <v>0</v>
      </c>
      <c r="G420" s="21">
        <f t="shared" si="31"/>
        <v>0</v>
      </c>
      <c r="H420" s="21">
        <f t="shared" si="31"/>
        <v>0</v>
      </c>
      <c r="I420" s="21">
        <f t="shared" si="31"/>
        <v>0</v>
      </c>
      <c r="J420" s="21">
        <f t="shared" si="31"/>
        <v>0</v>
      </c>
      <c r="K420" s="21">
        <f t="shared" si="31"/>
        <v>0</v>
      </c>
      <c r="L420" s="21">
        <f t="shared" si="31"/>
        <v>0</v>
      </c>
      <c r="M420" s="21">
        <f t="shared" si="31"/>
        <v>0</v>
      </c>
      <c r="N420" s="21">
        <f>IFERROR(VLOOKUP($B$416,$4:$126,MATCH($R420&amp;"/"&amp;N$348,$2:$2,0),FALSE),IFERROR(VLOOKUP($B$416,$4:$126,MATCH($R419&amp;"/"&amp;N$348,$2:$2,0),FALSE),IFERROR(VLOOKUP($B$416,$4:$126,MATCH($R418&amp;"/"&amp;N$348,$2:$2,0),FALSE),IFERROR(VLOOKUP($B$416,$4:$126,MATCH($R417&amp;"/"&amp;N$348,$2:$2,0),FALSE),""))))</f>
        <v>794763.09</v>
      </c>
      <c r="O420" s="21">
        <f>IFERROR(VLOOKUP($B$416,$4:$126,MATCH($R420&amp;"/"&amp;O$348,$2:$2,0),FALSE),IFERROR(VLOOKUP($B$416,$4:$126,MATCH($R419&amp;"/"&amp;O$348,$2:$2,0),FALSE),IFERROR(VLOOKUP($B$416,$4:$126,MATCH($R418&amp;"/"&amp;O$348,$2:$2,0),FALSE),IFERROR(VLOOKUP($B$416,$4:$126,MATCH($R417&amp;"/"&amp;O$348,$2:$2,0),FALSE),""))))</f>
        <v>838010.58</v>
      </c>
      <c r="P420" s="21">
        <f>IFERROR(VLOOKUP($B$416,$4:$126,MATCH($R420&amp;"/"&amp;P$348,$2:$2,0),FALSE),IFERROR(VLOOKUP($B$416,$4:$126,MATCH($R419&amp;"/"&amp;P$348,$2:$2,0),FALSE),IFERROR(VLOOKUP($B$416,$4:$126,MATCH($R418&amp;"/"&amp;P$348,$2:$2,0),FALSE),IFERROR(VLOOKUP($B$416,$4:$126,MATCH($R417&amp;"/"&amp;P$348,$2:$2,0),FALSE),""))))</f>
        <v>833717.93</v>
      </c>
      <c r="Q420" s="18"/>
      <c r="R420" s="22" t="s">
        <v>288</v>
      </c>
    </row>
    <row r="421" spans="2:18" x14ac:dyDescent="0.3">
      <c r="B421" s="23" t="e">
        <f t="shared" ref="B421:M421" si="32">+B420/B$402</f>
        <v>#VALUE!</v>
      </c>
      <c r="C421" s="23" t="e">
        <f t="shared" si="32"/>
        <v>#VALUE!</v>
      </c>
      <c r="D421" s="23" t="e">
        <f t="shared" si="32"/>
        <v>#VALUE!</v>
      </c>
      <c r="E421" s="23" t="e">
        <f t="shared" si="32"/>
        <v>#VALUE!</v>
      </c>
      <c r="F421" s="23">
        <f t="shared" si="32"/>
        <v>0</v>
      </c>
      <c r="G421" s="23">
        <f t="shared" si="32"/>
        <v>0</v>
      </c>
      <c r="H421" s="23">
        <f t="shared" si="32"/>
        <v>0</v>
      </c>
      <c r="I421" s="23">
        <f t="shared" si="32"/>
        <v>0</v>
      </c>
      <c r="J421" s="23">
        <f t="shared" si="32"/>
        <v>0</v>
      </c>
      <c r="K421" s="23">
        <f t="shared" si="32"/>
        <v>0</v>
      </c>
      <c r="L421" s="23">
        <f t="shared" si="32"/>
        <v>0</v>
      </c>
      <c r="M421" s="23">
        <f t="shared" si="32"/>
        <v>0</v>
      </c>
      <c r="N421" s="23">
        <f>+N420/N$402</f>
        <v>0.43535512832471973</v>
      </c>
      <c r="O421" s="23">
        <f>+O420/O$402</f>
        <v>0.46389032256682394</v>
      </c>
      <c r="P421" s="23">
        <f>+P420/P$402</f>
        <v>0.42803139993820405</v>
      </c>
      <c r="Q421" s="18"/>
      <c r="R421" s="24" t="s">
        <v>289</v>
      </c>
    </row>
    <row r="422" spans="2:18" x14ac:dyDescent="0.3">
      <c r="B422" s="203" t="s">
        <v>164</v>
      </c>
      <c r="C422" s="203"/>
      <c r="D422" s="203"/>
      <c r="E422" s="203"/>
      <c r="F422" s="203"/>
      <c r="G422" s="203"/>
      <c r="H422" s="203"/>
      <c r="I422" s="203"/>
      <c r="J422" s="203"/>
      <c r="K422" s="203"/>
      <c r="L422" s="203"/>
      <c r="M422" s="203"/>
      <c r="N422" s="203"/>
      <c r="O422" s="203"/>
      <c r="P422" s="28"/>
      <c r="Q422" s="18"/>
      <c r="R422" s="3"/>
    </row>
    <row r="423" spans="2:18" x14ac:dyDescent="0.3">
      <c r="B423" s="21" t="str">
        <f t="shared" ref="B423:P426" si="33">IFERROR(VLOOKUP($B$422,$4:$126,MATCH($R423&amp;"/"&amp;B$348,$2:$2,0),FALSE),"")</f>
        <v/>
      </c>
      <c r="C423" s="21" t="str">
        <f t="shared" si="33"/>
        <v/>
      </c>
      <c r="D423" s="21" t="str">
        <f t="shared" si="33"/>
        <v/>
      </c>
      <c r="E423" s="21" t="str">
        <f t="shared" si="33"/>
        <v/>
      </c>
      <c r="F423" s="21">
        <f t="shared" si="33"/>
        <v>0</v>
      </c>
      <c r="G423" s="21">
        <f t="shared" si="33"/>
        <v>0</v>
      </c>
      <c r="H423" s="21">
        <f t="shared" si="33"/>
        <v>0</v>
      </c>
      <c r="I423" s="21">
        <f t="shared" si="33"/>
        <v>0</v>
      </c>
      <c r="J423" s="21">
        <f t="shared" si="33"/>
        <v>0</v>
      </c>
      <c r="K423" s="21">
        <f t="shared" si="33"/>
        <v>0</v>
      </c>
      <c r="L423" s="21">
        <f t="shared" si="33"/>
        <v>0</v>
      </c>
      <c r="M423" s="21">
        <f t="shared" si="33"/>
        <v>734882.47</v>
      </c>
      <c r="N423" s="21">
        <f t="shared" si="33"/>
        <v>0</v>
      </c>
      <c r="O423" s="21">
        <f t="shared" si="33"/>
        <v>0</v>
      </c>
      <c r="P423" s="21">
        <f t="shared" si="33"/>
        <v>0</v>
      </c>
      <c r="Q423" s="18"/>
      <c r="R423" s="22" t="s">
        <v>285</v>
      </c>
    </row>
    <row r="424" spans="2:18" x14ac:dyDescent="0.3">
      <c r="B424" s="21" t="str">
        <f t="shared" si="33"/>
        <v/>
      </c>
      <c r="C424" s="21" t="str">
        <f t="shared" si="33"/>
        <v/>
      </c>
      <c r="D424" s="21" t="str">
        <f t="shared" si="33"/>
        <v/>
      </c>
      <c r="E424" s="21" t="str">
        <f t="shared" si="33"/>
        <v/>
      </c>
      <c r="F424" s="21">
        <f t="shared" si="33"/>
        <v>0</v>
      </c>
      <c r="G424" s="21">
        <f t="shared" si="33"/>
        <v>0</v>
      </c>
      <c r="H424" s="21">
        <f t="shared" si="33"/>
        <v>0</v>
      </c>
      <c r="I424" s="21">
        <f t="shared" si="33"/>
        <v>0</v>
      </c>
      <c r="J424" s="21">
        <f t="shared" si="33"/>
        <v>0</v>
      </c>
      <c r="K424" s="21">
        <f t="shared" si="33"/>
        <v>0</v>
      </c>
      <c r="L424" s="21">
        <f t="shared" si="33"/>
        <v>0</v>
      </c>
      <c r="M424" s="21">
        <f t="shared" si="33"/>
        <v>0</v>
      </c>
      <c r="N424" s="21">
        <f t="shared" si="33"/>
        <v>0</v>
      </c>
      <c r="O424" s="21">
        <f t="shared" si="33"/>
        <v>0</v>
      </c>
      <c r="P424" s="21" t="str">
        <f t="shared" si="33"/>
        <v/>
      </c>
      <c r="Q424" s="18"/>
      <c r="R424" s="22" t="s">
        <v>286</v>
      </c>
    </row>
    <row r="425" spans="2:18" x14ac:dyDescent="0.3">
      <c r="B425" s="21" t="str">
        <f t="shared" si="33"/>
        <v/>
      </c>
      <c r="C425" s="21" t="str">
        <f t="shared" si="33"/>
        <v/>
      </c>
      <c r="D425" s="21" t="str">
        <f t="shared" si="33"/>
        <v/>
      </c>
      <c r="E425" s="21" t="str">
        <f t="shared" si="33"/>
        <v/>
      </c>
      <c r="F425" s="21">
        <f t="shared" si="33"/>
        <v>0</v>
      </c>
      <c r="G425" s="21">
        <f t="shared" si="33"/>
        <v>0</v>
      </c>
      <c r="H425" s="21">
        <f t="shared" si="33"/>
        <v>0</v>
      </c>
      <c r="I425" s="21">
        <f t="shared" si="33"/>
        <v>0</v>
      </c>
      <c r="J425" s="21">
        <f t="shared" si="33"/>
        <v>0</v>
      </c>
      <c r="K425" s="21">
        <f t="shared" si="33"/>
        <v>0</v>
      </c>
      <c r="L425" s="21">
        <f t="shared" si="33"/>
        <v>0</v>
      </c>
      <c r="M425" s="21">
        <f t="shared" si="33"/>
        <v>759854.99</v>
      </c>
      <c r="N425" s="21">
        <f t="shared" si="33"/>
        <v>0</v>
      </c>
      <c r="O425" s="21">
        <f t="shared" si="33"/>
        <v>0</v>
      </c>
      <c r="P425" s="21" t="str">
        <f t="shared" si="33"/>
        <v/>
      </c>
      <c r="Q425" s="18"/>
      <c r="R425" s="22" t="s">
        <v>287</v>
      </c>
    </row>
    <row r="426" spans="2:18" x14ac:dyDescent="0.3">
      <c r="B426" s="21" t="str">
        <f t="shared" si="33"/>
        <v/>
      </c>
      <c r="C426" s="21" t="str">
        <f t="shared" si="33"/>
        <v/>
      </c>
      <c r="D426" s="21" t="str">
        <f t="shared" si="33"/>
        <v/>
      </c>
      <c r="E426" s="21" t="str">
        <f t="shared" si="33"/>
        <v/>
      </c>
      <c r="F426" s="21">
        <f t="shared" si="33"/>
        <v>0</v>
      </c>
      <c r="G426" s="21">
        <f t="shared" si="33"/>
        <v>0</v>
      </c>
      <c r="H426" s="21">
        <f t="shared" si="33"/>
        <v>0</v>
      </c>
      <c r="I426" s="21">
        <f t="shared" si="33"/>
        <v>0</v>
      </c>
      <c r="J426" s="21">
        <f t="shared" si="33"/>
        <v>0</v>
      </c>
      <c r="K426" s="21">
        <f t="shared" si="33"/>
        <v>0</v>
      </c>
      <c r="L426" s="21">
        <f t="shared" si="33"/>
        <v>0</v>
      </c>
      <c r="M426" s="21">
        <f t="shared" si="33"/>
        <v>750249.5</v>
      </c>
      <c r="N426" s="21">
        <f>IFERROR(VLOOKUP($B$422,$4:$126,MATCH($R426&amp;"/"&amp;N$348,$2:$2,0),FALSE),IFERROR(VLOOKUP($B$422,$4:$126,MATCH($R425&amp;"/"&amp;N$348,$2:$2,0),FALSE),IFERROR(VLOOKUP($B$422,$4:$126,MATCH($R424&amp;"/"&amp;N$348,$2:$2,0),FALSE),IFERROR(VLOOKUP($B$422,$4:$126,MATCH($R423&amp;"/"&amp;N$348,$2:$2,0),FALSE),""))))</f>
        <v>0</v>
      </c>
      <c r="O426" s="21">
        <f>IFERROR(VLOOKUP($B$422,$4:$126,MATCH($R426&amp;"/"&amp;O$348,$2:$2,0),FALSE),IFERROR(VLOOKUP($B$422,$4:$126,MATCH($R425&amp;"/"&amp;O$348,$2:$2,0),FALSE),IFERROR(VLOOKUP($B$422,$4:$126,MATCH($R424&amp;"/"&amp;O$348,$2:$2,0),FALSE),IFERROR(VLOOKUP($B$422,$4:$126,MATCH($R423&amp;"/"&amp;O$348,$2:$2,0),FALSE),""))))</f>
        <v>0</v>
      </c>
      <c r="P426" s="21">
        <f>IFERROR(VLOOKUP($B$422,$4:$126,MATCH($R426&amp;"/"&amp;P$348,$2:$2,0),FALSE),IFERROR(VLOOKUP($B$422,$4:$126,MATCH($R425&amp;"/"&amp;P$348,$2:$2,0),FALSE),IFERROR(VLOOKUP($B$422,$4:$126,MATCH($R424&amp;"/"&amp;P$348,$2:$2,0),FALSE),IFERROR(VLOOKUP($B$422,$4:$126,MATCH($R423&amp;"/"&amp;P$348,$2:$2,0),FALSE),""))))</f>
        <v>0</v>
      </c>
      <c r="Q426" s="18"/>
      <c r="R426" s="22" t="s">
        <v>288</v>
      </c>
    </row>
    <row r="427" spans="2:18" x14ac:dyDescent="0.3">
      <c r="B427" s="23" t="e">
        <f t="shared" ref="B427:M427" si="34">+B426/B$402</f>
        <v>#VALUE!</v>
      </c>
      <c r="C427" s="23" t="e">
        <f t="shared" si="34"/>
        <v>#VALUE!</v>
      </c>
      <c r="D427" s="23" t="e">
        <f t="shared" si="34"/>
        <v>#VALUE!</v>
      </c>
      <c r="E427" s="23" t="e">
        <f t="shared" si="34"/>
        <v>#VALUE!</v>
      </c>
      <c r="F427" s="23">
        <f t="shared" si="34"/>
        <v>0</v>
      </c>
      <c r="G427" s="23">
        <f t="shared" si="34"/>
        <v>0</v>
      </c>
      <c r="H427" s="23">
        <f t="shared" si="34"/>
        <v>0</v>
      </c>
      <c r="I427" s="23">
        <f t="shared" si="34"/>
        <v>0</v>
      </c>
      <c r="J427" s="23">
        <f t="shared" si="34"/>
        <v>0</v>
      </c>
      <c r="K427" s="23">
        <f t="shared" si="34"/>
        <v>0</v>
      </c>
      <c r="L427" s="23">
        <f t="shared" si="34"/>
        <v>0</v>
      </c>
      <c r="M427" s="23">
        <f t="shared" si="34"/>
        <v>0.4218656239037426</v>
      </c>
      <c r="N427" s="23">
        <f>+N426/N$402</f>
        <v>0</v>
      </c>
      <c r="O427" s="23">
        <f>+O426/O$402</f>
        <v>0</v>
      </c>
      <c r="P427" s="23">
        <f>+P426/P$402</f>
        <v>0</v>
      </c>
      <c r="Q427" s="18"/>
      <c r="R427" s="24" t="s">
        <v>289</v>
      </c>
    </row>
    <row r="428" spans="2:18" x14ac:dyDescent="0.3">
      <c r="B428" s="203" t="s">
        <v>165</v>
      </c>
      <c r="C428" s="203"/>
      <c r="D428" s="203"/>
      <c r="E428" s="203"/>
      <c r="F428" s="203"/>
      <c r="G428" s="203"/>
      <c r="H428" s="203"/>
      <c r="I428" s="203"/>
      <c r="J428" s="203"/>
      <c r="K428" s="203"/>
      <c r="L428" s="203"/>
      <c r="M428" s="203"/>
      <c r="N428" s="203"/>
      <c r="O428" s="203"/>
      <c r="P428" s="28"/>
      <c r="Q428" s="18"/>
      <c r="R428" s="3"/>
    </row>
    <row r="429" spans="2:18" x14ac:dyDescent="0.3">
      <c r="B429" s="21" t="str">
        <f t="shared" ref="B429:P432" si="35">IFERROR(VLOOKUP($B$428,$4:$126,MATCH($R429&amp;"/"&amp;B$348,$2:$2,0),FALSE),"")</f>
        <v/>
      </c>
      <c r="C429" s="21" t="str">
        <f t="shared" si="35"/>
        <v/>
      </c>
      <c r="D429" s="21" t="str">
        <f t="shared" si="35"/>
        <v/>
      </c>
      <c r="E429" s="21" t="str">
        <f t="shared" si="35"/>
        <v/>
      </c>
      <c r="F429" s="21" t="str">
        <f t="shared" si="35"/>
        <v/>
      </c>
      <c r="G429" s="21" t="str">
        <f t="shared" si="35"/>
        <v/>
      </c>
      <c r="H429" s="21" t="str">
        <f t="shared" si="35"/>
        <v/>
      </c>
      <c r="I429" s="21" t="str">
        <f t="shared" si="35"/>
        <v/>
      </c>
      <c r="J429" s="21" t="str">
        <f t="shared" si="35"/>
        <v/>
      </c>
      <c r="K429" s="21" t="str">
        <f t="shared" si="35"/>
        <v/>
      </c>
      <c r="L429" s="21" t="str">
        <f t="shared" si="35"/>
        <v/>
      </c>
      <c r="M429" s="21" t="str">
        <f t="shared" si="35"/>
        <v/>
      </c>
      <c r="N429" s="21" t="str">
        <f t="shared" si="35"/>
        <v/>
      </c>
      <c r="O429" s="21" t="str">
        <f t="shared" si="35"/>
        <v/>
      </c>
      <c r="P429" s="21" t="str">
        <f t="shared" si="35"/>
        <v/>
      </c>
      <c r="Q429" s="18"/>
      <c r="R429" s="22" t="s">
        <v>285</v>
      </c>
    </row>
    <row r="430" spans="2:18" x14ac:dyDescent="0.3">
      <c r="B430" s="21" t="str">
        <f t="shared" si="35"/>
        <v/>
      </c>
      <c r="C430" s="21" t="str">
        <f t="shared" si="35"/>
        <v/>
      </c>
      <c r="D430" s="21" t="str">
        <f t="shared" si="35"/>
        <v/>
      </c>
      <c r="E430" s="21" t="str">
        <f t="shared" si="35"/>
        <v/>
      </c>
      <c r="F430" s="21" t="str">
        <f t="shared" si="35"/>
        <v/>
      </c>
      <c r="G430" s="21" t="str">
        <f t="shared" si="35"/>
        <v/>
      </c>
      <c r="H430" s="21" t="str">
        <f t="shared" si="35"/>
        <v/>
      </c>
      <c r="I430" s="21" t="str">
        <f t="shared" si="35"/>
        <v/>
      </c>
      <c r="J430" s="21" t="str">
        <f t="shared" si="35"/>
        <v/>
      </c>
      <c r="K430" s="21" t="str">
        <f t="shared" si="35"/>
        <v/>
      </c>
      <c r="L430" s="21" t="str">
        <f t="shared" si="35"/>
        <v/>
      </c>
      <c r="M430" s="21" t="str">
        <f t="shared" si="35"/>
        <v/>
      </c>
      <c r="N430" s="21" t="str">
        <f t="shared" si="35"/>
        <v/>
      </c>
      <c r="O430" s="21" t="str">
        <f t="shared" si="35"/>
        <v/>
      </c>
      <c r="P430" s="21" t="str">
        <f t="shared" si="35"/>
        <v/>
      </c>
      <c r="Q430" s="18"/>
      <c r="R430" s="22" t="s">
        <v>286</v>
      </c>
    </row>
    <row r="431" spans="2:18" x14ac:dyDescent="0.3">
      <c r="B431" s="21" t="str">
        <f t="shared" si="35"/>
        <v/>
      </c>
      <c r="C431" s="21" t="str">
        <f t="shared" si="35"/>
        <v/>
      </c>
      <c r="D431" s="21" t="str">
        <f t="shared" si="35"/>
        <v/>
      </c>
      <c r="E431" s="21" t="str">
        <f t="shared" si="35"/>
        <v/>
      </c>
      <c r="F431" s="21" t="str">
        <f t="shared" si="35"/>
        <v/>
      </c>
      <c r="G431" s="21" t="str">
        <f t="shared" si="35"/>
        <v/>
      </c>
      <c r="H431" s="21" t="str">
        <f t="shared" si="35"/>
        <v/>
      </c>
      <c r="I431" s="21" t="str">
        <f t="shared" si="35"/>
        <v/>
      </c>
      <c r="J431" s="21" t="str">
        <f t="shared" si="35"/>
        <v/>
      </c>
      <c r="K431" s="21" t="str">
        <f t="shared" si="35"/>
        <v/>
      </c>
      <c r="L431" s="21" t="str">
        <f t="shared" si="35"/>
        <v/>
      </c>
      <c r="M431" s="21" t="str">
        <f t="shared" si="35"/>
        <v/>
      </c>
      <c r="N431" s="21" t="str">
        <f t="shared" si="35"/>
        <v/>
      </c>
      <c r="O431" s="21" t="str">
        <f t="shared" si="35"/>
        <v/>
      </c>
      <c r="P431" s="21" t="str">
        <f t="shared" si="35"/>
        <v/>
      </c>
      <c r="Q431" s="18"/>
      <c r="R431" s="22" t="s">
        <v>287</v>
      </c>
    </row>
    <row r="432" spans="2:18" x14ac:dyDescent="0.3">
      <c r="B432" s="21" t="str">
        <f t="shared" si="35"/>
        <v/>
      </c>
      <c r="C432" s="21" t="str">
        <f t="shared" si="35"/>
        <v/>
      </c>
      <c r="D432" s="21" t="str">
        <f t="shared" si="35"/>
        <v/>
      </c>
      <c r="E432" s="21" t="str">
        <f t="shared" si="35"/>
        <v/>
      </c>
      <c r="F432" s="21" t="str">
        <f t="shared" si="35"/>
        <v/>
      </c>
      <c r="G432" s="21" t="str">
        <f t="shared" si="35"/>
        <v/>
      </c>
      <c r="H432" s="21" t="str">
        <f t="shared" si="35"/>
        <v/>
      </c>
      <c r="I432" s="21" t="str">
        <f t="shared" si="35"/>
        <v/>
      </c>
      <c r="J432" s="21" t="str">
        <f t="shared" si="35"/>
        <v/>
      </c>
      <c r="K432" s="21" t="str">
        <f t="shared" si="35"/>
        <v/>
      </c>
      <c r="L432" s="21" t="str">
        <f t="shared" si="35"/>
        <v/>
      </c>
      <c r="M432" s="21" t="str">
        <f t="shared" si="35"/>
        <v/>
      </c>
      <c r="N432" s="21" t="str">
        <f>IFERROR(VLOOKUP($B$428,$4:$126,MATCH($R432&amp;"/"&amp;N$348,$2:$2,0),FALSE),IFERROR(VLOOKUP($B$428,$4:$126,MATCH($R431&amp;"/"&amp;N$348,$2:$2,0),FALSE),IFERROR(VLOOKUP($B$428,$4:$126,MATCH($R430&amp;"/"&amp;N$348,$2:$2,0),FALSE),IFERROR(VLOOKUP($B$428,$4:$126,MATCH($R429&amp;"/"&amp;N$348,$2:$2,0),FALSE),""))))</f>
        <v/>
      </c>
      <c r="O432" s="21" t="str">
        <f>IFERROR(VLOOKUP($B$428,$4:$126,MATCH($R432&amp;"/"&amp;O$348,$2:$2,0),FALSE),IFERROR(VLOOKUP($B$428,$4:$126,MATCH($R431&amp;"/"&amp;O$348,$2:$2,0),FALSE),IFERROR(VLOOKUP($B$428,$4:$126,MATCH($R430&amp;"/"&amp;O$348,$2:$2,0),FALSE),IFERROR(VLOOKUP($B$428,$4:$126,MATCH($R429&amp;"/"&amp;O$348,$2:$2,0),FALSE),""))))</f>
        <v/>
      </c>
      <c r="P432" s="21" t="str">
        <f>IFERROR(VLOOKUP($B$428,$4:$126,MATCH($R432&amp;"/"&amp;P$348,$2:$2,0),FALSE),IFERROR(VLOOKUP($B$428,$4:$126,MATCH($R431&amp;"/"&amp;P$348,$2:$2,0),FALSE),IFERROR(VLOOKUP($B$428,$4:$126,MATCH($R430&amp;"/"&amp;P$348,$2:$2,0),FALSE),IFERROR(VLOOKUP($B$428,$4:$126,MATCH($R429&amp;"/"&amp;P$348,$2:$2,0),FALSE),""))))</f>
        <v/>
      </c>
      <c r="Q432" s="18"/>
      <c r="R432" s="22" t="s">
        <v>288</v>
      </c>
    </row>
    <row r="433" spans="1:18" s="33" customFormat="1" x14ac:dyDescent="0.3">
      <c r="A433" s="30"/>
      <c r="B433" s="31" t="e">
        <f t="shared" ref="B433:P433" si="36">+B432/B$457</f>
        <v>#VALUE!</v>
      </c>
      <c r="C433" s="31" t="e">
        <f t="shared" si="36"/>
        <v>#VALUE!</v>
      </c>
      <c r="D433" s="31" t="e">
        <f t="shared" si="36"/>
        <v>#VALUE!</v>
      </c>
      <c r="E433" s="31" t="e">
        <f t="shared" si="36"/>
        <v>#VALUE!</v>
      </c>
      <c r="F433" s="31" t="e">
        <f t="shared" si="36"/>
        <v>#VALUE!</v>
      </c>
      <c r="G433" s="31" t="e">
        <f t="shared" si="36"/>
        <v>#VALUE!</v>
      </c>
      <c r="H433" s="31" t="e">
        <f t="shared" si="36"/>
        <v>#VALUE!</v>
      </c>
      <c r="I433" s="31" t="e">
        <f t="shared" si="36"/>
        <v>#VALUE!</v>
      </c>
      <c r="J433" s="31" t="e">
        <f t="shared" si="36"/>
        <v>#VALUE!</v>
      </c>
      <c r="K433" s="31" t="e">
        <f t="shared" si="36"/>
        <v>#VALUE!</v>
      </c>
      <c r="L433" s="31" t="e">
        <f t="shared" si="36"/>
        <v>#VALUE!</v>
      </c>
      <c r="M433" s="31" t="e">
        <f t="shared" si="36"/>
        <v>#VALUE!</v>
      </c>
      <c r="N433" s="31" t="e">
        <f t="shared" si="36"/>
        <v>#VALUE!</v>
      </c>
      <c r="O433" s="31" t="e">
        <f t="shared" si="36"/>
        <v>#VALUE!</v>
      </c>
      <c r="P433" s="31" t="e">
        <f t="shared" si="36"/>
        <v>#VALUE!</v>
      </c>
      <c r="Q433" s="18"/>
      <c r="R433" s="32" t="s">
        <v>291</v>
      </c>
    </row>
    <row r="434" spans="1:18" x14ac:dyDescent="0.3">
      <c r="A434" s="16"/>
      <c r="B434" s="203" t="s">
        <v>100</v>
      </c>
      <c r="C434" s="203"/>
      <c r="D434" s="203"/>
      <c r="E434" s="203"/>
      <c r="F434" s="203"/>
      <c r="G434" s="203"/>
      <c r="H434" s="203"/>
      <c r="I434" s="203"/>
      <c r="J434" s="203"/>
      <c r="K434" s="203"/>
      <c r="L434" s="203"/>
      <c r="M434" s="203"/>
      <c r="N434" s="203"/>
      <c r="O434" s="203"/>
      <c r="P434" s="28"/>
      <c r="Q434" s="18"/>
      <c r="R434" s="3"/>
    </row>
    <row r="435" spans="1:18" x14ac:dyDescent="0.3">
      <c r="B435" s="21" t="str">
        <f t="shared" ref="B435:P438" si="37">IFERROR(VLOOKUP($B$434,$4:$126,MATCH($R435&amp;"/"&amp;B$348,$2:$2,0),FALSE),"")</f>
        <v/>
      </c>
      <c r="C435" s="21" t="str">
        <f t="shared" si="37"/>
        <v/>
      </c>
      <c r="D435" s="21" t="str">
        <f t="shared" si="37"/>
        <v/>
      </c>
      <c r="E435" s="21" t="str">
        <f t="shared" si="37"/>
        <v/>
      </c>
      <c r="F435" s="21">
        <f t="shared" si="37"/>
        <v>24495.05</v>
      </c>
      <c r="G435" s="21">
        <f t="shared" si="37"/>
        <v>25146.240000000002</v>
      </c>
      <c r="H435" s="21">
        <f t="shared" si="37"/>
        <v>30249.88</v>
      </c>
      <c r="I435" s="21">
        <f t="shared" si="37"/>
        <v>36298.69</v>
      </c>
      <c r="J435" s="21">
        <f t="shared" si="37"/>
        <v>43278.99</v>
      </c>
      <c r="K435" s="21">
        <f t="shared" si="37"/>
        <v>44166.62</v>
      </c>
      <c r="L435" s="21">
        <f t="shared" si="37"/>
        <v>50355.8</v>
      </c>
      <c r="M435" s="21">
        <f t="shared" si="37"/>
        <v>779249.09</v>
      </c>
      <c r="N435" s="21">
        <f t="shared" si="37"/>
        <v>881383.96</v>
      </c>
      <c r="O435" s="21">
        <f t="shared" si="37"/>
        <v>935721.93</v>
      </c>
      <c r="P435" s="21">
        <f t="shared" si="37"/>
        <v>874579.57</v>
      </c>
      <c r="Q435" s="18"/>
      <c r="R435" s="22" t="s">
        <v>285</v>
      </c>
    </row>
    <row r="436" spans="1:18" x14ac:dyDescent="0.3">
      <c r="B436" s="21" t="str">
        <f t="shared" si="37"/>
        <v/>
      </c>
      <c r="C436" s="21" t="str">
        <f t="shared" si="37"/>
        <v/>
      </c>
      <c r="D436" s="21" t="str">
        <f t="shared" si="37"/>
        <v/>
      </c>
      <c r="E436" s="21" t="str">
        <f t="shared" si="37"/>
        <v/>
      </c>
      <c r="F436" s="21">
        <f t="shared" si="37"/>
        <v>23558.71</v>
      </c>
      <c r="G436" s="21">
        <f t="shared" si="37"/>
        <v>27450.81</v>
      </c>
      <c r="H436" s="21">
        <f t="shared" si="37"/>
        <v>33166.800000000003</v>
      </c>
      <c r="I436" s="21">
        <f t="shared" si="37"/>
        <v>38783.64</v>
      </c>
      <c r="J436" s="21">
        <f t="shared" si="37"/>
        <v>42801.22</v>
      </c>
      <c r="K436" s="21">
        <f t="shared" si="37"/>
        <v>45914.55</v>
      </c>
      <c r="L436" s="21">
        <f t="shared" si="37"/>
        <v>55044.81</v>
      </c>
      <c r="M436" s="21">
        <f t="shared" si="37"/>
        <v>853284.19</v>
      </c>
      <c r="N436" s="21">
        <f t="shared" si="37"/>
        <v>887873.37</v>
      </c>
      <c r="O436" s="21">
        <f t="shared" si="37"/>
        <v>923850.99</v>
      </c>
      <c r="P436" s="21" t="str">
        <f t="shared" si="37"/>
        <v/>
      </c>
      <c r="Q436" s="18"/>
      <c r="R436" s="22" t="s">
        <v>286</v>
      </c>
    </row>
    <row r="437" spans="1:18" x14ac:dyDescent="0.3">
      <c r="B437" s="21" t="str">
        <f t="shared" si="37"/>
        <v/>
      </c>
      <c r="C437" s="21" t="str">
        <f t="shared" si="37"/>
        <v/>
      </c>
      <c r="D437" s="21" t="str">
        <f t="shared" si="37"/>
        <v/>
      </c>
      <c r="E437" s="21" t="str">
        <f t="shared" si="37"/>
        <v/>
      </c>
      <c r="F437" s="21">
        <f t="shared" si="37"/>
        <v>23931.65</v>
      </c>
      <c r="G437" s="21">
        <f t="shared" si="37"/>
        <v>29238.240000000002</v>
      </c>
      <c r="H437" s="21">
        <f t="shared" si="37"/>
        <v>34603.82</v>
      </c>
      <c r="I437" s="21">
        <f t="shared" si="37"/>
        <v>41538.57</v>
      </c>
      <c r="J437" s="21">
        <f t="shared" si="37"/>
        <v>44096.03</v>
      </c>
      <c r="K437" s="21">
        <f t="shared" si="37"/>
        <v>47119.37</v>
      </c>
      <c r="L437" s="21">
        <f t="shared" si="37"/>
        <v>57587.78</v>
      </c>
      <c r="M437" s="21">
        <f t="shared" si="37"/>
        <v>834206.63</v>
      </c>
      <c r="N437" s="21">
        <f t="shared" si="37"/>
        <v>870640.63</v>
      </c>
      <c r="O437" s="21">
        <f t="shared" si="37"/>
        <v>900928.03</v>
      </c>
      <c r="P437" s="21" t="str">
        <f t="shared" si="37"/>
        <v/>
      </c>
      <c r="Q437" s="18"/>
      <c r="R437" s="22" t="s">
        <v>287</v>
      </c>
    </row>
    <row r="438" spans="1:18" x14ac:dyDescent="0.3">
      <c r="B438" s="21" t="str">
        <f t="shared" si="37"/>
        <v/>
      </c>
      <c r="C438" s="21" t="str">
        <f t="shared" si="37"/>
        <v/>
      </c>
      <c r="D438" s="21" t="str">
        <f t="shared" si="37"/>
        <v/>
      </c>
      <c r="E438" s="21" t="str">
        <f t="shared" si="37"/>
        <v/>
      </c>
      <c r="F438" s="21">
        <f t="shared" si="37"/>
        <v>19528.939999999999</v>
      </c>
      <c r="G438" s="21">
        <f t="shared" si="37"/>
        <v>30585.41</v>
      </c>
      <c r="H438" s="21">
        <f t="shared" si="37"/>
        <v>34211.300000000003</v>
      </c>
      <c r="I438" s="21">
        <f t="shared" si="37"/>
        <v>42097.35</v>
      </c>
      <c r="J438" s="21">
        <f t="shared" si="37"/>
        <v>42139.38</v>
      </c>
      <c r="K438" s="21">
        <f t="shared" si="37"/>
        <v>48590.34</v>
      </c>
      <c r="L438" s="21">
        <f t="shared" si="37"/>
        <v>60220.75</v>
      </c>
      <c r="M438" s="21">
        <f t="shared" si="37"/>
        <v>822368.03</v>
      </c>
      <c r="N438" s="21">
        <f>IFERROR(VLOOKUP($B$434,$4:$126,MATCH($R438&amp;"/"&amp;N$348,$2:$2,0),FALSE),IFERROR(VLOOKUP($B$434,$4:$126,MATCH($R437&amp;"/"&amp;N$348,$2:$2,0),FALSE),IFERROR(VLOOKUP($B$434,$4:$126,MATCH($R436&amp;"/"&amp;N$348,$2:$2,0),FALSE),IFERROR(VLOOKUP($B$434,$4:$126,MATCH($R435&amp;"/"&amp;N$348,$2:$2,0),FALSE),""))))</f>
        <v>822376.83</v>
      </c>
      <c r="O438" s="21">
        <f>IFERROR(VLOOKUP($B$434,$4:$126,MATCH($R438&amp;"/"&amp;O$348,$2:$2,0),FALSE),IFERROR(VLOOKUP($B$434,$4:$126,MATCH($R437&amp;"/"&amp;O$348,$2:$2,0),FALSE),IFERROR(VLOOKUP($B$434,$4:$126,MATCH($R436&amp;"/"&amp;O$348,$2:$2,0),FALSE),IFERROR(VLOOKUP($B$434,$4:$126,MATCH($R435&amp;"/"&amp;O$348,$2:$2,0),FALSE),""))))</f>
        <v>874873.47</v>
      </c>
      <c r="P438" s="21">
        <f>IFERROR(VLOOKUP($B$434,$4:$126,MATCH($R438&amp;"/"&amp;P$348,$2:$2,0),FALSE),IFERROR(VLOOKUP($B$434,$4:$126,MATCH($R437&amp;"/"&amp;P$348,$2:$2,0),FALSE),IFERROR(VLOOKUP($B$434,$4:$126,MATCH($R436&amp;"/"&amp;P$348,$2:$2,0),FALSE),IFERROR(VLOOKUP($B$434,$4:$126,MATCH($R435&amp;"/"&amp;P$348,$2:$2,0),FALSE),""))))</f>
        <v>874579.57</v>
      </c>
      <c r="Q438" s="18"/>
      <c r="R438" s="22" t="s">
        <v>288</v>
      </c>
    </row>
    <row r="439" spans="1:18" x14ac:dyDescent="0.3">
      <c r="B439" s="23" t="e">
        <f t="shared" ref="B439:M439" si="38">+B438/B$402</f>
        <v>#VALUE!</v>
      </c>
      <c r="C439" s="23" t="e">
        <f t="shared" si="38"/>
        <v>#VALUE!</v>
      </c>
      <c r="D439" s="23" t="e">
        <f t="shared" si="38"/>
        <v>#VALUE!</v>
      </c>
      <c r="E439" s="23" t="e">
        <f t="shared" si="38"/>
        <v>#VALUE!</v>
      </c>
      <c r="F439" s="23">
        <f t="shared" si="38"/>
        <v>2.8091251493768284E-2</v>
      </c>
      <c r="G439" s="23">
        <f t="shared" si="38"/>
        <v>4.2900806333586193E-2</v>
      </c>
      <c r="H439" s="23">
        <f t="shared" si="38"/>
        <v>4.5547662806037614E-2</v>
      </c>
      <c r="I439" s="23">
        <f t="shared" si="38"/>
        <v>7.2503959938506571E-2</v>
      </c>
      <c r="J439" s="23">
        <f t="shared" si="38"/>
        <v>6.9880872585809592E-2</v>
      </c>
      <c r="K439" s="23">
        <f t="shared" si="38"/>
        <v>6.5599675187350964E-2</v>
      </c>
      <c r="L439" s="23">
        <f t="shared" si="38"/>
        <v>7.1251042693135661E-2</v>
      </c>
      <c r="M439" s="23">
        <f t="shared" si="38"/>
        <v>0.46241790504950914</v>
      </c>
      <c r="N439" s="23">
        <f>+N438/N$402</f>
        <v>0.45048137597321769</v>
      </c>
      <c r="O439" s="23">
        <f>+O438/O$402</f>
        <v>0.48429619612136232</v>
      </c>
      <c r="P439" s="23">
        <f>+P438/P$402</f>
        <v>0.4490097960403136</v>
      </c>
      <c r="Q439" s="18"/>
      <c r="R439" s="24" t="s">
        <v>289</v>
      </c>
    </row>
    <row r="440" spans="1:18" x14ac:dyDescent="0.3">
      <c r="B440" s="204" t="s">
        <v>101</v>
      </c>
      <c r="C440" s="204"/>
      <c r="D440" s="204"/>
      <c r="E440" s="204"/>
      <c r="F440" s="204"/>
      <c r="G440" s="204"/>
      <c r="H440" s="204"/>
      <c r="I440" s="204"/>
      <c r="J440" s="204"/>
      <c r="K440" s="204"/>
      <c r="L440" s="204"/>
      <c r="M440" s="204"/>
      <c r="N440" s="204"/>
      <c r="O440" s="204"/>
      <c r="P440" s="27"/>
      <c r="Q440" s="18"/>
      <c r="R440" s="3"/>
    </row>
    <row r="441" spans="1:18" x14ac:dyDescent="0.3">
      <c r="B441" s="21" t="str">
        <f t="shared" ref="B441:P444" si="39">IFERROR(VLOOKUP($B$440,$4:$126,MATCH($R441&amp;"/"&amp;B$348,$2:$2,0),FALSE),"")</f>
        <v/>
      </c>
      <c r="C441" s="21" t="str">
        <f t="shared" si="39"/>
        <v/>
      </c>
      <c r="D441" s="21" t="str">
        <f t="shared" si="39"/>
        <v/>
      </c>
      <c r="E441" s="21" t="str">
        <f t="shared" si="39"/>
        <v/>
      </c>
      <c r="F441" s="21">
        <f t="shared" si="39"/>
        <v>295836.87</v>
      </c>
      <c r="G441" s="21">
        <f t="shared" si="39"/>
        <v>382235.63</v>
      </c>
      <c r="H441" s="21">
        <f t="shared" si="39"/>
        <v>508513.89</v>
      </c>
      <c r="I441" s="21">
        <f t="shared" si="39"/>
        <v>381520.18</v>
      </c>
      <c r="J441" s="21">
        <f t="shared" si="39"/>
        <v>213489.94</v>
      </c>
      <c r="K441" s="21">
        <f t="shared" si="39"/>
        <v>290878.02</v>
      </c>
      <c r="L441" s="21">
        <f t="shared" si="39"/>
        <v>402679.35</v>
      </c>
      <c r="M441" s="21">
        <f t="shared" si="39"/>
        <v>1217360.3</v>
      </c>
      <c r="N441" s="21">
        <f t="shared" si="39"/>
        <v>1326967.08</v>
      </c>
      <c r="O441" s="21">
        <f t="shared" si="39"/>
        <v>1444608.27</v>
      </c>
      <c r="P441" s="21">
        <f t="shared" si="39"/>
        <v>1298027.83</v>
      </c>
      <c r="Q441" s="18"/>
      <c r="R441" s="22" t="s">
        <v>285</v>
      </c>
    </row>
    <row r="442" spans="1:18" x14ac:dyDescent="0.3">
      <c r="B442" s="21" t="str">
        <f t="shared" si="39"/>
        <v/>
      </c>
      <c r="C442" s="21" t="str">
        <f t="shared" si="39"/>
        <v/>
      </c>
      <c r="D442" s="21" t="str">
        <f t="shared" si="39"/>
        <v/>
      </c>
      <c r="E442" s="21" t="str">
        <f t="shared" si="39"/>
        <v/>
      </c>
      <c r="F442" s="21">
        <f t="shared" si="39"/>
        <v>289314.01</v>
      </c>
      <c r="G442" s="21">
        <f t="shared" si="39"/>
        <v>369460.17</v>
      </c>
      <c r="H442" s="21">
        <f t="shared" si="39"/>
        <v>358669.71</v>
      </c>
      <c r="I442" s="21">
        <f t="shared" si="39"/>
        <v>273594.58</v>
      </c>
      <c r="J442" s="21">
        <f t="shared" si="39"/>
        <v>197616.52</v>
      </c>
      <c r="K442" s="21">
        <f t="shared" si="39"/>
        <v>309279.96999999997</v>
      </c>
      <c r="L442" s="21">
        <f t="shared" si="39"/>
        <v>380813.96</v>
      </c>
      <c r="M442" s="21">
        <f t="shared" si="39"/>
        <v>1221121.6499999999</v>
      </c>
      <c r="N442" s="21">
        <f t="shared" si="39"/>
        <v>1299784.19</v>
      </c>
      <c r="O442" s="21">
        <f t="shared" si="39"/>
        <v>1359920.26</v>
      </c>
      <c r="P442" s="21" t="str">
        <f t="shared" si="39"/>
        <v/>
      </c>
      <c r="Q442" s="18"/>
      <c r="R442" s="22" t="s">
        <v>286</v>
      </c>
    </row>
    <row r="443" spans="1:18" x14ac:dyDescent="0.3">
      <c r="B443" s="21" t="str">
        <f t="shared" si="39"/>
        <v/>
      </c>
      <c r="C443" s="21" t="str">
        <f t="shared" si="39"/>
        <v/>
      </c>
      <c r="D443" s="21" t="str">
        <f t="shared" si="39"/>
        <v/>
      </c>
      <c r="E443" s="21" t="str">
        <f t="shared" si="39"/>
        <v/>
      </c>
      <c r="F443" s="21">
        <f t="shared" si="39"/>
        <v>339832.38</v>
      </c>
      <c r="G443" s="21">
        <f t="shared" si="39"/>
        <v>365434.75</v>
      </c>
      <c r="H443" s="21">
        <f t="shared" si="39"/>
        <v>370892.6</v>
      </c>
      <c r="I443" s="21">
        <f t="shared" si="39"/>
        <v>211549.28</v>
      </c>
      <c r="J443" s="21">
        <f t="shared" si="39"/>
        <v>288384.78000000003</v>
      </c>
      <c r="K443" s="21">
        <f t="shared" si="39"/>
        <v>390038.63</v>
      </c>
      <c r="L443" s="21">
        <f t="shared" si="39"/>
        <v>418664.67</v>
      </c>
      <c r="M443" s="21">
        <f t="shared" si="39"/>
        <v>1152787.71</v>
      </c>
      <c r="N443" s="21">
        <f t="shared" si="39"/>
        <v>1440261.55</v>
      </c>
      <c r="O443" s="21">
        <f t="shared" si="39"/>
        <v>1285731.33</v>
      </c>
      <c r="P443" s="21" t="str">
        <f t="shared" si="39"/>
        <v/>
      </c>
      <c r="Q443" s="18"/>
      <c r="R443" s="22" t="s">
        <v>287</v>
      </c>
    </row>
    <row r="444" spans="1:18" x14ac:dyDescent="0.3">
      <c r="B444" s="21" t="str">
        <f t="shared" si="39"/>
        <v/>
      </c>
      <c r="C444" s="21" t="str">
        <f t="shared" si="39"/>
        <v/>
      </c>
      <c r="D444" s="21" t="str">
        <f t="shared" si="39"/>
        <v/>
      </c>
      <c r="E444" s="21" t="str">
        <f t="shared" si="39"/>
        <v/>
      </c>
      <c r="F444" s="21">
        <f t="shared" si="39"/>
        <v>306274.19</v>
      </c>
      <c r="G444" s="21">
        <f t="shared" si="39"/>
        <v>253573.83</v>
      </c>
      <c r="H444" s="21">
        <f t="shared" si="39"/>
        <v>300948.81</v>
      </c>
      <c r="I444" s="21">
        <f t="shared" si="39"/>
        <v>153351.04999999999</v>
      </c>
      <c r="J444" s="21">
        <f t="shared" si="39"/>
        <v>155012.31</v>
      </c>
      <c r="K444" s="21">
        <f t="shared" si="39"/>
        <v>265210.90000000002</v>
      </c>
      <c r="L444" s="21">
        <f t="shared" si="39"/>
        <v>327911</v>
      </c>
      <c r="M444" s="21">
        <f t="shared" si="39"/>
        <v>1272143.3400000001</v>
      </c>
      <c r="N444" s="21">
        <f>IFERROR(VLOOKUP($B$440,$4:$126,MATCH($R444&amp;"/"&amp;N$348,$2:$2,0),FALSE),IFERROR(VLOOKUP($B$440,$4:$126,MATCH($R443&amp;"/"&amp;N$348,$2:$2,0),FALSE),IFERROR(VLOOKUP($B$440,$4:$126,MATCH($R442&amp;"/"&amp;N$348,$2:$2,0),FALSE),IFERROR(VLOOKUP($B$440,$4:$126,MATCH($R441&amp;"/"&amp;N$348,$2:$2,0),FALSE),""))))</f>
        <v>1286233.18</v>
      </c>
      <c r="O444" s="21">
        <f>IFERROR(VLOOKUP($B$440,$4:$126,MATCH($R444&amp;"/"&amp;O$348,$2:$2,0),FALSE),IFERROR(VLOOKUP($B$440,$4:$126,MATCH($R443&amp;"/"&amp;O$348,$2:$2,0),FALSE),IFERROR(VLOOKUP($B$440,$4:$126,MATCH($R442&amp;"/"&amp;O$348,$2:$2,0),FALSE),IFERROR(VLOOKUP($B$440,$4:$126,MATCH($R441&amp;"/"&amp;O$348,$2:$2,0),FALSE),""))))</f>
        <v>1252402.8999999999</v>
      </c>
      <c r="P444" s="21">
        <f>IFERROR(VLOOKUP($B$440,$4:$126,MATCH($R444&amp;"/"&amp;P$348,$2:$2,0),FALSE),IFERROR(VLOOKUP($B$440,$4:$126,MATCH($R443&amp;"/"&amp;P$348,$2:$2,0),FALSE),IFERROR(VLOOKUP($B$440,$4:$126,MATCH($R442&amp;"/"&amp;P$348,$2:$2,0),FALSE),IFERROR(VLOOKUP($B$440,$4:$126,MATCH($R441&amp;"/"&amp;P$348,$2:$2,0),FALSE),""))))</f>
        <v>1298027.83</v>
      </c>
      <c r="Q444" s="18"/>
      <c r="R444" s="22" t="s">
        <v>288</v>
      </c>
    </row>
    <row r="445" spans="1:18" x14ac:dyDescent="0.3">
      <c r="B445" s="23" t="e">
        <f t="shared" ref="B445:M445" si="40">+B444/B$402</f>
        <v>#VALUE!</v>
      </c>
      <c r="C445" s="23" t="e">
        <f t="shared" si="40"/>
        <v>#VALUE!</v>
      </c>
      <c r="D445" s="23" t="e">
        <f t="shared" si="40"/>
        <v>#VALUE!</v>
      </c>
      <c r="E445" s="23" t="e">
        <f t="shared" si="40"/>
        <v>#VALUE!</v>
      </c>
      <c r="F445" s="23">
        <f t="shared" si="40"/>
        <v>0.44055772086657913</v>
      </c>
      <c r="G445" s="23">
        <f t="shared" si="40"/>
        <v>0.35567683323832211</v>
      </c>
      <c r="H445" s="23">
        <f t="shared" si="40"/>
        <v>0.40067214399213941</v>
      </c>
      <c r="I445" s="23">
        <f t="shared" si="40"/>
        <v>0.26411539884880919</v>
      </c>
      <c r="J445" s="23">
        <f t="shared" si="40"/>
        <v>0.25706110256823944</v>
      </c>
      <c r="K445" s="23">
        <f t="shared" si="40"/>
        <v>0.35804954022023766</v>
      </c>
      <c r="L445" s="23">
        <f t="shared" si="40"/>
        <v>0.38797259516941929</v>
      </c>
      <c r="M445" s="23">
        <f t="shared" si="40"/>
        <v>0.71532675973005111</v>
      </c>
      <c r="N445" s="23">
        <f>+N444/N$402</f>
        <v>0.7045724923315354</v>
      </c>
      <c r="O445" s="23">
        <f>+O444/O$402</f>
        <v>0.69328192164903901</v>
      </c>
      <c r="P445" s="23">
        <f>+P444/P$402</f>
        <v>0.66640844492051299</v>
      </c>
      <c r="Q445" s="18"/>
      <c r="R445" s="24" t="s">
        <v>289</v>
      </c>
    </row>
    <row r="446" spans="1:18" x14ac:dyDescent="0.3">
      <c r="B446" s="197" t="s">
        <v>292</v>
      </c>
      <c r="C446" s="197"/>
      <c r="D446" s="197"/>
      <c r="E446" s="197"/>
      <c r="F446" s="197"/>
      <c r="G446" s="197"/>
      <c r="H446" s="197"/>
      <c r="I446" s="197"/>
      <c r="J446" s="197"/>
      <c r="K446" s="197"/>
      <c r="L446" s="197"/>
      <c r="M446" s="197"/>
      <c r="N446" s="197"/>
      <c r="O446" s="197"/>
      <c r="P446" s="34"/>
      <c r="Q446" s="18"/>
      <c r="R446" s="24"/>
    </row>
    <row r="447" spans="1:18" x14ac:dyDescent="0.3">
      <c r="B447" s="207" t="s">
        <v>112</v>
      </c>
      <c r="C447" s="207"/>
      <c r="D447" s="207"/>
      <c r="E447" s="207"/>
      <c r="F447" s="207"/>
      <c r="G447" s="207"/>
      <c r="H447" s="207"/>
      <c r="I447" s="207"/>
      <c r="J447" s="207"/>
      <c r="K447" s="207"/>
      <c r="L447" s="207"/>
      <c r="M447" s="207"/>
      <c r="N447" s="207"/>
      <c r="O447" s="207"/>
      <c r="P447" s="35"/>
    </row>
    <row r="448" spans="1:18" x14ac:dyDescent="0.3">
      <c r="B448" s="21" t="str">
        <f t="shared" ref="B448:P451" si="41">IFERROR(VLOOKUP($B$447,$4:$126,MATCH($R448&amp;"/"&amp;B$348,$2:$2,0),FALSE),"")</f>
        <v/>
      </c>
      <c r="C448" s="21" t="str">
        <f t="shared" si="41"/>
        <v/>
      </c>
      <c r="D448" s="21" t="str">
        <f t="shared" si="41"/>
        <v/>
      </c>
      <c r="E448" s="21" t="str">
        <f t="shared" si="41"/>
        <v/>
      </c>
      <c r="F448" s="21">
        <f t="shared" si="41"/>
        <v>14670.95</v>
      </c>
      <c r="G448" s="21">
        <f t="shared" si="41"/>
        <v>107372.7</v>
      </c>
      <c r="H448" s="21">
        <f t="shared" si="41"/>
        <v>80958.03</v>
      </c>
      <c r="I448" s="21">
        <f t="shared" si="41"/>
        <v>53009.56</v>
      </c>
      <c r="J448" s="21">
        <f t="shared" si="41"/>
        <v>125032.35</v>
      </c>
      <c r="K448" s="21">
        <f t="shared" si="41"/>
        <v>154278.28</v>
      </c>
      <c r="L448" s="21">
        <f t="shared" si="41"/>
        <v>199812.93</v>
      </c>
      <c r="M448" s="21">
        <f t="shared" si="41"/>
        <v>93624.56</v>
      </c>
      <c r="N448" s="21">
        <f t="shared" si="41"/>
        <v>240017.48</v>
      </c>
      <c r="O448" s="21">
        <f t="shared" si="41"/>
        <v>249282.65</v>
      </c>
      <c r="P448" s="21">
        <f t="shared" si="41"/>
        <v>314519.58</v>
      </c>
      <c r="Q448" s="18"/>
      <c r="R448" s="22" t="s">
        <v>285</v>
      </c>
    </row>
    <row r="449" spans="1:19" x14ac:dyDescent="0.3">
      <c r="B449" s="21" t="str">
        <f t="shared" si="41"/>
        <v/>
      </c>
      <c r="C449" s="21" t="str">
        <f t="shared" si="41"/>
        <v/>
      </c>
      <c r="D449" s="21" t="str">
        <f t="shared" si="41"/>
        <v/>
      </c>
      <c r="E449" s="21" t="str">
        <f t="shared" si="41"/>
        <v/>
      </c>
      <c r="F449" s="21">
        <f t="shared" si="41"/>
        <v>23512.54</v>
      </c>
      <c r="G449" s="21">
        <f t="shared" si="41"/>
        <v>97691</v>
      </c>
      <c r="H449" s="21">
        <f t="shared" si="41"/>
        <v>115697.34</v>
      </c>
      <c r="I449" s="21">
        <f t="shared" si="41"/>
        <v>77592.160000000003</v>
      </c>
      <c r="J449" s="21">
        <f t="shared" si="41"/>
        <v>70582.880000000005</v>
      </c>
      <c r="K449" s="21">
        <f t="shared" si="41"/>
        <v>94448.89</v>
      </c>
      <c r="L449" s="21">
        <f t="shared" si="41"/>
        <v>132671.04000000001</v>
      </c>
      <c r="M449" s="21">
        <f t="shared" si="41"/>
        <v>164439.28</v>
      </c>
      <c r="N449" s="21">
        <f t="shared" si="41"/>
        <v>158975.65</v>
      </c>
      <c r="O449" s="21">
        <f t="shared" si="41"/>
        <v>139939</v>
      </c>
      <c r="P449" s="21" t="str">
        <f t="shared" si="41"/>
        <v/>
      </c>
      <c r="Q449" s="18"/>
      <c r="R449" s="22" t="s">
        <v>286</v>
      </c>
    </row>
    <row r="450" spans="1:19" x14ac:dyDescent="0.3">
      <c r="B450" s="21" t="str">
        <f t="shared" si="41"/>
        <v/>
      </c>
      <c r="C450" s="21" t="str">
        <f t="shared" si="41"/>
        <v/>
      </c>
      <c r="D450" s="21" t="str">
        <f t="shared" si="41"/>
        <v/>
      </c>
      <c r="E450" s="21" t="str">
        <f t="shared" si="41"/>
        <v/>
      </c>
      <c r="F450" s="21">
        <f t="shared" si="41"/>
        <v>23722.66</v>
      </c>
      <c r="G450" s="21">
        <f t="shared" si="41"/>
        <v>63680.22</v>
      </c>
      <c r="H450" s="21">
        <f t="shared" si="41"/>
        <v>73212.67</v>
      </c>
      <c r="I450" s="21">
        <f t="shared" si="41"/>
        <v>58230.54</v>
      </c>
      <c r="J450" s="21">
        <f t="shared" si="41"/>
        <v>81482.34</v>
      </c>
      <c r="K450" s="21">
        <f t="shared" si="41"/>
        <v>89321.46</v>
      </c>
      <c r="L450" s="21">
        <f t="shared" si="41"/>
        <v>107992.61</v>
      </c>
      <c r="M450" s="21">
        <f t="shared" si="41"/>
        <v>105377.62</v>
      </c>
      <c r="N450" s="21">
        <f t="shared" si="41"/>
        <v>125608.9</v>
      </c>
      <c r="O450" s="21">
        <f t="shared" si="41"/>
        <v>124298.84</v>
      </c>
      <c r="P450" s="21" t="str">
        <f t="shared" si="41"/>
        <v/>
      </c>
      <c r="Q450" s="18"/>
      <c r="R450" s="22" t="s">
        <v>287</v>
      </c>
    </row>
    <row r="451" spans="1:19" x14ac:dyDescent="0.3">
      <c r="B451" s="21" t="str">
        <f t="shared" si="41"/>
        <v/>
      </c>
      <c r="C451" s="21" t="str">
        <f t="shared" si="41"/>
        <v/>
      </c>
      <c r="D451" s="21" t="str">
        <f t="shared" si="41"/>
        <v/>
      </c>
      <c r="E451" s="21" t="str">
        <f t="shared" si="41"/>
        <v/>
      </c>
      <c r="F451" s="21">
        <f t="shared" si="41"/>
        <v>60919.64</v>
      </c>
      <c r="G451" s="21">
        <f t="shared" si="41"/>
        <v>124110.6</v>
      </c>
      <c r="H451" s="21">
        <f t="shared" si="41"/>
        <v>114912.3</v>
      </c>
      <c r="I451" s="21">
        <f t="shared" si="41"/>
        <v>92021.56</v>
      </c>
      <c r="J451" s="21">
        <f t="shared" si="41"/>
        <v>112756.27</v>
      </c>
      <c r="K451" s="21">
        <f t="shared" si="41"/>
        <v>140250.39000000001</v>
      </c>
      <c r="L451" s="21">
        <f t="shared" si="41"/>
        <v>182031.35</v>
      </c>
      <c r="M451" s="21">
        <f t="shared" si="41"/>
        <v>171016.59</v>
      </c>
      <c r="N451" s="21">
        <f>IFERROR(VLOOKUP($B$447,$4:$126,MATCH($R451&amp;"/"&amp;N$348,$2:$2,0),FALSE),IFERROR(VLOOKUP($B$447,$4:$126,MATCH($R450&amp;"/"&amp;N$348,$2:$2,0),FALSE),IFERROR(VLOOKUP($B$447,$4:$126,MATCH($R449&amp;"/"&amp;N$348,$2:$2,0),FALSE),IFERROR(VLOOKUP($B$447,$4:$126,MATCH($R448&amp;"/"&amp;N$348,$2:$2,0),FALSE),""))))</f>
        <v>204069.27</v>
      </c>
      <c r="O451" s="21">
        <f>IFERROR(VLOOKUP($B$447,$4:$126,MATCH($R451&amp;"/"&amp;O$348,$2:$2,0),FALSE),IFERROR(VLOOKUP($B$447,$4:$126,MATCH($R450&amp;"/"&amp;O$348,$2:$2,0),FALSE),IFERROR(VLOOKUP($B$447,$4:$126,MATCH($R449&amp;"/"&amp;O$348,$2:$2,0),FALSE),IFERROR(VLOOKUP($B$447,$4:$126,MATCH($R448&amp;"/"&amp;O$348,$2:$2,0),FALSE),""))))</f>
        <v>218832.61</v>
      </c>
      <c r="P451" s="21">
        <f>IFERROR(VLOOKUP($B$447,$4:$126,MATCH($R451&amp;"/"&amp;P$348,$2:$2,0),FALSE),IFERROR(VLOOKUP($B$447,$4:$126,MATCH($R450&amp;"/"&amp;P$348,$2:$2,0),FALSE),IFERROR(VLOOKUP($B$447,$4:$126,MATCH($R449&amp;"/"&amp;P$348,$2:$2,0),FALSE),IFERROR(VLOOKUP($B$447,$4:$126,MATCH($R448&amp;"/"&amp;P$348,$2:$2,0),FALSE),""))))</f>
        <v>314519.58</v>
      </c>
      <c r="Q451" s="18"/>
      <c r="R451" s="22" t="s">
        <v>288</v>
      </c>
    </row>
    <row r="452" spans="1:19" x14ac:dyDescent="0.3">
      <c r="A452" s="26"/>
      <c r="B452" s="23" t="e">
        <f t="shared" ref="B452:M452" si="42">+B451/B$402</f>
        <v>#VALUE!</v>
      </c>
      <c r="C452" s="23" t="e">
        <f t="shared" si="42"/>
        <v>#VALUE!</v>
      </c>
      <c r="D452" s="23" t="e">
        <f t="shared" si="42"/>
        <v>#VALUE!</v>
      </c>
      <c r="E452" s="23" t="e">
        <f t="shared" si="42"/>
        <v>#VALUE!</v>
      </c>
      <c r="F452" s="23">
        <f t="shared" si="42"/>
        <v>8.762938122344717E-2</v>
      </c>
      <c r="G452" s="23">
        <f t="shared" si="42"/>
        <v>0.17408446754662379</v>
      </c>
      <c r="H452" s="23">
        <f t="shared" si="42"/>
        <v>0.15298999724261386</v>
      </c>
      <c r="I452" s="23">
        <f t="shared" si="42"/>
        <v>0.15848806396884552</v>
      </c>
      <c r="J452" s="23">
        <f t="shared" si="42"/>
        <v>0.1869867695519285</v>
      </c>
      <c r="K452" s="23">
        <f t="shared" si="42"/>
        <v>0.18934586646027377</v>
      </c>
      <c r="L452" s="23">
        <f t="shared" si="42"/>
        <v>0.21537299834922549</v>
      </c>
      <c r="M452" s="23">
        <f t="shared" si="42"/>
        <v>9.6162703791526083E-2</v>
      </c>
      <c r="N452" s="23">
        <f>+N451/N$402</f>
        <v>0.11178501410776623</v>
      </c>
      <c r="O452" s="23">
        <f>+O451/O$402</f>
        <v>0.12113728927030967</v>
      </c>
      <c r="P452" s="23">
        <f>+P451/P$402</f>
        <v>0.16147458425822264</v>
      </c>
      <c r="Q452" s="18"/>
      <c r="R452" s="24" t="s">
        <v>289</v>
      </c>
    </row>
    <row r="453" spans="1:19" x14ac:dyDescent="0.3">
      <c r="B453" s="197" t="s">
        <v>113</v>
      </c>
      <c r="C453" s="197"/>
      <c r="D453" s="197"/>
      <c r="E453" s="197"/>
      <c r="F453" s="197"/>
      <c r="G453" s="197"/>
      <c r="H453" s="197"/>
      <c r="I453" s="197"/>
      <c r="J453" s="197"/>
      <c r="K453" s="197"/>
      <c r="L453" s="197"/>
      <c r="M453" s="197"/>
      <c r="N453" s="197"/>
      <c r="O453" s="197"/>
      <c r="P453" s="34"/>
    </row>
    <row r="454" spans="1:19" x14ac:dyDescent="0.3">
      <c r="B454" s="21" t="str">
        <f t="shared" ref="B454:P457" si="43">IFERROR(VLOOKUP($B$453,$4:$126,MATCH($R454&amp;"/"&amp;B$348,$2:$2,0),FALSE),"")</f>
        <v/>
      </c>
      <c r="C454" s="21" t="str">
        <f t="shared" si="43"/>
        <v/>
      </c>
      <c r="D454" s="21" t="str">
        <f t="shared" si="43"/>
        <v/>
      </c>
      <c r="E454" s="21" t="str">
        <f t="shared" si="43"/>
        <v/>
      </c>
      <c r="F454" s="21">
        <f t="shared" si="43"/>
        <v>130312.45</v>
      </c>
      <c r="G454" s="21">
        <f t="shared" si="43"/>
        <v>435375.39</v>
      </c>
      <c r="H454" s="21">
        <f t="shared" si="43"/>
        <v>416206.81</v>
      </c>
      <c r="I454" s="21">
        <f t="shared" si="43"/>
        <v>388258.34</v>
      </c>
      <c r="J454" s="21">
        <f t="shared" si="43"/>
        <v>460281.13</v>
      </c>
      <c r="K454" s="21">
        <f t="shared" si="43"/>
        <v>489527.06</v>
      </c>
      <c r="L454" s="21">
        <f t="shared" si="43"/>
        <v>535061.71</v>
      </c>
      <c r="M454" s="21">
        <f t="shared" si="43"/>
        <v>428873.35</v>
      </c>
      <c r="N454" s="21">
        <f t="shared" si="43"/>
        <v>575266.26</v>
      </c>
      <c r="O454" s="21">
        <f t="shared" si="43"/>
        <v>584531.43999999994</v>
      </c>
      <c r="P454" s="21">
        <f t="shared" si="43"/>
        <v>649768.36</v>
      </c>
      <c r="Q454" s="18"/>
      <c r="R454" s="22" t="s">
        <v>285</v>
      </c>
    </row>
    <row r="455" spans="1:19" x14ac:dyDescent="0.3">
      <c r="B455" s="21" t="str">
        <f t="shared" si="43"/>
        <v/>
      </c>
      <c r="C455" s="21" t="str">
        <f t="shared" si="43"/>
        <v/>
      </c>
      <c r="D455" s="21" t="str">
        <f t="shared" si="43"/>
        <v/>
      </c>
      <c r="E455" s="21" t="str">
        <f t="shared" si="43"/>
        <v/>
      </c>
      <c r="F455" s="21">
        <f t="shared" si="43"/>
        <v>139154.04</v>
      </c>
      <c r="G455" s="21">
        <f t="shared" si="43"/>
        <v>428309.71</v>
      </c>
      <c r="H455" s="21">
        <f t="shared" si="43"/>
        <v>450946.13</v>
      </c>
      <c r="I455" s="21">
        <f t="shared" si="43"/>
        <v>412840.95</v>
      </c>
      <c r="J455" s="21">
        <f t="shared" si="43"/>
        <v>405831.66</v>
      </c>
      <c r="K455" s="21">
        <f t="shared" si="43"/>
        <v>429697.68</v>
      </c>
      <c r="L455" s="21">
        <f t="shared" si="43"/>
        <v>467919.82</v>
      </c>
      <c r="M455" s="21">
        <f t="shared" si="43"/>
        <v>499688.06</v>
      </c>
      <c r="N455" s="21">
        <f t="shared" si="43"/>
        <v>494224.44</v>
      </c>
      <c r="O455" s="21">
        <f t="shared" si="43"/>
        <v>475187.78</v>
      </c>
      <c r="P455" s="21" t="str">
        <f t="shared" si="43"/>
        <v/>
      </c>
      <c r="Q455" s="18"/>
      <c r="R455" s="22" t="s">
        <v>286</v>
      </c>
    </row>
    <row r="456" spans="1:19" x14ac:dyDescent="0.3">
      <c r="B456" s="21" t="str">
        <f t="shared" si="43"/>
        <v/>
      </c>
      <c r="C456" s="21" t="str">
        <f t="shared" si="43"/>
        <v/>
      </c>
      <c r="D456" s="21" t="str">
        <f t="shared" si="43"/>
        <v/>
      </c>
      <c r="E456" s="21" t="str">
        <f t="shared" si="43"/>
        <v/>
      </c>
      <c r="F456" s="21">
        <f t="shared" si="43"/>
        <v>351725.34</v>
      </c>
      <c r="G456" s="21">
        <f t="shared" si="43"/>
        <v>399933.36</v>
      </c>
      <c r="H456" s="21">
        <f t="shared" si="43"/>
        <v>408461.45</v>
      </c>
      <c r="I456" s="21">
        <f t="shared" si="43"/>
        <v>393479.32</v>
      </c>
      <c r="J456" s="21">
        <f t="shared" si="43"/>
        <v>416731.13</v>
      </c>
      <c r="K456" s="21">
        <f t="shared" si="43"/>
        <v>424570.25</v>
      </c>
      <c r="L456" s="21">
        <f t="shared" si="43"/>
        <v>443241.39</v>
      </c>
      <c r="M456" s="21">
        <f t="shared" si="43"/>
        <v>440626.41</v>
      </c>
      <c r="N456" s="21">
        <f t="shared" si="43"/>
        <v>460857.68</v>
      </c>
      <c r="O456" s="21">
        <f t="shared" si="43"/>
        <v>459547.62</v>
      </c>
      <c r="P456" s="21" t="str">
        <f t="shared" si="43"/>
        <v/>
      </c>
      <c r="Q456" s="18"/>
      <c r="R456" s="22" t="s">
        <v>287</v>
      </c>
    </row>
    <row r="457" spans="1:19" x14ac:dyDescent="0.3">
      <c r="B457" s="21" t="str">
        <f t="shared" si="43"/>
        <v/>
      </c>
      <c r="C457" s="21" t="str">
        <f t="shared" si="43"/>
        <v/>
      </c>
      <c r="D457" s="21" t="str">
        <f t="shared" si="43"/>
        <v/>
      </c>
      <c r="E457" s="21" t="str">
        <f t="shared" si="43"/>
        <v/>
      </c>
      <c r="F457" s="21">
        <f t="shared" si="43"/>
        <v>388922.32</v>
      </c>
      <c r="G457" s="21">
        <f t="shared" si="43"/>
        <v>459359.39</v>
      </c>
      <c r="H457" s="21">
        <f t="shared" si="43"/>
        <v>450161.08</v>
      </c>
      <c r="I457" s="21">
        <f t="shared" si="43"/>
        <v>427270.34</v>
      </c>
      <c r="J457" s="21">
        <f t="shared" si="43"/>
        <v>448005.06</v>
      </c>
      <c r="K457" s="21">
        <f t="shared" si="43"/>
        <v>475499.18</v>
      </c>
      <c r="L457" s="21">
        <f t="shared" si="43"/>
        <v>517280.14</v>
      </c>
      <c r="M457" s="21">
        <f t="shared" si="43"/>
        <v>506265.37</v>
      </c>
      <c r="N457" s="21">
        <f>IFERROR(VLOOKUP($B$453,$4:$126,MATCH($R457&amp;"/"&amp;N$348,$2:$2,0),FALSE),IFERROR(VLOOKUP($B$453,$4:$126,MATCH($R456&amp;"/"&amp;N$348,$2:$2,0),FALSE),IFERROR(VLOOKUP($B$453,$4:$126,MATCH($R455&amp;"/"&amp;N$348,$2:$2,0),FALSE),IFERROR(VLOOKUP($B$453,$4:$126,MATCH($R454&amp;"/"&amp;N$348,$2:$2,0),FALSE),""))))</f>
        <v>539318.05000000005</v>
      </c>
      <c r="O457" s="21">
        <f>IFERROR(VLOOKUP($B$453,$4:$126,MATCH($R457&amp;"/"&amp;O$348,$2:$2,0),FALSE),IFERROR(VLOOKUP($B$453,$4:$126,MATCH($R456&amp;"/"&amp;O$348,$2:$2,0),FALSE),IFERROR(VLOOKUP($B$453,$4:$126,MATCH($R455&amp;"/"&amp;O$348,$2:$2,0),FALSE),IFERROR(VLOOKUP($B$453,$4:$126,MATCH($R454&amp;"/"&amp;O$348,$2:$2,0),FALSE),""))))</f>
        <v>554081.4</v>
      </c>
      <c r="P457" s="21">
        <f>IFERROR(VLOOKUP($B$453,$4:$126,MATCH($R457&amp;"/"&amp;P$348,$2:$2,0),FALSE),IFERROR(VLOOKUP($B$453,$4:$126,MATCH($R456&amp;"/"&amp;P$348,$2:$2,0),FALSE),IFERROR(VLOOKUP($B$453,$4:$126,MATCH($R455&amp;"/"&amp;P$348,$2:$2,0),FALSE),IFERROR(VLOOKUP($B$453,$4:$126,MATCH($R454&amp;"/"&amp;P$348,$2:$2,0),FALSE),""))))</f>
        <v>649768.36</v>
      </c>
      <c r="Q457" s="18"/>
      <c r="R457" s="22" t="s">
        <v>288</v>
      </c>
    </row>
    <row r="458" spans="1:19" x14ac:dyDescent="0.3">
      <c r="A458" s="26"/>
      <c r="B458" s="23" t="e">
        <f t="shared" ref="B458:M458" si="44">+B457/B$402</f>
        <v>#VALUE!</v>
      </c>
      <c r="C458" s="23" t="e">
        <f t="shared" si="44"/>
        <v>#VALUE!</v>
      </c>
      <c r="D458" s="23" t="e">
        <f t="shared" si="44"/>
        <v>#VALUE!</v>
      </c>
      <c r="E458" s="23" t="e">
        <f t="shared" si="44"/>
        <v>#VALUE!</v>
      </c>
      <c r="F458" s="23">
        <f t="shared" si="44"/>
        <v>0.55944227913342082</v>
      </c>
      <c r="G458" s="23">
        <f t="shared" si="44"/>
        <v>0.644323166761678</v>
      </c>
      <c r="H458" s="23">
        <f t="shared" si="44"/>
        <v>0.59932785600786054</v>
      </c>
      <c r="I458" s="23">
        <f t="shared" si="44"/>
        <v>0.73588460115119081</v>
      </c>
      <c r="J458" s="23">
        <f t="shared" si="44"/>
        <v>0.74293889743176056</v>
      </c>
      <c r="K458" s="23">
        <f t="shared" si="44"/>
        <v>0.6419504732803214</v>
      </c>
      <c r="L458" s="23">
        <f t="shared" si="44"/>
        <v>0.61202740483058071</v>
      </c>
      <c r="M458" s="23">
        <f t="shared" si="44"/>
        <v>0.28467324026994895</v>
      </c>
      <c r="N458" s="23">
        <f>+N457/N$402</f>
        <v>0.29542750766846465</v>
      </c>
      <c r="O458" s="23">
        <f>+O457/O$402</f>
        <v>0.30671808388657507</v>
      </c>
      <c r="P458" s="23">
        <f>+P457/P$402</f>
        <v>0.33359155507948707</v>
      </c>
      <c r="Q458" s="18"/>
      <c r="R458" s="24" t="s">
        <v>289</v>
      </c>
    </row>
    <row r="459" spans="1:19" x14ac:dyDescent="0.3">
      <c r="B459" s="200" t="s">
        <v>293</v>
      </c>
      <c r="C459" s="200"/>
      <c r="D459" s="200"/>
      <c r="E459" s="200"/>
      <c r="F459" s="200"/>
      <c r="G459" s="200"/>
      <c r="H459" s="200"/>
      <c r="I459" s="200"/>
      <c r="J459" s="200"/>
      <c r="K459" s="200"/>
      <c r="L459" s="200"/>
      <c r="M459" s="200"/>
      <c r="N459" s="200"/>
      <c r="O459" s="200"/>
      <c r="P459" s="17"/>
      <c r="Q459" s="18"/>
      <c r="R459" s="36"/>
    </row>
    <row r="460" spans="1:19" x14ac:dyDescent="0.3">
      <c r="B460" s="200" t="s">
        <v>179</v>
      </c>
      <c r="C460" s="200"/>
      <c r="D460" s="200"/>
      <c r="E460" s="200"/>
      <c r="F460" s="200"/>
      <c r="G460" s="200"/>
      <c r="H460" s="200"/>
      <c r="I460" s="200"/>
      <c r="J460" s="200"/>
      <c r="K460" s="200"/>
      <c r="L460" s="200"/>
      <c r="M460" s="200"/>
      <c r="N460" s="200"/>
      <c r="O460" s="200"/>
      <c r="P460" s="17"/>
      <c r="Q460" s="18"/>
      <c r="R460" s="22"/>
    </row>
    <row r="461" spans="1:19" x14ac:dyDescent="0.3">
      <c r="B461" s="20" t="str">
        <f t="shared" ref="B461:P464" si="45">IFERROR(VLOOKUP($B$460,$130:$216,MATCH($R461&amp;"/"&amp;B$348,$128:$128,0),FALSE),"")</f>
        <v/>
      </c>
      <c r="C461" s="20" t="str">
        <f t="shared" si="45"/>
        <v/>
      </c>
      <c r="D461" s="20" t="str">
        <f t="shared" si="45"/>
        <v/>
      </c>
      <c r="E461" s="20" t="str">
        <f t="shared" si="45"/>
        <v/>
      </c>
      <c r="F461" s="20">
        <f t="shared" si="45"/>
        <v>98094.720000000001</v>
      </c>
      <c r="G461" s="20">
        <f t="shared" si="45"/>
        <v>162312.16</v>
      </c>
      <c r="H461" s="20">
        <f t="shared" si="45"/>
        <v>195593.33</v>
      </c>
      <c r="I461" s="20">
        <f t="shared" si="45"/>
        <v>150846.04999999999</v>
      </c>
      <c r="J461" s="20">
        <f t="shared" si="45"/>
        <v>151616.47</v>
      </c>
      <c r="K461" s="20">
        <f t="shared" si="45"/>
        <v>161208.81</v>
      </c>
      <c r="L461" s="20">
        <f t="shared" si="45"/>
        <v>197914.66</v>
      </c>
      <c r="M461" s="20">
        <f t="shared" si="45"/>
        <v>233010.07</v>
      </c>
      <c r="N461" s="20">
        <f t="shared" si="45"/>
        <v>236661.41</v>
      </c>
      <c r="O461" s="20">
        <f t="shared" si="45"/>
        <v>207275.59</v>
      </c>
      <c r="P461" s="20">
        <f t="shared" si="45"/>
        <v>307379.71000000002</v>
      </c>
      <c r="Q461" s="37"/>
      <c r="R461" s="22" t="s">
        <v>285</v>
      </c>
      <c r="S461" s="38"/>
    </row>
    <row r="462" spans="1:19" x14ac:dyDescent="0.3">
      <c r="B462" s="20" t="str">
        <f t="shared" si="45"/>
        <v/>
      </c>
      <c r="C462" s="20" t="str">
        <f t="shared" si="45"/>
        <v/>
      </c>
      <c r="D462" s="20" t="str">
        <f t="shared" si="45"/>
        <v/>
      </c>
      <c r="E462" s="20" t="str">
        <f t="shared" si="45"/>
        <v/>
      </c>
      <c r="F462" s="20">
        <f t="shared" si="45"/>
        <v>97858.58</v>
      </c>
      <c r="G462" s="20">
        <f t="shared" si="45"/>
        <v>160960.04999999999</v>
      </c>
      <c r="H462" s="20">
        <f t="shared" si="45"/>
        <v>158631.46</v>
      </c>
      <c r="I462" s="20">
        <f t="shared" si="45"/>
        <v>139889.65</v>
      </c>
      <c r="J462" s="20">
        <f t="shared" si="45"/>
        <v>124100.21</v>
      </c>
      <c r="K462" s="20">
        <f t="shared" si="45"/>
        <v>147634.09</v>
      </c>
      <c r="L462" s="20">
        <f t="shared" si="45"/>
        <v>179497.25</v>
      </c>
      <c r="M462" s="20">
        <f t="shared" si="45"/>
        <v>225637.46</v>
      </c>
      <c r="N462" s="20">
        <f t="shared" si="45"/>
        <v>201352.86</v>
      </c>
      <c r="O462" s="20">
        <f t="shared" si="45"/>
        <v>202839.37</v>
      </c>
      <c r="P462" s="20" t="str">
        <f t="shared" si="45"/>
        <v/>
      </c>
      <c r="Q462" s="37"/>
      <c r="R462" s="22" t="s">
        <v>286</v>
      </c>
    </row>
    <row r="463" spans="1:19" x14ac:dyDescent="0.3">
      <c r="B463" s="20" t="str">
        <f t="shared" si="45"/>
        <v/>
      </c>
      <c r="C463" s="20" t="str">
        <f t="shared" si="45"/>
        <v/>
      </c>
      <c r="D463" s="20" t="str">
        <f t="shared" si="45"/>
        <v/>
      </c>
      <c r="E463" s="20" t="str">
        <f t="shared" si="45"/>
        <v/>
      </c>
      <c r="F463" s="20">
        <f t="shared" si="45"/>
        <v>124106.39</v>
      </c>
      <c r="G463" s="20">
        <f t="shared" si="45"/>
        <v>189593.52</v>
      </c>
      <c r="H463" s="20">
        <f t="shared" si="45"/>
        <v>185463.3</v>
      </c>
      <c r="I463" s="20">
        <f t="shared" si="45"/>
        <v>158035</v>
      </c>
      <c r="J463" s="20">
        <f t="shared" si="45"/>
        <v>139843.68</v>
      </c>
      <c r="K463" s="20">
        <f t="shared" si="45"/>
        <v>180882.36</v>
      </c>
      <c r="L463" s="20">
        <f t="shared" si="45"/>
        <v>200630.5</v>
      </c>
      <c r="M463" s="20">
        <f t="shared" si="45"/>
        <v>192111.07</v>
      </c>
      <c r="N463" s="20">
        <f t="shared" si="45"/>
        <v>220702.97</v>
      </c>
      <c r="O463" s="20">
        <f t="shared" si="45"/>
        <v>249435.28</v>
      </c>
      <c r="P463" s="20" t="str">
        <f t="shared" si="45"/>
        <v/>
      </c>
      <c r="Q463" s="37"/>
      <c r="R463" s="22" t="s">
        <v>287</v>
      </c>
    </row>
    <row r="464" spans="1:19" x14ac:dyDescent="0.3">
      <c r="B464" s="39" t="str">
        <f t="shared" si="45"/>
        <v/>
      </c>
      <c r="C464" s="39" t="str">
        <f t="shared" si="45"/>
        <v/>
      </c>
      <c r="D464" s="39" t="str">
        <f t="shared" si="45"/>
        <v/>
      </c>
      <c r="E464" s="39" t="str">
        <f t="shared" si="45"/>
        <v/>
      </c>
      <c r="F464" s="39">
        <f t="shared" si="45"/>
        <v>147200.44</v>
      </c>
      <c r="G464" s="39">
        <f t="shared" si="45"/>
        <v>197006.44</v>
      </c>
      <c r="H464" s="39">
        <f t="shared" si="45"/>
        <v>179038.7</v>
      </c>
      <c r="I464" s="39">
        <f t="shared" si="45"/>
        <v>153058.48000000001</v>
      </c>
      <c r="J464" s="39">
        <f t="shared" si="45"/>
        <v>143935.57</v>
      </c>
      <c r="K464" s="39">
        <f t="shared" si="45"/>
        <v>203449.15</v>
      </c>
      <c r="L464" s="39">
        <f t="shared" si="45"/>
        <v>225373.96</v>
      </c>
      <c r="M464" s="39">
        <f t="shared" si="45"/>
        <v>213581.06</v>
      </c>
      <c r="N464" s="39">
        <f t="shared" si="45"/>
        <v>238109.31</v>
      </c>
      <c r="O464" s="39">
        <f t="shared" si="45"/>
        <v>287531.01</v>
      </c>
      <c r="P464" s="39" t="str">
        <f t="shared" si="45"/>
        <v/>
      </c>
      <c r="Q464" s="37"/>
      <c r="R464" s="22" t="s">
        <v>294</v>
      </c>
    </row>
    <row r="465" spans="1:18" x14ac:dyDescent="0.3">
      <c r="B465" s="40">
        <f>SUM(B461:B464)</f>
        <v>0</v>
      </c>
      <c r="C465" s="40">
        <f t="shared" ref="C465:M465" si="46">SUM(C461:C464)</f>
        <v>0</v>
      </c>
      <c r="D465" s="40">
        <f t="shared" si="46"/>
        <v>0</v>
      </c>
      <c r="E465" s="40">
        <f t="shared" si="46"/>
        <v>0</v>
      </c>
      <c r="F465" s="40">
        <f t="shared" si="46"/>
        <v>467260.13</v>
      </c>
      <c r="G465" s="40">
        <f t="shared" si="46"/>
        <v>709872.16999999993</v>
      </c>
      <c r="H465" s="40">
        <f t="shared" si="46"/>
        <v>718726.79</v>
      </c>
      <c r="I465" s="40">
        <f t="shared" si="46"/>
        <v>601829.17999999993</v>
      </c>
      <c r="J465" s="40">
        <f t="shared" si="46"/>
        <v>559495.92999999993</v>
      </c>
      <c r="K465" s="40">
        <f t="shared" si="46"/>
        <v>693174.41</v>
      </c>
      <c r="L465" s="40">
        <f t="shared" si="46"/>
        <v>803416.37</v>
      </c>
      <c r="M465" s="40">
        <f t="shared" si="46"/>
        <v>864339.66000000015</v>
      </c>
      <c r="N465" s="40">
        <f>IF(N462="",N461*4,IF(N463="",(N462+N461)*2,IF(N464="",((N463+N462+N461)/3)*4,SUM(N461:N464))))</f>
        <v>896826.55</v>
      </c>
      <c r="O465" s="40">
        <f>IF(O462="",O461*4,IF(O463="",(O462+O461)*2,IF(O464="",((O463+O462+O461)/3)*4,SUM(O461:O464))))</f>
        <v>947081.25</v>
      </c>
      <c r="P465" s="40">
        <f>IF(P462="",P461*4,IF(P463="",(P462+P461)*2,IF(P464="",((P463+P462+P461)/3)*4,SUM(P461:P464))))</f>
        <v>1229518.8400000001</v>
      </c>
      <c r="Q465" s="18"/>
      <c r="R465" s="22" t="s">
        <v>288</v>
      </c>
    </row>
    <row r="466" spans="1:18" s="33" customFormat="1" x14ac:dyDescent="0.3">
      <c r="A466" s="30"/>
      <c r="B466" s="41"/>
      <c r="C466" s="42" t="e">
        <f t="shared" ref="C466:M466" si="47">C465/B465-1</f>
        <v>#DIV/0!</v>
      </c>
      <c r="D466" s="42" t="e">
        <f t="shared" si="47"/>
        <v>#DIV/0!</v>
      </c>
      <c r="E466" s="42" t="e">
        <f t="shared" si="47"/>
        <v>#DIV/0!</v>
      </c>
      <c r="F466" s="42" t="e">
        <f t="shared" si="47"/>
        <v>#DIV/0!</v>
      </c>
      <c r="G466" s="42">
        <f t="shared" si="47"/>
        <v>0.51922264371240034</v>
      </c>
      <c r="H466" s="42">
        <f t="shared" si="47"/>
        <v>1.2473541539176125E-2</v>
      </c>
      <c r="I466" s="42">
        <f t="shared" si="47"/>
        <v>-0.16264540521718984</v>
      </c>
      <c r="J466" s="42">
        <f t="shared" si="47"/>
        <v>-7.0340972832191317E-2</v>
      </c>
      <c r="K466" s="42">
        <f t="shared" si="47"/>
        <v>0.23892663526614055</v>
      </c>
      <c r="L466" s="42">
        <f t="shared" si="47"/>
        <v>0.15903928132603729</v>
      </c>
      <c r="M466" s="42">
        <f t="shared" si="47"/>
        <v>7.5830282123825921E-2</v>
      </c>
      <c r="N466" s="23">
        <f>N465/M465-1</f>
        <v>3.758579121545802E-2</v>
      </c>
      <c r="O466" s="23">
        <f>O465/N465-1</f>
        <v>5.6036142105739373E-2</v>
      </c>
      <c r="P466" s="23">
        <f>P465/O465-1</f>
        <v>0.29821896484594124</v>
      </c>
      <c r="Q466" s="37"/>
      <c r="R466" s="32" t="s">
        <v>295</v>
      </c>
    </row>
    <row r="467" spans="1:18" x14ac:dyDescent="0.3">
      <c r="B467" s="200" t="s">
        <v>184</v>
      </c>
      <c r="C467" s="200"/>
      <c r="D467" s="200"/>
      <c r="E467" s="200"/>
      <c r="F467" s="200"/>
      <c r="G467" s="200"/>
      <c r="H467" s="200"/>
      <c r="I467" s="200"/>
      <c r="J467" s="200"/>
      <c r="K467" s="200"/>
      <c r="L467" s="200"/>
      <c r="M467" s="200"/>
      <c r="N467" s="200"/>
      <c r="O467" s="200"/>
      <c r="P467" s="17"/>
      <c r="Q467" s="18"/>
      <c r="R467" s="22"/>
    </row>
    <row r="468" spans="1:18" x14ac:dyDescent="0.3">
      <c r="B468" s="20" t="str">
        <f t="shared" ref="B468:P471" si="48">IFERROR(VLOOKUP($B$467,$130:$216,MATCH($R468&amp;"/"&amp;B$348,$128:$128,0),FALSE),"")</f>
        <v/>
      </c>
      <c r="C468" s="20" t="str">
        <f t="shared" si="48"/>
        <v/>
      </c>
      <c r="D468" s="20" t="str">
        <f t="shared" si="48"/>
        <v/>
      </c>
      <c r="E468" s="20" t="str">
        <f t="shared" si="48"/>
        <v/>
      </c>
      <c r="F468" s="20">
        <f t="shared" si="48"/>
        <v>941.38</v>
      </c>
      <c r="G468" s="20">
        <f t="shared" si="48"/>
        <v>800.45</v>
      </c>
      <c r="H468" s="20">
        <f t="shared" si="48"/>
        <v>1151.01</v>
      </c>
      <c r="I468" s="20">
        <f t="shared" si="48"/>
        <v>819.9</v>
      </c>
      <c r="J468" s="20">
        <f t="shared" si="48"/>
        <v>1300.5999999999999</v>
      </c>
      <c r="K468" s="20">
        <f t="shared" si="48"/>
        <v>310.26</v>
      </c>
      <c r="L468" s="20">
        <f t="shared" si="48"/>
        <v>530.88</v>
      </c>
      <c r="M468" s="20">
        <f t="shared" si="48"/>
        <v>1117.76</v>
      </c>
      <c r="N468" s="20">
        <f t="shared" si="48"/>
        <v>481.76</v>
      </c>
      <c r="O468" s="20">
        <f t="shared" si="48"/>
        <v>831.45</v>
      </c>
      <c r="P468" s="20">
        <f t="shared" si="48"/>
        <v>1056.99</v>
      </c>
      <c r="Q468" s="18"/>
      <c r="R468" s="22" t="s">
        <v>285</v>
      </c>
    </row>
    <row r="469" spans="1:18" x14ac:dyDescent="0.3">
      <c r="B469" s="20" t="str">
        <f t="shared" si="48"/>
        <v/>
      </c>
      <c r="C469" s="20" t="str">
        <f t="shared" si="48"/>
        <v/>
      </c>
      <c r="D469" s="20" t="str">
        <f t="shared" si="48"/>
        <v/>
      </c>
      <c r="E469" s="20" t="str">
        <f t="shared" si="48"/>
        <v/>
      </c>
      <c r="F469" s="20">
        <f t="shared" si="48"/>
        <v>1517.87</v>
      </c>
      <c r="G469" s="20">
        <f t="shared" si="48"/>
        <v>735.84</v>
      </c>
      <c r="H469" s="20">
        <f t="shared" si="48"/>
        <v>1700.31</v>
      </c>
      <c r="I469" s="20">
        <f t="shared" si="48"/>
        <v>1671.2</v>
      </c>
      <c r="J469" s="20">
        <f t="shared" si="48"/>
        <v>174.09</v>
      </c>
      <c r="K469" s="20">
        <f t="shared" si="48"/>
        <v>912.07</v>
      </c>
      <c r="L469" s="20">
        <f t="shared" si="48"/>
        <v>424.32</v>
      </c>
      <c r="M469" s="20">
        <f t="shared" si="48"/>
        <v>873.37</v>
      </c>
      <c r="N469" s="20">
        <f t="shared" si="48"/>
        <v>794.94</v>
      </c>
      <c r="O469" s="20">
        <f t="shared" si="48"/>
        <v>1323.45</v>
      </c>
      <c r="P469" s="20" t="str">
        <f t="shared" si="48"/>
        <v/>
      </c>
      <c r="Q469" s="18"/>
      <c r="R469" s="22" t="s">
        <v>286</v>
      </c>
    </row>
    <row r="470" spans="1:18" x14ac:dyDescent="0.3">
      <c r="B470" s="20" t="str">
        <f t="shared" si="48"/>
        <v/>
      </c>
      <c r="C470" s="20" t="str">
        <f t="shared" si="48"/>
        <v/>
      </c>
      <c r="D470" s="20" t="str">
        <f t="shared" si="48"/>
        <v/>
      </c>
      <c r="E470" s="20" t="str">
        <f t="shared" si="48"/>
        <v/>
      </c>
      <c r="F470" s="20">
        <f t="shared" si="48"/>
        <v>1160.1099999999999</v>
      </c>
      <c r="G470" s="20">
        <f t="shared" si="48"/>
        <v>469.66</v>
      </c>
      <c r="H470" s="20">
        <f t="shared" si="48"/>
        <v>2705.15</v>
      </c>
      <c r="I470" s="20">
        <f t="shared" si="48"/>
        <v>761.44</v>
      </c>
      <c r="J470" s="20">
        <f t="shared" si="48"/>
        <v>361.29</v>
      </c>
      <c r="K470" s="20">
        <f t="shared" si="48"/>
        <v>322.41000000000003</v>
      </c>
      <c r="L470" s="20">
        <f t="shared" si="48"/>
        <v>1058.44</v>
      </c>
      <c r="M470" s="20">
        <f t="shared" si="48"/>
        <v>333.49</v>
      </c>
      <c r="N470" s="20">
        <f t="shared" si="48"/>
        <v>339.69</v>
      </c>
      <c r="O470" s="20">
        <f t="shared" si="48"/>
        <v>1313.11</v>
      </c>
      <c r="P470" s="20" t="str">
        <f t="shared" si="48"/>
        <v/>
      </c>
      <c r="Q470" s="18"/>
      <c r="R470" s="22" t="s">
        <v>287</v>
      </c>
    </row>
    <row r="471" spans="1:18" x14ac:dyDescent="0.3">
      <c r="B471" s="39" t="str">
        <f t="shared" si="48"/>
        <v/>
      </c>
      <c r="C471" s="39" t="str">
        <f t="shared" si="48"/>
        <v/>
      </c>
      <c r="D471" s="39" t="str">
        <f t="shared" si="48"/>
        <v/>
      </c>
      <c r="E471" s="39" t="str">
        <f t="shared" si="48"/>
        <v/>
      </c>
      <c r="F471" s="39">
        <f t="shared" si="48"/>
        <v>655.76</v>
      </c>
      <c r="G471" s="39">
        <f t="shared" si="48"/>
        <v>783.13</v>
      </c>
      <c r="H471" s="39">
        <f t="shared" si="48"/>
        <v>-4518.26</v>
      </c>
      <c r="I471" s="39">
        <f t="shared" si="48"/>
        <v>260.35000000000002</v>
      </c>
      <c r="J471" s="39">
        <f t="shared" si="48"/>
        <v>3012.75</v>
      </c>
      <c r="K471" s="39">
        <f t="shared" si="48"/>
        <v>3841.96</v>
      </c>
      <c r="L471" s="39">
        <f t="shared" si="48"/>
        <v>2136.38</v>
      </c>
      <c r="M471" s="39">
        <f t="shared" si="48"/>
        <v>382.5</v>
      </c>
      <c r="N471" s="39">
        <f t="shared" si="48"/>
        <v>3246.6</v>
      </c>
      <c r="O471" s="39">
        <f t="shared" si="48"/>
        <v>2637.3</v>
      </c>
      <c r="P471" s="39" t="str">
        <f t="shared" si="48"/>
        <v/>
      </c>
      <c r="Q471" s="18"/>
      <c r="R471" s="22" t="s">
        <v>294</v>
      </c>
    </row>
    <row r="472" spans="1:18" x14ac:dyDescent="0.3">
      <c r="B472" s="20">
        <f>SUM(B468:B471)</f>
        <v>0</v>
      </c>
      <c r="C472" s="43">
        <f t="shared" ref="C472:M472" si="49">SUM(C468:C471)</f>
        <v>0</v>
      </c>
      <c r="D472" s="43">
        <f t="shared" si="49"/>
        <v>0</v>
      </c>
      <c r="E472" s="43">
        <f t="shared" si="49"/>
        <v>0</v>
      </c>
      <c r="F472" s="43">
        <f t="shared" si="49"/>
        <v>4275.12</v>
      </c>
      <c r="G472" s="43">
        <f t="shared" si="49"/>
        <v>2789.08</v>
      </c>
      <c r="H472" s="43">
        <f t="shared" si="49"/>
        <v>1038.2099999999991</v>
      </c>
      <c r="I472" s="43">
        <f t="shared" si="49"/>
        <v>3512.89</v>
      </c>
      <c r="J472" s="43">
        <f t="shared" si="49"/>
        <v>4848.7299999999996</v>
      </c>
      <c r="K472" s="43">
        <f t="shared" si="49"/>
        <v>5386.7</v>
      </c>
      <c r="L472" s="43">
        <f t="shared" si="49"/>
        <v>4150.0200000000004</v>
      </c>
      <c r="M472" s="43">
        <f t="shared" si="49"/>
        <v>2707.12</v>
      </c>
      <c r="N472" s="43">
        <f>IF(N469="",N468*4,IF(N470="",(N469+N468)*2,IF(N471="",((N470+N469+N468)/3)*4,SUM(N468:N471))))</f>
        <v>4862.99</v>
      </c>
      <c r="O472" s="43">
        <f>IF(O469="",O468*4,IF(O470="",(O469+O468)*2,IF(O471="",((O470+O469+O468)/3)*4,SUM(O468:O471))))</f>
        <v>6105.31</v>
      </c>
      <c r="P472" s="43">
        <f>IF(P469="",P468*4,IF(P470="",(P469+P468)*2,IF(P471="",((P470+P469+P468)/3)*4,SUM(P468:P471))))</f>
        <v>4227.96</v>
      </c>
      <c r="Q472" s="18"/>
      <c r="R472" s="22" t="s">
        <v>288</v>
      </c>
    </row>
    <row r="473" spans="1:18" x14ac:dyDescent="0.3">
      <c r="B473" s="200" t="s">
        <v>181</v>
      </c>
      <c r="C473" s="200"/>
      <c r="D473" s="200"/>
      <c r="E473" s="200"/>
      <c r="F473" s="200"/>
      <c r="G473" s="200"/>
      <c r="H473" s="200"/>
      <c r="I473" s="200"/>
      <c r="J473" s="200"/>
      <c r="K473" s="200"/>
      <c r="L473" s="200"/>
      <c r="M473" s="200"/>
      <c r="N473" s="200"/>
      <c r="O473" s="200"/>
      <c r="P473" s="17"/>
      <c r="Q473" s="18"/>
      <c r="R473" s="22"/>
    </row>
    <row r="474" spans="1:18" x14ac:dyDescent="0.3">
      <c r="B474" s="20" t="str">
        <f t="shared" ref="B474:P477" si="50">IFERROR(VLOOKUP($B$473,$130:$216,MATCH($R474&amp;"/"&amp;B$348,$128:$128,0),FALSE),"")</f>
        <v/>
      </c>
      <c r="C474" s="20" t="str">
        <f t="shared" si="50"/>
        <v/>
      </c>
      <c r="D474" s="20" t="str">
        <f t="shared" si="50"/>
        <v/>
      </c>
      <c r="E474" s="20" t="str">
        <f t="shared" si="50"/>
        <v/>
      </c>
      <c r="F474" s="20">
        <f t="shared" si="50"/>
        <v>0</v>
      </c>
      <c r="G474" s="20">
        <f t="shared" si="50"/>
        <v>2278.61</v>
      </c>
      <c r="H474" s="20">
        <f t="shared" si="50"/>
        <v>1077.25</v>
      </c>
      <c r="I474" s="20">
        <f t="shared" si="50"/>
        <v>700.43</v>
      </c>
      <c r="J474" s="20">
        <f t="shared" si="50"/>
        <v>0</v>
      </c>
      <c r="K474" s="20">
        <f t="shared" si="50"/>
        <v>635.28</v>
      </c>
      <c r="L474" s="20">
        <f t="shared" si="50"/>
        <v>832.93</v>
      </c>
      <c r="M474" s="20">
        <f t="shared" si="50"/>
        <v>1105.24</v>
      </c>
      <c r="N474" s="20">
        <f t="shared" si="50"/>
        <v>0</v>
      </c>
      <c r="O474" s="20">
        <f t="shared" si="50"/>
        <v>0</v>
      </c>
      <c r="P474" s="20">
        <f t="shared" si="50"/>
        <v>0</v>
      </c>
      <c r="Q474" s="18"/>
      <c r="R474" s="22" t="s">
        <v>285</v>
      </c>
    </row>
    <row r="475" spans="1:18" x14ac:dyDescent="0.3">
      <c r="B475" s="20" t="str">
        <f t="shared" si="50"/>
        <v/>
      </c>
      <c r="C475" s="20" t="str">
        <f t="shared" si="50"/>
        <v/>
      </c>
      <c r="D475" s="20" t="str">
        <f t="shared" si="50"/>
        <v/>
      </c>
      <c r="E475" s="20" t="str">
        <f t="shared" si="50"/>
        <v/>
      </c>
      <c r="F475" s="20">
        <f t="shared" si="50"/>
        <v>0</v>
      </c>
      <c r="G475" s="20">
        <f t="shared" si="50"/>
        <v>2152.48</v>
      </c>
      <c r="H475" s="20">
        <f t="shared" si="50"/>
        <v>1711.42</v>
      </c>
      <c r="I475" s="20">
        <f t="shared" si="50"/>
        <v>0</v>
      </c>
      <c r="J475" s="20">
        <f t="shared" si="50"/>
        <v>481.26</v>
      </c>
      <c r="K475" s="20">
        <f t="shared" si="50"/>
        <v>892.55</v>
      </c>
      <c r="L475" s="20">
        <f t="shared" si="50"/>
        <v>1298.22</v>
      </c>
      <c r="M475" s="20">
        <f t="shared" si="50"/>
        <v>0</v>
      </c>
      <c r="N475" s="20">
        <f t="shared" si="50"/>
        <v>0</v>
      </c>
      <c r="O475" s="20">
        <f t="shared" si="50"/>
        <v>0</v>
      </c>
      <c r="P475" s="20" t="str">
        <f t="shared" si="50"/>
        <v/>
      </c>
      <c r="Q475" s="18"/>
      <c r="R475" s="22" t="s">
        <v>286</v>
      </c>
    </row>
    <row r="476" spans="1:18" x14ac:dyDescent="0.3">
      <c r="B476" s="20" t="str">
        <f t="shared" si="50"/>
        <v/>
      </c>
      <c r="C476" s="20" t="str">
        <f t="shared" si="50"/>
        <v/>
      </c>
      <c r="D476" s="20" t="str">
        <f t="shared" si="50"/>
        <v/>
      </c>
      <c r="E476" s="20" t="str">
        <f t="shared" si="50"/>
        <v/>
      </c>
      <c r="F476" s="20">
        <f t="shared" si="50"/>
        <v>703.34</v>
      </c>
      <c r="G476" s="20">
        <f t="shared" si="50"/>
        <v>1103.17</v>
      </c>
      <c r="H476" s="20">
        <f t="shared" si="50"/>
        <v>370.32</v>
      </c>
      <c r="I476" s="20">
        <f t="shared" si="50"/>
        <v>517.17999999999995</v>
      </c>
      <c r="J476" s="20">
        <f t="shared" si="50"/>
        <v>482.26</v>
      </c>
      <c r="K476" s="20">
        <f t="shared" si="50"/>
        <v>531.47</v>
      </c>
      <c r="L476" s="20">
        <f t="shared" si="50"/>
        <v>990.29</v>
      </c>
      <c r="M476" s="20">
        <f t="shared" si="50"/>
        <v>498.95</v>
      </c>
      <c r="N476" s="20">
        <f t="shared" si="50"/>
        <v>0</v>
      </c>
      <c r="O476" s="20">
        <f t="shared" si="50"/>
        <v>0</v>
      </c>
      <c r="P476" s="20" t="str">
        <f t="shared" si="50"/>
        <v/>
      </c>
      <c r="Q476" s="18"/>
      <c r="R476" s="22" t="s">
        <v>287</v>
      </c>
    </row>
    <row r="477" spans="1:18" x14ac:dyDescent="0.3">
      <c r="B477" s="39" t="str">
        <f t="shared" si="50"/>
        <v/>
      </c>
      <c r="C477" s="39" t="str">
        <f t="shared" si="50"/>
        <v/>
      </c>
      <c r="D477" s="39" t="str">
        <f t="shared" si="50"/>
        <v/>
      </c>
      <c r="E477" s="39" t="str">
        <f t="shared" si="50"/>
        <v/>
      </c>
      <c r="F477" s="39">
        <f t="shared" si="50"/>
        <v>2257.44</v>
      </c>
      <c r="G477" s="39">
        <f t="shared" si="50"/>
        <v>1886.26</v>
      </c>
      <c r="H477" s="39">
        <f t="shared" si="50"/>
        <v>1133.71</v>
      </c>
      <c r="I477" s="39">
        <f t="shared" si="50"/>
        <v>871.81</v>
      </c>
      <c r="J477" s="39">
        <f t="shared" si="50"/>
        <v>0</v>
      </c>
      <c r="K477" s="39">
        <f t="shared" si="50"/>
        <v>0</v>
      </c>
      <c r="L477" s="39">
        <f t="shared" si="50"/>
        <v>1181.6600000000001</v>
      </c>
      <c r="M477" s="39">
        <f t="shared" si="50"/>
        <v>435.35</v>
      </c>
      <c r="N477" s="39">
        <f t="shared" si="50"/>
        <v>0</v>
      </c>
      <c r="O477" s="39">
        <f t="shared" si="50"/>
        <v>0</v>
      </c>
      <c r="P477" s="39" t="str">
        <f t="shared" si="50"/>
        <v/>
      </c>
      <c r="Q477" s="18"/>
      <c r="R477" s="22" t="s">
        <v>294</v>
      </c>
    </row>
    <row r="478" spans="1:18" x14ac:dyDescent="0.3">
      <c r="B478" s="20">
        <f>SUM(B474:B477)</f>
        <v>0</v>
      </c>
      <c r="C478" s="43">
        <f t="shared" ref="C478:M478" si="51">SUM(C474:C477)</f>
        <v>0</v>
      </c>
      <c r="D478" s="43">
        <f t="shared" si="51"/>
        <v>0</v>
      </c>
      <c r="E478" s="43">
        <f t="shared" si="51"/>
        <v>0</v>
      </c>
      <c r="F478" s="43">
        <f t="shared" si="51"/>
        <v>2960.78</v>
      </c>
      <c r="G478" s="43">
        <f t="shared" si="51"/>
        <v>7420.52</v>
      </c>
      <c r="H478" s="43">
        <f t="shared" si="51"/>
        <v>4292.7000000000007</v>
      </c>
      <c r="I478" s="43">
        <f t="shared" si="51"/>
        <v>2089.42</v>
      </c>
      <c r="J478" s="43">
        <f t="shared" si="51"/>
        <v>963.52</v>
      </c>
      <c r="K478" s="43">
        <f t="shared" si="51"/>
        <v>2059.3000000000002</v>
      </c>
      <c r="L478" s="43">
        <f t="shared" si="51"/>
        <v>4303.1000000000004</v>
      </c>
      <c r="M478" s="43">
        <f t="shared" si="51"/>
        <v>2039.54</v>
      </c>
      <c r="N478" s="43">
        <f>IF(N475="",N474*4,IF(N476="",(N475+N474)*2,IF(N477="",((N476+N475+N474)/3)*4,SUM(N474:N477))))</f>
        <v>0</v>
      </c>
      <c r="O478" s="43">
        <f>IF(O475="",O474*4,IF(O476="",(O475+O474)*2,IF(O477="",((O476+O475+O474)/3)*4,SUM(O474:O477))))</f>
        <v>0</v>
      </c>
      <c r="P478" s="43">
        <f>IF(P475="",P474*4,IF(P476="",(P475+P474)*2,IF(P477="",((P476+P475+P474)/3)*4,SUM(P474:P477))))</f>
        <v>0</v>
      </c>
      <c r="Q478" s="18"/>
      <c r="R478" s="22" t="s">
        <v>288</v>
      </c>
    </row>
    <row r="479" spans="1:18" x14ac:dyDescent="0.3">
      <c r="B479" s="200" t="s">
        <v>193</v>
      </c>
      <c r="C479" s="200"/>
      <c r="D479" s="200"/>
      <c r="E479" s="200"/>
      <c r="F479" s="200"/>
      <c r="G479" s="200"/>
      <c r="H479" s="200"/>
      <c r="I479" s="200"/>
      <c r="J479" s="200"/>
      <c r="K479" s="200"/>
      <c r="L479" s="200"/>
      <c r="M479" s="200"/>
      <c r="N479" s="200"/>
      <c r="O479" s="200"/>
      <c r="P479" s="17"/>
      <c r="Q479" s="18"/>
      <c r="R479" s="22"/>
    </row>
    <row r="480" spans="1:18" x14ac:dyDescent="0.3">
      <c r="B480" s="20" t="str">
        <f t="shared" ref="B480:P483" si="52">IFERROR(VLOOKUP($B$479,$130:$216,MATCH($R480&amp;"/"&amp;B$348,$128:$128,0),FALSE),"")</f>
        <v/>
      </c>
      <c r="C480" s="20" t="str">
        <f t="shared" si="52"/>
        <v/>
      </c>
      <c r="D480" s="20" t="str">
        <f t="shared" si="52"/>
        <v/>
      </c>
      <c r="E480" s="20" t="str">
        <f t="shared" si="52"/>
        <v/>
      </c>
      <c r="F480" s="20">
        <f t="shared" si="52"/>
        <v>0</v>
      </c>
      <c r="G480" s="20">
        <f t="shared" si="52"/>
        <v>0</v>
      </c>
      <c r="H480" s="20">
        <f t="shared" si="52"/>
        <v>0</v>
      </c>
      <c r="I480" s="20">
        <f t="shared" si="52"/>
        <v>0</v>
      </c>
      <c r="J480" s="20">
        <f t="shared" si="52"/>
        <v>-1630.96</v>
      </c>
      <c r="K480" s="20">
        <f t="shared" si="52"/>
        <v>-479.14</v>
      </c>
      <c r="L480" s="20">
        <f t="shared" si="52"/>
        <v>0</v>
      </c>
      <c r="M480" s="20">
        <f t="shared" si="52"/>
        <v>0</v>
      </c>
      <c r="N480" s="20">
        <f t="shared" si="52"/>
        <v>0</v>
      </c>
      <c r="O480" s="20">
        <f t="shared" si="52"/>
        <v>0</v>
      </c>
      <c r="P480" s="20">
        <f t="shared" si="52"/>
        <v>0</v>
      </c>
      <c r="Q480" s="18"/>
      <c r="R480" s="22" t="s">
        <v>285</v>
      </c>
    </row>
    <row r="481" spans="2:18" x14ac:dyDescent="0.3">
      <c r="B481" s="20" t="str">
        <f t="shared" si="52"/>
        <v/>
      </c>
      <c r="C481" s="20" t="str">
        <f t="shared" si="52"/>
        <v/>
      </c>
      <c r="D481" s="20" t="str">
        <f t="shared" si="52"/>
        <v/>
      </c>
      <c r="E481" s="20" t="str">
        <f t="shared" si="52"/>
        <v/>
      </c>
      <c r="F481" s="20">
        <f t="shared" si="52"/>
        <v>0</v>
      </c>
      <c r="G481" s="20">
        <f t="shared" si="52"/>
        <v>0</v>
      </c>
      <c r="H481" s="20">
        <f t="shared" si="52"/>
        <v>0</v>
      </c>
      <c r="I481" s="20">
        <f t="shared" si="52"/>
        <v>0</v>
      </c>
      <c r="J481" s="20">
        <f t="shared" si="52"/>
        <v>-922.64</v>
      </c>
      <c r="K481" s="20">
        <f t="shared" si="52"/>
        <v>-277.86</v>
      </c>
      <c r="L481" s="20">
        <f t="shared" si="52"/>
        <v>0</v>
      </c>
      <c r="M481" s="20">
        <f t="shared" si="52"/>
        <v>0</v>
      </c>
      <c r="N481" s="20">
        <f t="shared" si="52"/>
        <v>0</v>
      </c>
      <c r="O481" s="20">
        <f t="shared" si="52"/>
        <v>0</v>
      </c>
      <c r="P481" s="20" t="str">
        <f t="shared" si="52"/>
        <v/>
      </c>
      <c r="Q481" s="18"/>
      <c r="R481" s="22" t="s">
        <v>286</v>
      </c>
    </row>
    <row r="482" spans="2:18" x14ac:dyDescent="0.3">
      <c r="B482" s="20" t="str">
        <f t="shared" si="52"/>
        <v/>
      </c>
      <c r="C482" s="20" t="str">
        <f t="shared" si="52"/>
        <v/>
      </c>
      <c r="D482" s="20" t="str">
        <f t="shared" si="52"/>
        <v/>
      </c>
      <c r="E482" s="20" t="str">
        <f t="shared" si="52"/>
        <v/>
      </c>
      <c r="F482" s="20">
        <f t="shared" si="52"/>
        <v>0</v>
      </c>
      <c r="G482" s="20">
        <f t="shared" si="52"/>
        <v>0</v>
      </c>
      <c r="H482" s="20">
        <f t="shared" si="52"/>
        <v>0</v>
      </c>
      <c r="I482" s="20">
        <f t="shared" si="52"/>
        <v>0</v>
      </c>
      <c r="J482" s="20">
        <f t="shared" si="52"/>
        <v>-532.70000000000005</v>
      </c>
      <c r="K482" s="20">
        <f t="shared" si="52"/>
        <v>-275.45999999999998</v>
      </c>
      <c r="L482" s="20">
        <f t="shared" si="52"/>
        <v>0</v>
      </c>
      <c r="M482" s="20">
        <f t="shared" si="52"/>
        <v>0</v>
      </c>
      <c r="N482" s="20">
        <f t="shared" si="52"/>
        <v>0</v>
      </c>
      <c r="O482" s="20">
        <f t="shared" si="52"/>
        <v>0</v>
      </c>
      <c r="P482" s="20" t="str">
        <f t="shared" si="52"/>
        <v/>
      </c>
      <c r="Q482" s="18"/>
      <c r="R482" s="22" t="s">
        <v>287</v>
      </c>
    </row>
    <row r="483" spans="2:18" x14ac:dyDescent="0.3">
      <c r="B483" s="39" t="str">
        <f t="shared" si="52"/>
        <v/>
      </c>
      <c r="C483" s="39" t="str">
        <f t="shared" si="52"/>
        <v/>
      </c>
      <c r="D483" s="39" t="str">
        <f t="shared" si="52"/>
        <v/>
      </c>
      <c r="E483" s="39" t="str">
        <f t="shared" si="52"/>
        <v/>
      </c>
      <c r="F483" s="39">
        <f t="shared" si="52"/>
        <v>0</v>
      </c>
      <c r="G483" s="39">
        <f t="shared" si="52"/>
        <v>0</v>
      </c>
      <c r="H483" s="39">
        <f t="shared" si="52"/>
        <v>0</v>
      </c>
      <c r="I483" s="39">
        <f t="shared" si="52"/>
        <v>0</v>
      </c>
      <c r="J483" s="39">
        <f t="shared" si="52"/>
        <v>-586.92999999999995</v>
      </c>
      <c r="K483" s="39">
        <f t="shared" si="52"/>
        <v>-113.63</v>
      </c>
      <c r="L483" s="39">
        <f t="shared" si="52"/>
        <v>0</v>
      </c>
      <c r="M483" s="39">
        <f t="shared" si="52"/>
        <v>0</v>
      </c>
      <c r="N483" s="39">
        <f t="shared" si="52"/>
        <v>0</v>
      </c>
      <c r="O483" s="39">
        <f t="shared" si="52"/>
        <v>0</v>
      </c>
      <c r="P483" s="39" t="str">
        <f t="shared" si="52"/>
        <v/>
      </c>
      <c r="Q483" s="18"/>
      <c r="R483" s="22" t="s">
        <v>294</v>
      </c>
    </row>
    <row r="484" spans="2:18" x14ac:dyDescent="0.3">
      <c r="B484" s="20">
        <f>SUM(B480:B483)</f>
        <v>0</v>
      </c>
      <c r="C484" s="43">
        <f t="shared" ref="C484:M484" si="53">SUM(C480:C483)</f>
        <v>0</v>
      </c>
      <c r="D484" s="43">
        <f t="shared" si="53"/>
        <v>0</v>
      </c>
      <c r="E484" s="43">
        <f t="shared" si="53"/>
        <v>0</v>
      </c>
      <c r="F484" s="43">
        <f t="shared" si="53"/>
        <v>0</v>
      </c>
      <c r="G484" s="43">
        <f t="shared" si="53"/>
        <v>0</v>
      </c>
      <c r="H484" s="43">
        <f t="shared" si="53"/>
        <v>0</v>
      </c>
      <c r="I484" s="43">
        <f t="shared" si="53"/>
        <v>0</v>
      </c>
      <c r="J484" s="43">
        <f t="shared" si="53"/>
        <v>-3673.23</v>
      </c>
      <c r="K484" s="43">
        <f t="shared" si="53"/>
        <v>-1146.0900000000001</v>
      </c>
      <c r="L484" s="43">
        <f t="shared" si="53"/>
        <v>0</v>
      </c>
      <c r="M484" s="43">
        <f t="shared" si="53"/>
        <v>0</v>
      </c>
      <c r="N484" s="43">
        <f>IF(N481="",N480*4,IF(N482="",(N481+N480)*2,IF(N483="",((N482+N481+N480)/3)*4,SUM(N480:N483))))</f>
        <v>0</v>
      </c>
      <c r="O484" s="43">
        <f>IF(O481="",O480*4,IF(O482="",(O481+O480)*2,IF(O483="",((O482+O481+O480)/3)*4,SUM(O480:O483))))</f>
        <v>0</v>
      </c>
      <c r="P484" s="43">
        <f>IF(P481="",P480*4,IF(P482="",(P481+P480)*2,IF(P483="",((P482+P481+P480)/3)*4,SUM(P480:P483))))</f>
        <v>0</v>
      </c>
      <c r="Q484" s="18"/>
      <c r="R484" s="22" t="s">
        <v>288</v>
      </c>
    </row>
    <row r="485" spans="2:18" x14ac:dyDescent="0.3">
      <c r="B485" s="200" t="s">
        <v>194</v>
      </c>
      <c r="C485" s="200"/>
      <c r="D485" s="200"/>
      <c r="E485" s="200"/>
      <c r="F485" s="200"/>
      <c r="G485" s="200"/>
      <c r="H485" s="200"/>
      <c r="I485" s="200"/>
      <c r="J485" s="200"/>
      <c r="K485" s="200"/>
      <c r="L485" s="200"/>
      <c r="M485" s="200"/>
      <c r="N485" s="200"/>
      <c r="O485" s="200"/>
      <c r="P485" s="17"/>
      <c r="Q485" s="18"/>
      <c r="R485" s="22"/>
    </row>
    <row r="486" spans="2:18" x14ac:dyDescent="0.3">
      <c r="B486" s="20" t="str">
        <f t="shared" ref="B486:P489" si="54">IFERROR(VLOOKUP($B$485,$130:$216,MATCH($R486&amp;"/"&amp;B$348,$128:$128,0),FALSE),"")</f>
        <v/>
      </c>
      <c r="C486" s="20" t="str">
        <f t="shared" si="54"/>
        <v/>
      </c>
      <c r="D486" s="20" t="str">
        <f t="shared" si="54"/>
        <v/>
      </c>
      <c r="E486" s="20" t="str">
        <f t="shared" si="54"/>
        <v/>
      </c>
      <c r="F486" s="20">
        <f t="shared" si="54"/>
        <v>0</v>
      </c>
      <c r="G486" s="20">
        <f t="shared" si="54"/>
        <v>169.87</v>
      </c>
      <c r="H486" s="20">
        <f t="shared" si="54"/>
        <v>0</v>
      </c>
      <c r="I486" s="20">
        <f t="shared" si="54"/>
        <v>0.73</v>
      </c>
      <c r="J486" s="20">
        <f t="shared" si="54"/>
        <v>0</v>
      </c>
      <c r="K486" s="20">
        <f t="shared" si="54"/>
        <v>0.79</v>
      </c>
      <c r="L486" s="20">
        <f t="shared" si="54"/>
        <v>-37.799999999999997</v>
      </c>
      <c r="M486" s="20">
        <f t="shared" si="54"/>
        <v>0</v>
      </c>
      <c r="N486" s="20">
        <f t="shared" si="54"/>
        <v>0</v>
      </c>
      <c r="O486" s="20">
        <f t="shared" si="54"/>
        <v>0</v>
      </c>
      <c r="P486" s="20">
        <f t="shared" si="54"/>
        <v>0</v>
      </c>
      <c r="Q486" s="18"/>
      <c r="R486" s="22" t="s">
        <v>285</v>
      </c>
    </row>
    <row r="487" spans="2:18" x14ac:dyDescent="0.3">
      <c r="B487" s="20" t="str">
        <f t="shared" si="54"/>
        <v/>
      </c>
      <c r="C487" s="20" t="str">
        <f t="shared" si="54"/>
        <v/>
      </c>
      <c r="D487" s="20" t="str">
        <f t="shared" si="54"/>
        <v/>
      </c>
      <c r="E487" s="20" t="str">
        <f t="shared" si="54"/>
        <v/>
      </c>
      <c r="F487" s="20">
        <f t="shared" si="54"/>
        <v>0</v>
      </c>
      <c r="G487" s="20">
        <f t="shared" si="54"/>
        <v>1214.95</v>
      </c>
      <c r="H487" s="20">
        <f t="shared" si="54"/>
        <v>-8.6999999999999993</v>
      </c>
      <c r="I487" s="20">
        <f t="shared" si="54"/>
        <v>0</v>
      </c>
      <c r="J487" s="20">
        <f t="shared" si="54"/>
        <v>0</v>
      </c>
      <c r="K487" s="20">
        <f t="shared" si="54"/>
        <v>68.98</v>
      </c>
      <c r="L487" s="20">
        <f t="shared" si="54"/>
        <v>-191.71</v>
      </c>
      <c r="M487" s="20">
        <f t="shared" si="54"/>
        <v>0</v>
      </c>
      <c r="N487" s="20">
        <f t="shared" si="54"/>
        <v>0</v>
      </c>
      <c r="O487" s="20">
        <f t="shared" si="54"/>
        <v>0</v>
      </c>
      <c r="P487" s="20" t="str">
        <f t="shared" si="54"/>
        <v/>
      </c>
      <c r="Q487" s="18"/>
      <c r="R487" s="22" t="s">
        <v>286</v>
      </c>
    </row>
    <row r="488" spans="2:18" x14ac:dyDescent="0.3">
      <c r="B488" s="20" t="str">
        <f t="shared" si="54"/>
        <v/>
      </c>
      <c r="C488" s="20" t="str">
        <f t="shared" si="54"/>
        <v/>
      </c>
      <c r="D488" s="20" t="str">
        <f t="shared" si="54"/>
        <v/>
      </c>
      <c r="E488" s="20" t="str">
        <f t="shared" si="54"/>
        <v/>
      </c>
      <c r="F488" s="20">
        <f t="shared" si="54"/>
        <v>268.07</v>
      </c>
      <c r="G488" s="20">
        <f t="shared" si="54"/>
        <v>8.14</v>
      </c>
      <c r="H488" s="20">
        <f t="shared" si="54"/>
        <v>2.1</v>
      </c>
      <c r="I488" s="20">
        <f t="shared" si="54"/>
        <v>53.23</v>
      </c>
      <c r="J488" s="20">
        <f t="shared" si="54"/>
        <v>1250</v>
      </c>
      <c r="K488" s="20">
        <f t="shared" si="54"/>
        <v>-127.52</v>
      </c>
      <c r="L488" s="20">
        <f t="shared" si="54"/>
        <v>-28.1</v>
      </c>
      <c r="M488" s="20">
        <f t="shared" si="54"/>
        <v>0</v>
      </c>
      <c r="N488" s="20">
        <f t="shared" si="54"/>
        <v>0</v>
      </c>
      <c r="O488" s="20">
        <f t="shared" si="54"/>
        <v>0</v>
      </c>
      <c r="P488" s="20" t="str">
        <f t="shared" si="54"/>
        <v/>
      </c>
      <c r="Q488" s="18"/>
      <c r="R488" s="22" t="s">
        <v>287</v>
      </c>
    </row>
    <row r="489" spans="2:18" x14ac:dyDescent="0.3">
      <c r="B489" s="39" t="str">
        <f t="shared" si="54"/>
        <v/>
      </c>
      <c r="C489" s="39" t="str">
        <f t="shared" si="54"/>
        <v/>
      </c>
      <c r="D489" s="39" t="str">
        <f t="shared" si="54"/>
        <v/>
      </c>
      <c r="E489" s="39" t="str">
        <f t="shared" si="54"/>
        <v/>
      </c>
      <c r="F489" s="39">
        <f t="shared" si="54"/>
        <v>2.74</v>
      </c>
      <c r="G489" s="39">
        <f t="shared" si="54"/>
        <v>3.11</v>
      </c>
      <c r="H489" s="39">
        <f t="shared" si="54"/>
        <v>11.81</v>
      </c>
      <c r="I489" s="39">
        <f t="shared" si="54"/>
        <v>5.37</v>
      </c>
      <c r="J489" s="39">
        <f t="shared" si="54"/>
        <v>-254.52</v>
      </c>
      <c r="K489" s="39">
        <f t="shared" si="54"/>
        <v>25.05</v>
      </c>
      <c r="L489" s="39">
        <f t="shared" si="54"/>
        <v>972.07</v>
      </c>
      <c r="M489" s="39">
        <f t="shared" si="54"/>
        <v>0</v>
      </c>
      <c r="N489" s="39">
        <f t="shared" si="54"/>
        <v>0</v>
      </c>
      <c r="O489" s="39">
        <f t="shared" si="54"/>
        <v>0</v>
      </c>
      <c r="P489" s="39" t="str">
        <f t="shared" si="54"/>
        <v/>
      </c>
      <c r="Q489" s="18"/>
      <c r="R489" s="22" t="s">
        <v>294</v>
      </c>
    </row>
    <row r="490" spans="2:18" x14ac:dyDescent="0.3">
      <c r="B490" s="20">
        <f>SUM(B486:B489)</f>
        <v>0</v>
      </c>
      <c r="C490" s="43">
        <f t="shared" ref="C490:M490" si="55">SUM(C486:C489)</f>
        <v>0</v>
      </c>
      <c r="D490" s="43">
        <f t="shared" si="55"/>
        <v>0</v>
      </c>
      <c r="E490" s="43">
        <f t="shared" si="55"/>
        <v>0</v>
      </c>
      <c r="F490" s="43">
        <f t="shared" si="55"/>
        <v>270.81</v>
      </c>
      <c r="G490" s="43">
        <f t="shared" si="55"/>
        <v>1396.0700000000002</v>
      </c>
      <c r="H490" s="43">
        <f t="shared" si="55"/>
        <v>5.2100000000000009</v>
      </c>
      <c r="I490" s="43">
        <f t="shared" si="55"/>
        <v>59.329999999999991</v>
      </c>
      <c r="J490" s="43">
        <f t="shared" si="55"/>
        <v>995.48</v>
      </c>
      <c r="K490" s="43">
        <f t="shared" si="55"/>
        <v>-32.699999999999989</v>
      </c>
      <c r="L490" s="43">
        <f t="shared" si="55"/>
        <v>714.46</v>
      </c>
      <c r="M490" s="43">
        <f t="shared" si="55"/>
        <v>0</v>
      </c>
      <c r="N490" s="43">
        <f>IF(N487="",N486*4,IF(N488="",(N487+N486)*2,IF(N489="",((N488+N487+N486)/3)*4,SUM(N486:N489))))</f>
        <v>0</v>
      </c>
      <c r="O490" s="43">
        <f>IF(O487="",O486*4,IF(O488="",(O487+O486)*2,IF(O489="",((O488+O487+O486)/3)*4,SUM(O486:O489))))</f>
        <v>0</v>
      </c>
      <c r="P490" s="43">
        <f>IF(P487="",P486*4,IF(P488="",(P487+P486)*2,IF(P489="",((P488+P487+P486)/3)*4,SUM(P486:P489))))</f>
        <v>0</v>
      </c>
      <c r="Q490" s="18"/>
      <c r="R490" s="22" t="s">
        <v>288</v>
      </c>
    </row>
    <row r="491" spans="2:18" s="44" customFormat="1" x14ac:dyDescent="0.3">
      <c r="B491" s="200" t="s">
        <v>185</v>
      </c>
      <c r="C491" s="200"/>
      <c r="D491" s="200"/>
      <c r="E491" s="200"/>
      <c r="F491" s="200"/>
      <c r="G491" s="200"/>
      <c r="H491" s="200"/>
      <c r="I491" s="200"/>
      <c r="J491" s="200"/>
      <c r="K491" s="200"/>
      <c r="L491" s="200"/>
      <c r="M491" s="200"/>
      <c r="N491" s="200"/>
      <c r="O491" s="200"/>
      <c r="P491" s="17"/>
      <c r="Q491" s="18"/>
      <c r="R491" s="22"/>
    </row>
    <row r="492" spans="2:18" s="44" customFormat="1" x14ac:dyDescent="0.3">
      <c r="B492" s="20" t="str">
        <f t="shared" ref="B492:P495" si="56">IFERROR(VLOOKUP($B$491,$130:$216,MATCH($R492&amp;"/"&amp;B$348,$128:$128,0),FALSE),"")</f>
        <v/>
      </c>
      <c r="C492" s="20" t="str">
        <f t="shared" si="56"/>
        <v/>
      </c>
      <c r="D492" s="20" t="str">
        <f t="shared" si="56"/>
        <v/>
      </c>
      <c r="E492" s="20" t="str">
        <f t="shared" si="56"/>
        <v/>
      </c>
      <c r="F492" s="20">
        <f t="shared" si="56"/>
        <v>99036.1</v>
      </c>
      <c r="G492" s="20">
        <f t="shared" si="56"/>
        <v>165391.22</v>
      </c>
      <c r="H492" s="20">
        <f t="shared" si="56"/>
        <v>197821.58</v>
      </c>
      <c r="I492" s="20">
        <f t="shared" si="56"/>
        <v>152366.38</v>
      </c>
      <c r="J492" s="20">
        <f t="shared" si="56"/>
        <v>152917.07</v>
      </c>
      <c r="K492" s="20">
        <f t="shared" si="56"/>
        <v>162154.35</v>
      </c>
      <c r="L492" s="20">
        <f t="shared" si="56"/>
        <v>199278.47</v>
      </c>
      <c r="M492" s="20">
        <f t="shared" si="56"/>
        <v>235233.07</v>
      </c>
      <c r="N492" s="20">
        <f t="shared" si="56"/>
        <v>237143.16</v>
      </c>
      <c r="O492" s="20">
        <f t="shared" si="56"/>
        <v>208107.04</v>
      </c>
      <c r="P492" s="20">
        <f t="shared" si="56"/>
        <v>308436.7</v>
      </c>
      <c r="Q492" s="18"/>
      <c r="R492" s="22" t="s">
        <v>285</v>
      </c>
    </row>
    <row r="493" spans="2:18" s="44" customFormat="1" x14ac:dyDescent="0.3">
      <c r="B493" s="20" t="str">
        <f t="shared" si="56"/>
        <v/>
      </c>
      <c r="C493" s="20" t="str">
        <f t="shared" si="56"/>
        <v/>
      </c>
      <c r="D493" s="20" t="str">
        <f t="shared" si="56"/>
        <v/>
      </c>
      <c r="E493" s="20" t="str">
        <f t="shared" si="56"/>
        <v/>
      </c>
      <c r="F493" s="20">
        <f t="shared" si="56"/>
        <v>99376.44</v>
      </c>
      <c r="G493" s="20">
        <f t="shared" si="56"/>
        <v>163848.38</v>
      </c>
      <c r="H493" s="20">
        <f t="shared" si="56"/>
        <v>162043.18</v>
      </c>
      <c r="I493" s="20">
        <f t="shared" si="56"/>
        <v>141560.85</v>
      </c>
      <c r="J493" s="20">
        <f t="shared" si="56"/>
        <v>124755.56</v>
      </c>
      <c r="K493" s="20">
        <f t="shared" si="56"/>
        <v>149438.71</v>
      </c>
      <c r="L493" s="20">
        <f t="shared" si="56"/>
        <v>181219.78</v>
      </c>
      <c r="M493" s="20">
        <f t="shared" si="56"/>
        <v>226510.84</v>
      </c>
      <c r="N493" s="20">
        <f t="shared" si="56"/>
        <v>202147.8</v>
      </c>
      <c r="O493" s="20">
        <f t="shared" si="56"/>
        <v>204162.83</v>
      </c>
      <c r="P493" s="20" t="str">
        <f t="shared" si="56"/>
        <v/>
      </c>
      <c r="Q493" s="18"/>
      <c r="R493" s="22" t="s">
        <v>286</v>
      </c>
    </row>
    <row r="494" spans="2:18" s="44" customFormat="1" x14ac:dyDescent="0.3">
      <c r="B494" s="20" t="str">
        <f t="shared" si="56"/>
        <v/>
      </c>
      <c r="C494" s="20" t="str">
        <f t="shared" si="56"/>
        <v/>
      </c>
      <c r="D494" s="20" t="str">
        <f t="shared" si="56"/>
        <v/>
      </c>
      <c r="E494" s="20" t="str">
        <f t="shared" si="56"/>
        <v/>
      </c>
      <c r="F494" s="20">
        <f t="shared" si="56"/>
        <v>125969.84</v>
      </c>
      <c r="G494" s="20">
        <f t="shared" si="56"/>
        <v>191166.35</v>
      </c>
      <c r="H494" s="20">
        <f t="shared" si="56"/>
        <v>188538.76</v>
      </c>
      <c r="I494" s="20">
        <f t="shared" si="56"/>
        <v>159313.62</v>
      </c>
      <c r="J494" s="20">
        <f t="shared" si="56"/>
        <v>140687.23000000001</v>
      </c>
      <c r="K494" s="20">
        <f t="shared" si="56"/>
        <v>181736.23</v>
      </c>
      <c r="L494" s="20">
        <f t="shared" si="56"/>
        <v>202679.23</v>
      </c>
      <c r="M494" s="20">
        <f t="shared" si="56"/>
        <v>192943.51</v>
      </c>
      <c r="N494" s="20">
        <f t="shared" si="56"/>
        <v>221042.66</v>
      </c>
      <c r="O494" s="20">
        <f t="shared" si="56"/>
        <v>250748.39</v>
      </c>
      <c r="P494" s="20" t="str">
        <f t="shared" si="56"/>
        <v/>
      </c>
      <c r="Q494" s="18"/>
      <c r="R494" s="22" t="s">
        <v>287</v>
      </c>
    </row>
    <row r="495" spans="2:18" s="44" customFormat="1" x14ac:dyDescent="0.3">
      <c r="B495" s="20" t="str">
        <f t="shared" si="56"/>
        <v/>
      </c>
      <c r="C495" s="20" t="str">
        <f t="shared" si="56"/>
        <v/>
      </c>
      <c r="D495" s="20" t="str">
        <f t="shared" si="56"/>
        <v/>
      </c>
      <c r="E495" s="20" t="str">
        <f t="shared" si="56"/>
        <v/>
      </c>
      <c r="F495" s="20">
        <f t="shared" si="56"/>
        <v>150113.64000000001</v>
      </c>
      <c r="G495" s="20">
        <f t="shared" si="56"/>
        <v>199675.84</v>
      </c>
      <c r="H495" s="20">
        <f t="shared" si="56"/>
        <v>175654.15</v>
      </c>
      <c r="I495" s="20">
        <f t="shared" si="56"/>
        <v>154190.64000000001</v>
      </c>
      <c r="J495" s="20">
        <f t="shared" si="56"/>
        <v>144945.24</v>
      </c>
      <c r="K495" s="20">
        <f t="shared" si="56"/>
        <v>205231.81</v>
      </c>
      <c r="L495" s="20">
        <f t="shared" si="56"/>
        <v>228692</v>
      </c>
      <c r="M495" s="20">
        <f t="shared" si="56"/>
        <v>214398.91</v>
      </c>
      <c r="N495" s="20">
        <f t="shared" si="56"/>
        <v>241355.91</v>
      </c>
      <c r="O495" s="20">
        <f t="shared" si="56"/>
        <v>290168.31</v>
      </c>
      <c r="P495" s="20" t="str">
        <f t="shared" si="56"/>
        <v/>
      </c>
      <c r="Q495" s="18"/>
      <c r="R495" s="22" t="s">
        <v>294</v>
      </c>
    </row>
    <row r="496" spans="2:18" s="44" customFormat="1" x14ac:dyDescent="0.3">
      <c r="B496" s="40">
        <f>SUM(B492:B495)</f>
        <v>0</v>
      </c>
      <c r="C496" s="40">
        <f t="shared" ref="C496:M496" si="57">SUM(C492:C495)</f>
        <v>0</v>
      </c>
      <c r="D496" s="40">
        <f t="shared" si="57"/>
        <v>0</v>
      </c>
      <c r="E496" s="40">
        <f t="shared" si="57"/>
        <v>0</v>
      </c>
      <c r="F496" s="40">
        <f t="shared" si="57"/>
        <v>474496.02</v>
      </c>
      <c r="G496" s="40">
        <f t="shared" si="57"/>
        <v>720081.78999999992</v>
      </c>
      <c r="H496" s="40">
        <f t="shared" si="57"/>
        <v>724057.67</v>
      </c>
      <c r="I496" s="40">
        <f t="shared" si="57"/>
        <v>607431.49</v>
      </c>
      <c r="J496" s="40">
        <f t="shared" si="57"/>
        <v>563305.1</v>
      </c>
      <c r="K496" s="40">
        <f t="shared" si="57"/>
        <v>698561.10000000009</v>
      </c>
      <c r="L496" s="40">
        <f t="shared" si="57"/>
        <v>811869.48</v>
      </c>
      <c r="M496" s="40">
        <f t="shared" si="57"/>
        <v>869086.33000000007</v>
      </c>
      <c r="N496" s="40">
        <f>IF(N493="",N492*4,IF(N494="",(N493+N492)*2,IF(N495="",((N494+N493+N492)/3)*4,SUM(N492:N495))))</f>
        <v>901689.53</v>
      </c>
      <c r="O496" s="40">
        <f>IF(O493="",O492*4,IF(O494="",(O493+O492)*2,IF(O495="",((O494+O493+O492)/3)*4,SUM(O492:O495))))</f>
        <v>953186.57000000007</v>
      </c>
      <c r="P496" s="40">
        <f>IF(P493="",P492*4,IF(P494="",(P493+P492)*2,IF(P495="",((P494+P493+P492)/3)*4,SUM(P492:P495))))</f>
        <v>1233746.8</v>
      </c>
      <c r="Q496" s="18"/>
      <c r="R496" s="22" t="s">
        <v>288</v>
      </c>
    </row>
    <row r="497" spans="1:18" x14ac:dyDescent="0.3">
      <c r="B497" s="204" t="s">
        <v>296</v>
      </c>
      <c r="C497" s="204"/>
      <c r="D497" s="204"/>
      <c r="E497" s="204"/>
      <c r="F497" s="204"/>
      <c r="G497" s="204"/>
      <c r="H497" s="204"/>
      <c r="I497" s="204"/>
      <c r="J497" s="204"/>
      <c r="K497" s="204"/>
      <c r="L497" s="204"/>
      <c r="M497" s="204"/>
      <c r="N497" s="204"/>
      <c r="O497" s="204"/>
      <c r="P497" s="27"/>
      <c r="Q497" s="18"/>
      <c r="R497" s="22"/>
    </row>
    <row r="498" spans="1:18" x14ac:dyDescent="0.3">
      <c r="B498" s="203" t="s">
        <v>187</v>
      </c>
      <c r="C498" s="203"/>
      <c r="D498" s="203"/>
      <c r="E498" s="203"/>
      <c r="F498" s="203"/>
      <c r="G498" s="203"/>
      <c r="H498" s="203"/>
      <c r="I498" s="203"/>
      <c r="J498" s="203"/>
      <c r="K498" s="203"/>
      <c r="L498" s="203"/>
      <c r="M498" s="203"/>
      <c r="N498" s="203"/>
      <c r="O498" s="203"/>
      <c r="P498" s="28"/>
      <c r="Q498" s="18"/>
      <c r="R498" s="22"/>
    </row>
    <row r="499" spans="1:18" x14ac:dyDescent="0.3">
      <c r="B499" s="20" t="str">
        <f t="shared" ref="B499:P502" si="58">IFERROR(VLOOKUP($B$498,$130:$216,MATCH($R499&amp;"/"&amp;B$348,$128:$128,0),FALSE),"")</f>
        <v/>
      </c>
      <c r="C499" s="20" t="str">
        <f t="shared" si="58"/>
        <v/>
      </c>
      <c r="D499" s="20" t="str">
        <f t="shared" si="58"/>
        <v/>
      </c>
      <c r="E499" s="20" t="str">
        <f t="shared" si="58"/>
        <v/>
      </c>
      <c r="F499" s="20">
        <f t="shared" si="58"/>
        <v>57688.28</v>
      </c>
      <c r="G499" s="20">
        <f t="shared" si="58"/>
        <v>80585.36</v>
      </c>
      <c r="H499" s="20">
        <f t="shared" si="58"/>
        <v>90323.69</v>
      </c>
      <c r="I499" s="20">
        <f t="shared" si="58"/>
        <v>79671.3</v>
      </c>
      <c r="J499" s="20">
        <f t="shared" si="58"/>
        <v>78326.02</v>
      </c>
      <c r="K499" s="20">
        <f t="shared" si="58"/>
        <v>75994.720000000001</v>
      </c>
      <c r="L499" s="20">
        <f t="shared" si="58"/>
        <v>89805.87</v>
      </c>
      <c r="M499" s="20">
        <f t="shared" si="58"/>
        <v>118340.55</v>
      </c>
      <c r="N499" s="20">
        <f t="shared" si="58"/>
        <v>106527.72</v>
      </c>
      <c r="O499" s="20">
        <f t="shared" si="58"/>
        <v>109341.75</v>
      </c>
      <c r="P499" s="20">
        <f t="shared" si="58"/>
        <v>145301.46</v>
      </c>
      <c r="Q499" s="18"/>
      <c r="R499" s="22" t="s">
        <v>285</v>
      </c>
    </row>
    <row r="500" spans="1:18" x14ac:dyDescent="0.3">
      <c r="B500" s="20" t="str">
        <f t="shared" si="58"/>
        <v/>
      </c>
      <c r="C500" s="20" t="str">
        <f t="shared" si="58"/>
        <v/>
      </c>
      <c r="D500" s="20" t="str">
        <f t="shared" si="58"/>
        <v/>
      </c>
      <c r="E500" s="20" t="str">
        <f t="shared" si="58"/>
        <v/>
      </c>
      <c r="F500" s="20">
        <f t="shared" si="58"/>
        <v>60737.84</v>
      </c>
      <c r="G500" s="20">
        <f t="shared" si="58"/>
        <v>82760.22</v>
      </c>
      <c r="H500" s="20">
        <f t="shared" si="58"/>
        <v>84634.97</v>
      </c>
      <c r="I500" s="20">
        <f t="shared" si="58"/>
        <v>77930.960000000006</v>
      </c>
      <c r="J500" s="20">
        <f t="shared" si="58"/>
        <v>77727.06</v>
      </c>
      <c r="K500" s="20">
        <f t="shared" si="58"/>
        <v>79338.559999999998</v>
      </c>
      <c r="L500" s="20">
        <f t="shared" si="58"/>
        <v>91949.52</v>
      </c>
      <c r="M500" s="20">
        <f t="shared" si="58"/>
        <v>95918.64</v>
      </c>
      <c r="N500" s="20">
        <f t="shared" si="58"/>
        <v>102945.63</v>
      </c>
      <c r="O500" s="20">
        <f t="shared" si="58"/>
        <v>104245.12</v>
      </c>
      <c r="P500" s="20" t="str">
        <f t="shared" si="58"/>
        <v/>
      </c>
      <c r="Q500" s="18"/>
      <c r="R500" s="22" t="s">
        <v>286</v>
      </c>
    </row>
    <row r="501" spans="1:18" x14ac:dyDescent="0.3">
      <c r="B501" s="20" t="str">
        <f t="shared" si="58"/>
        <v/>
      </c>
      <c r="C501" s="20" t="str">
        <f t="shared" si="58"/>
        <v/>
      </c>
      <c r="D501" s="20" t="str">
        <f t="shared" si="58"/>
        <v/>
      </c>
      <c r="E501" s="20" t="str">
        <f t="shared" si="58"/>
        <v/>
      </c>
      <c r="F501" s="20">
        <f t="shared" si="58"/>
        <v>76332.070000000007</v>
      </c>
      <c r="G501" s="20">
        <f t="shared" si="58"/>
        <v>92302.04</v>
      </c>
      <c r="H501" s="20">
        <f t="shared" si="58"/>
        <v>91963.36</v>
      </c>
      <c r="I501" s="20">
        <f t="shared" si="58"/>
        <v>83615.95</v>
      </c>
      <c r="J501" s="20">
        <f t="shared" si="58"/>
        <v>72158.45</v>
      </c>
      <c r="K501" s="20">
        <f t="shared" si="58"/>
        <v>85260.2</v>
      </c>
      <c r="L501" s="20">
        <f t="shared" si="58"/>
        <v>94011.31</v>
      </c>
      <c r="M501" s="20">
        <f t="shared" si="58"/>
        <v>98809.13</v>
      </c>
      <c r="N501" s="20">
        <f t="shared" si="58"/>
        <v>106666.32</v>
      </c>
      <c r="O501" s="20">
        <f t="shared" si="58"/>
        <v>124034.31</v>
      </c>
      <c r="P501" s="20" t="str">
        <f t="shared" si="58"/>
        <v/>
      </c>
      <c r="Q501" s="18"/>
      <c r="R501" s="22" t="s">
        <v>287</v>
      </c>
    </row>
    <row r="502" spans="1:18" x14ac:dyDescent="0.3">
      <c r="B502" s="39" t="str">
        <f t="shared" si="58"/>
        <v/>
      </c>
      <c r="C502" s="39" t="str">
        <f t="shared" si="58"/>
        <v/>
      </c>
      <c r="D502" s="39" t="str">
        <f t="shared" si="58"/>
        <v/>
      </c>
      <c r="E502" s="39" t="str">
        <f t="shared" si="58"/>
        <v/>
      </c>
      <c r="F502" s="39">
        <f t="shared" si="58"/>
        <v>83865.850000000006</v>
      </c>
      <c r="G502" s="39">
        <f t="shared" si="58"/>
        <v>92728.63</v>
      </c>
      <c r="H502" s="39">
        <f t="shared" si="58"/>
        <v>90106.2</v>
      </c>
      <c r="I502" s="39">
        <f t="shared" si="58"/>
        <v>79384.639999999999</v>
      </c>
      <c r="J502" s="39">
        <f t="shared" si="58"/>
        <v>79208.240000000005</v>
      </c>
      <c r="K502" s="39">
        <f t="shared" si="58"/>
        <v>97895.72</v>
      </c>
      <c r="L502" s="39">
        <f t="shared" si="58"/>
        <v>102242.31</v>
      </c>
      <c r="M502" s="39">
        <f t="shared" si="58"/>
        <v>98628.83</v>
      </c>
      <c r="N502" s="39">
        <f t="shared" si="58"/>
        <v>103557.5</v>
      </c>
      <c r="O502" s="39">
        <f t="shared" si="58"/>
        <v>134391.04000000001</v>
      </c>
      <c r="P502" s="39" t="str">
        <f t="shared" si="58"/>
        <v/>
      </c>
      <c r="Q502" s="18"/>
      <c r="R502" s="22" t="s">
        <v>294</v>
      </c>
    </row>
    <row r="503" spans="1:18" x14ac:dyDescent="0.3">
      <c r="B503" s="39">
        <f>SUM(B499:B502)</f>
        <v>0</v>
      </c>
      <c r="C503" s="39">
        <f t="shared" ref="C503:M503" si="59">SUM(C499:C502)</f>
        <v>0</v>
      </c>
      <c r="D503" s="39">
        <f t="shared" si="59"/>
        <v>0</v>
      </c>
      <c r="E503" s="39">
        <f t="shared" si="59"/>
        <v>0</v>
      </c>
      <c r="F503" s="39">
        <f t="shared" si="59"/>
        <v>278624.04000000004</v>
      </c>
      <c r="G503" s="39">
        <f t="shared" si="59"/>
        <v>348376.25</v>
      </c>
      <c r="H503" s="39">
        <f t="shared" si="59"/>
        <v>357028.22000000003</v>
      </c>
      <c r="I503" s="39">
        <f t="shared" si="59"/>
        <v>320602.85000000003</v>
      </c>
      <c r="J503" s="39">
        <f t="shared" si="59"/>
        <v>307419.77</v>
      </c>
      <c r="K503" s="39">
        <f t="shared" si="59"/>
        <v>338489.19999999995</v>
      </c>
      <c r="L503" s="39">
        <f t="shared" si="59"/>
        <v>378009.01</v>
      </c>
      <c r="M503" s="39">
        <f t="shared" si="59"/>
        <v>411697.15</v>
      </c>
      <c r="N503" s="39">
        <f>IF(N500="",N499*4,IF(N501="",(N500+N499)*2,IF(N502="",((N501+N500+N499)/3)*4,SUM(N499:N502))))</f>
        <v>419697.17000000004</v>
      </c>
      <c r="O503" s="39">
        <f>IF(O500="",O499*4,IF(O501="",(O500+O499)*2,IF(O502="",((O501+O500+O499)/3)*4,SUM(O499:O502))))</f>
        <v>472012.22</v>
      </c>
      <c r="P503" s="39">
        <f>IF(P500="",P499*4,IF(P501="",(P500+P499)*2,IF(P502="",((P501+P500+P499)/3)*4,SUM(P499:P502))))</f>
        <v>581205.84</v>
      </c>
      <c r="Q503" s="18"/>
      <c r="R503" s="22" t="s">
        <v>288</v>
      </c>
    </row>
    <row r="504" spans="1:18" x14ac:dyDescent="0.3">
      <c r="B504" s="45" t="e">
        <f>B503/B$465</f>
        <v>#DIV/0!</v>
      </c>
      <c r="C504" s="46" t="e">
        <f>C503/C$465</f>
        <v>#DIV/0!</v>
      </c>
      <c r="D504" s="46" t="e">
        <f t="shared" ref="D504:P504" si="60">D503/D$465</f>
        <v>#DIV/0!</v>
      </c>
      <c r="E504" s="46" t="e">
        <f t="shared" si="60"/>
        <v>#DIV/0!</v>
      </c>
      <c r="F504" s="46">
        <f t="shared" si="60"/>
        <v>0.59629320395900254</v>
      </c>
      <c r="G504" s="46">
        <f t="shared" si="60"/>
        <v>0.49075913202795374</v>
      </c>
      <c r="H504" s="46">
        <f t="shared" si="60"/>
        <v>0.49675095595086977</v>
      </c>
      <c r="I504" s="46">
        <f t="shared" si="60"/>
        <v>0.53271403357344693</v>
      </c>
      <c r="J504" s="46">
        <f t="shared" si="60"/>
        <v>0.54945845629297085</v>
      </c>
      <c r="K504" s="46">
        <f t="shared" si="60"/>
        <v>0.488317507277858</v>
      </c>
      <c r="L504" s="46">
        <f t="shared" si="60"/>
        <v>0.47050200134707237</v>
      </c>
      <c r="M504" s="46">
        <f t="shared" si="60"/>
        <v>0.47631408004580045</v>
      </c>
      <c r="N504" s="47">
        <f t="shared" si="60"/>
        <v>0.46798031347310137</v>
      </c>
      <c r="O504" s="47">
        <f t="shared" si="60"/>
        <v>0.49838619442629656</v>
      </c>
      <c r="P504" s="47">
        <f t="shared" si="60"/>
        <v>0.4727099911702044</v>
      </c>
      <c r="Q504" s="18"/>
      <c r="R504" s="24" t="s">
        <v>289</v>
      </c>
    </row>
    <row r="505" spans="1:18" s="33" customFormat="1" x14ac:dyDescent="0.3">
      <c r="A505" s="30"/>
      <c r="B505" s="41"/>
      <c r="C505" s="23" t="e">
        <f t="shared" ref="C505:M505" si="61">C503/B503-1</f>
        <v>#DIV/0!</v>
      </c>
      <c r="D505" s="23" t="e">
        <f t="shared" si="61"/>
        <v>#DIV/0!</v>
      </c>
      <c r="E505" s="23" t="e">
        <f t="shared" si="61"/>
        <v>#DIV/0!</v>
      </c>
      <c r="F505" s="23" t="e">
        <f t="shared" si="61"/>
        <v>#DIV/0!</v>
      </c>
      <c r="G505" s="23">
        <f t="shared" si="61"/>
        <v>0.25034526812546387</v>
      </c>
      <c r="H505" s="23">
        <f t="shared" si="61"/>
        <v>2.4835131556758094E-2</v>
      </c>
      <c r="I505" s="23">
        <f t="shared" si="61"/>
        <v>-0.10202378400228418</v>
      </c>
      <c r="J505" s="23">
        <f t="shared" si="61"/>
        <v>-4.1119659416627208E-2</v>
      </c>
      <c r="K505" s="23">
        <f t="shared" si="61"/>
        <v>0.10106516571787139</v>
      </c>
      <c r="L505" s="23">
        <f t="shared" si="61"/>
        <v>0.11675353305216252</v>
      </c>
      <c r="M505" s="23">
        <f t="shared" si="61"/>
        <v>8.9119939231078193E-2</v>
      </c>
      <c r="N505" s="23">
        <f>N503/M503-1</f>
        <v>1.9431808065710543E-2</v>
      </c>
      <c r="O505" s="23">
        <f>O503/N503-1</f>
        <v>0.12464951812755842</v>
      </c>
      <c r="P505" s="23">
        <f>P503/O503-1</f>
        <v>0.23133642599337789</v>
      </c>
      <c r="Q505" s="37"/>
      <c r="R505" s="32" t="s">
        <v>295</v>
      </c>
    </row>
    <row r="506" spans="1:18" x14ac:dyDescent="0.3">
      <c r="B506" s="197" t="s">
        <v>297</v>
      </c>
      <c r="C506" s="197"/>
      <c r="D506" s="197"/>
      <c r="E506" s="197"/>
      <c r="F506" s="197"/>
      <c r="G506" s="197"/>
      <c r="H506" s="197"/>
      <c r="I506" s="197"/>
      <c r="J506" s="197"/>
      <c r="K506" s="197"/>
      <c r="L506" s="197"/>
      <c r="M506" s="197"/>
      <c r="N506" s="197"/>
      <c r="O506" s="197"/>
      <c r="P506" s="34"/>
      <c r="Q506" s="18"/>
      <c r="R506" s="22"/>
    </row>
    <row r="507" spans="1:18" x14ac:dyDescent="0.3">
      <c r="B507" s="20" t="str">
        <f t="shared" ref="B507:P511" si="62">IFERROR(B461-B499,"")</f>
        <v/>
      </c>
      <c r="C507" s="20" t="str">
        <f t="shared" si="62"/>
        <v/>
      </c>
      <c r="D507" s="20" t="str">
        <f t="shared" si="62"/>
        <v/>
      </c>
      <c r="E507" s="20" t="str">
        <f t="shared" si="62"/>
        <v/>
      </c>
      <c r="F507" s="20">
        <f t="shared" si="62"/>
        <v>40406.44</v>
      </c>
      <c r="G507" s="20">
        <f t="shared" si="62"/>
        <v>81726.8</v>
      </c>
      <c r="H507" s="20">
        <f t="shared" si="62"/>
        <v>105269.63999999998</v>
      </c>
      <c r="I507" s="20">
        <f t="shared" si="62"/>
        <v>71174.749999999985</v>
      </c>
      <c r="J507" s="20">
        <f t="shared" si="62"/>
        <v>73290.45</v>
      </c>
      <c r="K507" s="20">
        <f t="shared" si="62"/>
        <v>85214.09</v>
      </c>
      <c r="L507" s="20">
        <f t="shared" si="62"/>
        <v>108108.79000000001</v>
      </c>
      <c r="M507" s="20">
        <f t="shared" si="62"/>
        <v>114669.52</v>
      </c>
      <c r="N507" s="20">
        <f t="shared" si="62"/>
        <v>130133.69</v>
      </c>
      <c r="O507" s="20">
        <f t="shared" si="62"/>
        <v>97933.84</v>
      </c>
      <c r="P507" s="20">
        <f t="shared" si="62"/>
        <v>162078.25000000003</v>
      </c>
      <c r="Q507" s="18"/>
      <c r="R507" s="22" t="s">
        <v>285</v>
      </c>
    </row>
    <row r="508" spans="1:18" x14ac:dyDescent="0.3">
      <c r="B508" s="20" t="str">
        <f t="shared" si="62"/>
        <v/>
      </c>
      <c r="C508" s="20" t="str">
        <f t="shared" si="62"/>
        <v/>
      </c>
      <c r="D508" s="20" t="str">
        <f t="shared" si="62"/>
        <v/>
      </c>
      <c r="E508" s="20" t="str">
        <f t="shared" si="62"/>
        <v/>
      </c>
      <c r="F508" s="20">
        <f t="shared" si="62"/>
        <v>37120.740000000005</v>
      </c>
      <c r="G508" s="20">
        <f t="shared" si="62"/>
        <v>78199.829999999987</v>
      </c>
      <c r="H508" s="20">
        <f t="shared" si="62"/>
        <v>73996.489999999991</v>
      </c>
      <c r="I508" s="20">
        <f t="shared" si="62"/>
        <v>61958.689999999988</v>
      </c>
      <c r="J508" s="20">
        <f t="shared" si="62"/>
        <v>46373.150000000009</v>
      </c>
      <c r="K508" s="20">
        <f t="shared" si="62"/>
        <v>68295.53</v>
      </c>
      <c r="L508" s="20">
        <f t="shared" si="62"/>
        <v>87547.73</v>
      </c>
      <c r="M508" s="20">
        <f t="shared" si="62"/>
        <v>129718.81999999999</v>
      </c>
      <c r="N508" s="20">
        <f t="shared" si="62"/>
        <v>98407.229999999981</v>
      </c>
      <c r="O508" s="20">
        <f t="shared" si="62"/>
        <v>98594.25</v>
      </c>
      <c r="P508" s="20" t="str">
        <f t="shared" si="62"/>
        <v/>
      </c>
      <c r="Q508" s="18"/>
      <c r="R508" s="22" t="s">
        <v>286</v>
      </c>
    </row>
    <row r="509" spans="1:18" x14ac:dyDescent="0.3">
      <c r="B509" s="20" t="str">
        <f t="shared" si="62"/>
        <v/>
      </c>
      <c r="C509" s="20" t="str">
        <f t="shared" si="62"/>
        <v/>
      </c>
      <c r="D509" s="20" t="str">
        <f t="shared" si="62"/>
        <v/>
      </c>
      <c r="E509" s="20" t="str">
        <f t="shared" si="62"/>
        <v/>
      </c>
      <c r="F509" s="20">
        <f t="shared" si="62"/>
        <v>47774.319999999992</v>
      </c>
      <c r="G509" s="20">
        <f t="shared" si="62"/>
        <v>97291.48</v>
      </c>
      <c r="H509" s="20">
        <f t="shared" si="62"/>
        <v>93499.939999999988</v>
      </c>
      <c r="I509" s="20">
        <f t="shared" si="62"/>
        <v>74419.05</v>
      </c>
      <c r="J509" s="20">
        <f t="shared" si="62"/>
        <v>67685.23</v>
      </c>
      <c r="K509" s="20">
        <f t="shared" si="62"/>
        <v>95622.159999999989</v>
      </c>
      <c r="L509" s="20">
        <f t="shared" si="62"/>
        <v>106619.19</v>
      </c>
      <c r="M509" s="20">
        <f t="shared" si="62"/>
        <v>93301.94</v>
      </c>
      <c r="N509" s="20">
        <f t="shared" si="62"/>
        <v>114036.65</v>
      </c>
      <c r="O509" s="20">
        <f t="shared" si="62"/>
        <v>125400.97</v>
      </c>
      <c r="P509" s="20" t="str">
        <f t="shared" si="62"/>
        <v/>
      </c>
      <c r="Q509" s="18"/>
      <c r="R509" s="22" t="s">
        <v>287</v>
      </c>
    </row>
    <row r="510" spans="1:18" x14ac:dyDescent="0.3">
      <c r="B510" s="39" t="str">
        <f t="shared" si="62"/>
        <v/>
      </c>
      <c r="C510" s="39" t="str">
        <f t="shared" si="62"/>
        <v/>
      </c>
      <c r="D510" s="39" t="str">
        <f t="shared" si="62"/>
        <v/>
      </c>
      <c r="E510" s="39" t="str">
        <f t="shared" si="62"/>
        <v/>
      </c>
      <c r="F510" s="39">
        <f t="shared" si="62"/>
        <v>63334.59</v>
      </c>
      <c r="G510" s="39">
        <f t="shared" si="62"/>
        <v>104277.81</v>
      </c>
      <c r="H510" s="39">
        <f t="shared" si="62"/>
        <v>88932.500000000015</v>
      </c>
      <c r="I510" s="39">
        <f t="shared" si="62"/>
        <v>73673.840000000011</v>
      </c>
      <c r="J510" s="39">
        <f t="shared" si="62"/>
        <v>64727.33</v>
      </c>
      <c r="K510" s="39">
        <f t="shared" si="62"/>
        <v>105553.43</v>
      </c>
      <c r="L510" s="39">
        <f t="shared" si="62"/>
        <v>123131.65</v>
      </c>
      <c r="M510" s="39">
        <f t="shared" si="62"/>
        <v>114952.23</v>
      </c>
      <c r="N510" s="39">
        <f t="shared" si="62"/>
        <v>134551.81</v>
      </c>
      <c r="O510" s="39">
        <f t="shared" si="62"/>
        <v>153139.97</v>
      </c>
      <c r="P510" s="39" t="str">
        <f t="shared" si="62"/>
        <v/>
      </c>
      <c r="Q510" s="18"/>
      <c r="R510" s="22" t="s">
        <v>294</v>
      </c>
    </row>
    <row r="511" spans="1:18" x14ac:dyDescent="0.3">
      <c r="B511" s="40">
        <f t="shared" si="62"/>
        <v>0</v>
      </c>
      <c r="C511" s="40">
        <f t="shared" si="62"/>
        <v>0</v>
      </c>
      <c r="D511" s="40">
        <f t="shared" si="62"/>
        <v>0</v>
      </c>
      <c r="E511" s="40">
        <f t="shared" si="62"/>
        <v>0</v>
      </c>
      <c r="F511" s="40">
        <f t="shared" si="62"/>
        <v>188636.08999999997</v>
      </c>
      <c r="G511" s="40">
        <f t="shared" si="62"/>
        <v>361495.91999999993</v>
      </c>
      <c r="H511" s="40">
        <f t="shared" si="62"/>
        <v>361698.57</v>
      </c>
      <c r="I511" s="40">
        <f t="shared" si="62"/>
        <v>281226.3299999999</v>
      </c>
      <c r="J511" s="40">
        <f t="shared" si="62"/>
        <v>252076.15999999992</v>
      </c>
      <c r="K511" s="40">
        <f t="shared" si="62"/>
        <v>354685.21000000008</v>
      </c>
      <c r="L511" s="40">
        <f t="shared" si="62"/>
        <v>425407.36</v>
      </c>
      <c r="M511" s="40">
        <f t="shared" si="62"/>
        <v>452642.51000000013</v>
      </c>
      <c r="N511" s="40">
        <f t="shared" si="62"/>
        <v>477129.38</v>
      </c>
      <c r="O511" s="40">
        <f t="shared" si="62"/>
        <v>475069.03</v>
      </c>
      <c r="P511" s="40">
        <f t="shared" si="62"/>
        <v>648313.00000000012</v>
      </c>
      <c r="Q511" s="18"/>
      <c r="R511" s="22" t="s">
        <v>288</v>
      </c>
    </row>
    <row r="512" spans="1:18" x14ac:dyDescent="0.3">
      <c r="B512" s="48" t="e">
        <f t="shared" ref="B512:P512" si="63">B511/B$465</f>
        <v>#DIV/0!</v>
      </c>
      <c r="C512" s="48" t="e">
        <f t="shared" si="63"/>
        <v>#DIV/0!</v>
      </c>
      <c r="D512" s="48" t="e">
        <f t="shared" si="63"/>
        <v>#DIV/0!</v>
      </c>
      <c r="E512" s="48" t="e">
        <f t="shared" si="63"/>
        <v>#DIV/0!</v>
      </c>
      <c r="F512" s="48">
        <f t="shared" si="63"/>
        <v>0.40370679604099746</v>
      </c>
      <c r="G512" s="48">
        <f t="shared" si="63"/>
        <v>0.50924086797204626</v>
      </c>
      <c r="H512" s="48">
        <f t="shared" si="63"/>
        <v>0.50324904404913029</v>
      </c>
      <c r="I512" s="48">
        <f t="shared" si="63"/>
        <v>0.46728596642655301</v>
      </c>
      <c r="J512" s="48">
        <f t="shared" si="63"/>
        <v>0.4505415437070292</v>
      </c>
      <c r="K512" s="48">
        <f t="shared" si="63"/>
        <v>0.51168249272214195</v>
      </c>
      <c r="L512" s="48">
        <f t="shared" si="63"/>
        <v>0.52949799865292757</v>
      </c>
      <c r="M512" s="48">
        <f t="shared" si="63"/>
        <v>0.52368591995419955</v>
      </c>
      <c r="N512" s="48">
        <f t="shared" si="63"/>
        <v>0.53201968652689868</v>
      </c>
      <c r="O512" s="48">
        <f t="shared" si="63"/>
        <v>0.5016138055737035</v>
      </c>
      <c r="P512" s="48">
        <f t="shared" si="63"/>
        <v>0.5272900088297956</v>
      </c>
      <c r="Q512" s="18"/>
      <c r="R512" s="49" t="s">
        <v>298</v>
      </c>
    </row>
    <row r="513" spans="1:18" s="33" customFormat="1" x14ac:dyDescent="0.3">
      <c r="A513" s="30"/>
      <c r="B513" s="41"/>
      <c r="C513" s="23" t="e">
        <f t="shared" ref="C513:M513" si="64">C511/B511-1</f>
        <v>#DIV/0!</v>
      </c>
      <c r="D513" s="23" t="e">
        <f t="shared" si="64"/>
        <v>#DIV/0!</v>
      </c>
      <c r="E513" s="23" t="e">
        <f t="shared" si="64"/>
        <v>#DIV/0!</v>
      </c>
      <c r="F513" s="23" t="e">
        <f t="shared" si="64"/>
        <v>#DIV/0!</v>
      </c>
      <c r="G513" s="23">
        <f t="shared" si="64"/>
        <v>0.91636669313915475</v>
      </c>
      <c r="H513" s="23">
        <f t="shared" si="64"/>
        <v>5.605872398231071E-4</v>
      </c>
      <c r="I513" s="23">
        <f t="shared" si="64"/>
        <v>-0.22248426362316032</v>
      </c>
      <c r="J513" s="23">
        <f t="shared" si="64"/>
        <v>-0.10365377239037321</v>
      </c>
      <c r="K513" s="23">
        <f t="shared" si="64"/>
        <v>0.4070557485483759</v>
      </c>
      <c r="L513" s="23">
        <f t="shared" si="64"/>
        <v>0.19939413318079957</v>
      </c>
      <c r="M513" s="23">
        <f t="shared" si="64"/>
        <v>6.4021341802831477E-2</v>
      </c>
      <c r="N513" s="23">
        <f>N511/M511-1</f>
        <v>5.4097592380353055E-2</v>
      </c>
      <c r="O513" s="23">
        <f>O511/N511-1</f>
        <v>-4.3182207727388011E-3</v>
      </c>
      <c r="P513" s="23">
        <f>P511/O511-1</f>
        <v>0.36467115105356385</v>
      </c>
      <c r="Q513" s="37"/>
      <c r="R513" s="32" t="s">
        <v>295</v>
      </c>
    </row>
    <row r="514" spans="1:18" x14ac:dyDescent="0.3">
      <c r="B514" s="204" t="s">
        <v>299</v>
      </c>
      <c r="C514" s="204"/>
      <c r="D514" s="204"/>
      <c r="E514" s="204"/>
      <c r="F514" s="204"/>
      <c r="G514" s="204"/>
      <c r="H514" s="204"/>
      <c r="I514" s="204"/>
      <c r="J514" s="204"/>
      <c r="K514" s="204"/>
      <c r="L514" s="204"/>
      <c r="M514" s="204"/>
      <c r="N514" s="204"/>
      <c r="O514" s="204"/>
      <c r="P514" s="27"/>
      <c r="Q514" s="18"/>
      <c r="R514" s="3"/>
    </row>
    <row r="515" spans="1:18" x14ac:dyDescent="0.3">
      <c r="B515" s="203" t="s">
        <v>190</v>
      </c>
      <c r="C515" s="203"/>
      <c r="D515" s="203"/>
      <c r="E515" s="203"/>
      <c r="F515" s="203"/>
      <c r="G515" s="203"/>
      <c r="H515" s="203"/>
      <c r="I515" s="203"/>
      <c r="J515" s="203"/>
      <c r="K515" s="203"/>
      <c r="L515" s="203"/>
      <c r="M515" s="203"/>
      <c r="N515" s="203"/>
      <c r="O515" s="203"/>
      <c r="P515" s="28"/>
      <c r="Q515" s="18"/>
      <c r="R515" s="3"/>
    </row>
    <row r="516" spans="1:18" x14ac:dyDescent="0.3">
      <c r="B516" s="20" t="str">
        <f t="shared" ref="B516:P519" si="65">IFERROR(VLOOKUP($B$515,$130:$216,MATCH($R516&amp;"/"&amp;B$348,$128:$128,0),FALSE),"")</f>
        <v/>
      </c>
      <c r="C516" s="20" t="str">
        <f t="shared" si="65"/>
        <v/>
      </c>
      <c r="D516" s="20" t="str">
        <f t="shared" si="65"/>
        <v/>
      </c>
      <c r="E516" s="20" t="str">
        <f t="shared" si="65"/>
        <v/>
      </c>
      <c r="F516" s="20">
        <f t="shared" si="65"/>
        <v>9302.18</v>
      </c>
      <c r="G516" s="20">
        <f t="shared" si="65"/>
        <v>7811.8</v>
      </c>
      <c r="H516" s="20">
        <f t="shared" si="65"/>
        <v>8848.35</v>
      </c>
      <c r="I516" s="20">
        <f t="shared" si="65"/>
        <v>8795.27</v>
      </c>
      <c r="J516" s="20">
        <f t="shared" si="65"/>
        <v>8396.5</v>
      </c>
      <c r="K516" s="20">
        <f t="shared" si="65"/>
        <v>7290.91</v>
      </c>
      <c r="L516" s="20">
        <f t="shared" si="65"/>
        <v>8435.6299999999992</v>
      </c>
      <c r="M516" s="20">
        <f t="shared" si="65"/>
        <v>8750.01</v>
      </c>
      <c r="N516" s="20">
        <f t="shared" si="65"/>
        <v>7842.54</v>
      </c>
      <c r="O516" s="20">
        <f t="shared" si="65"/>
        <v>8067.33</v>
      </c>
      <c r="P516" s="20">
        <f t="shared" si="65"/>
        <v>8852.59</v>
      </c>
      <c r="Q516" s="18"/>
      <c r="R516" s="22" t="s">
        <v>285</v>
      </c>
    </row>
    <row r="517" spans="1:18" x14ac:dyDescent="0.3">
      <c r="B517" s="20" t="str">
        <f t="shared" si="65"/>
        <v/>
      </c>
      <c r="C517" s="20" t="str">
        <f t="shared" si="65"/>
        <v/>
      </c>
      <c r="D517" s="20" t="str">
        <f t="shared" si="65"/>
        <v/>
      </c>
      <c r="E517" s="20" t="str">
        <f t="shared" si="65"/>
        <v/>
      </c>
      <c r="F517" s="20">
        <f t="shared" si="65"/>
        <v>8905.91</v>
      </c>
      <c r="G517" s="20">
        <f t="shared" si="65"/>
        <v>8369.27</v>
      </c>
      <c r="H517" s="20">
        <f t="shared" si="65"/>
        <v>8487.5400000000009</v>
      </c>
      <c r="I517" s="20">
        <f t="shared" si="65"/>
        <v>8727.74</v>
      </c>
      <c r="J517" s="20">
        <f t="shared" si="65"/>
        <v>6709.67</v>
      </c>
      <c r="K517" s="20">
        <f t="shared" si="65"/>
        <v>7785.87</v>
      </c>
      <c r="L517" s="20">
        <f t="shared" si="65"/>
        <v>8345.23</v>
      </c>
      <c r="M517" s="20">
        <f t="shared" si="65"/>
        <v>6506.68</v>
      </c>
      <c r="N517" s="20">
        <f t="shared" si="65"/>
        <v>7818.67</v>
      </c>
      <c r="O517" s="20">
        <f t="shared" si="65"/>
        <v>7303.22</v>
      </c>
      <c r="P517" s="20" t="str">
        <f t="shared" si="65"/>
        <v/>
      </c>
      <c r="Q517" s="18"/>
      <c r="R517" s="22" t="s">
        <v>286</v>
      </c>
    </row>
    <row r="518" spans="1:18" x14ac:dyDescent="0.3">
      <c r="B518" s="20" t="str">
        <f t="shared" si="65"/>
        <v/>
      </c>
      <c r="C518" s="20" t="str">
        <f t="shared" si="65"/>
        <v/>
      </c>
      <c r="D518" s="20" t="str">
        <f t="shared" si="65"/>
        <v/>
      </c>
      <c r="E518" s="20" t="str">
        <f t="shared" si="65"/>
        <v/>
      </c>
      <c r="F518" s="20">
        <f t="shared" si="65"/>
        <v>8899.7099999999991</v>
      </c>
      <c r="G518" s="20">
        <f t="shared" si="65"/>
        <v>9951.4699999999993</v>
      </c>
      <c r="H518" s="20">
        <f t="shared" si="65"/>
        <v>9217.4500000000007</v>
      </c>
      <c r="I518" s="20">
        <f t="shared" si="65"/>
        <v>7491.96</v>
      </c>
      <c r="J518" s="20">
        <f t="shared" si="65"/>
        <v>6265.59</v>
      </c>
      <c r="K518" s="20">
        <f t="shared" si="65"/>
        <v>7206.36</v>
      </c>
      <c r="L518" s="20">
        <f t="shared" si="65"/>
        <v>9633.58</v>
      </c>
      <c r="M518" s="20">
        <f t="shared" si="65"/>
        <v>8799.02</v>
      </c>
      <c r="N518" s="20">
        <f t="shared" si="65"/>
        <v>6927.29</v>
      </c>
      <c r="O518" s="20">
        <f t="shared" si="65"/>
        <v>7980.26</v>
      </c>
      <c r="P518" s="20" t="str">
        <f t="shared" si="65"/>
        <v/>
      </c>
      <c r="Q518" s="18"/>
      <c r="R518" s="22" t="s">
        <v>287</v>
      </c>
    </row>
    <row r="519" spans="1:18" x14ac:dyDescent="0.3">
      <c r="B519" s="39" t="str">
        <f t="shared" si="65"/>
        <v/>
      </c>
      <c r="C519" s="39" t="str">
        <f t="shared" si="65"/>
        <v/>
      </c>
      <c r="D519" s="39" t="str">
        <f t="shared" si="65"/>
        <v/>
      </c>
      <c r="E519" s="39" t="str">
        <f t="shared" si="65"/>
        <v/>
      </c>
      <c r="F519" s="39">
        <f t="shared" si="65"/>
        <v>5841.7</v>
      </c>
      <c r="G519" s="39">
        <f t="shared" si="65"/>
        <v>9903.11</v>
      </c>
      <c r="H519" s="39">
        <f t="shared" si="65"/>
        <v>9314.27</v>
      </c>
      <c r="I519" s="39">
        <f t="shared" si="65"/>
        <v>6500.7</v>
      </c>
      <c r="J519" s="39">
        <f t="shared" si="65"/>
        <v>7029.33</v>
      </c>
      <c r="K519" s="39">
        <f t="shared" si="65"/>
        <v>14864.85</v>
      </c>
      <c r="L519" s="39">
        <f t="shared" si="65"/>
        <v>7972.18</v>
      </c>
      <c r="M519" s="39">
        <f t="shared" si="65"/>
        <v>8895.44</v>
      </c>
      <c r="N519" s="39">
        <f t="shared" si="65"/>
        <v>6977.58</v>
      </c>
      <c r="O519" s="39">
        <f t="shared" si="65"/>
        <v>7977.03</v>
      </c>
      <c r="P519" s="39" t="str">
        <f t="shared" si="65"/>
        <v/>
      </c>
      <c r="Q519" s="18"/>
      <c r="R519" s="22" t="s">
        <v>294</v>
      </c>
    </row>
    <row r="520" spans="1:18" x14ac:dyDescent="0.3">
      <c r="B520" s="39">
        <f>SUM(B516:B519)</f>
        <v>0</v>
      </c>
      <c r="C520" s="39">
        <f t="shared" ref="C520:M520" si="66">SUM(C516:C519)</f>
        <v>0</v>
      </c>
      <c r="D520" s="39">
        <f t="shared" si="66"/>
        <v>0</v>
      </c>
      <c r="E520" s="39">
        <f t="shared" si="66"/>
        <v>0</v>
      </c>
      <c r="F520" s="39">
        <f t="shared" si="66"/>
        <v>32949.5</v>
      </c>
      <c r="G520" s="39">
        <f t="shared" si="66"/>
        <v>36035.65</v>
      </c>
      <c r="H520" s="39">
        <f t="shared" si="66"/>
        <v>35867.61</v>
      </c>
      <c r="I520" s="39">
        <f t="shared" si="66"/>
        <v>31515.670000000002</v>
      </c>
      <c r="J520" s="39">
        <f t="shared" si="66"/>
        <v>28401.090000000004</v>
      </c>
      <c r="K520" s="39">
        <f t="shared" si="66"/>
        <v>37147.99</v>
      </c>
      <c r="L520" s="39">
        <f t="shared" si="66"/>
        <v>34386.620000000003</v>
      </c>
      <c r="M520" s="39">
        <f t="shared" si="66"/>
        <v>32951.15</v>
      </c>
      <c r="N520" s="39">
        <f>IF(N517="",N516*4,IF(N518="",(N517+N516)*2,IF(N519="",((N518+N517+N516)/3)*4,SUM(N516:N519))))</f>
        <v>29566.080000000002</v>
      </c>
      <c r="O520" s="39">
        <f>IF(O517="",O516*4,IF(O518="",(O517+O516)*2,IF(O519="",((O518+O517+O516)/3)*4,SUM(O516:O519))))</f>
        <v>31327.839999999997</v>
      </c>
      <c r="P520" s="39">
        <f>IF(P517="",P516*4,IF(P518="",(P517+P516)*2,IF(P519="",((P518+P517+P516)/3)*4,SUM(P516:P519))))</f>
        <v>35410.36</v>
      </c>
      <c r="Q520" s="18"/>
      <c r="R520" s="22" t="s">
        <v>288</v>
      </c>
    </row>
    <row r="521" spans="1:18" x14ac:dyDescent="0.3">
      <c r="B521" s="48" t="e">
        <f t="shared" ref="B521:M521" si="67">+B520/(B$465+B$472)</f>
        <v>#DIV/0!</v>
      </c>
      <c r="C521" s="48" t="e">
        <f t="shared" si="67"/>
        <v>#DIV/0!</v>
      </c>
      <c r="D521" s="48" t="e">
        <f t="shared" si="67"/>
        <v>#DIV/0!</v>
      </c>
      <c r="E521" s="48" t="e">
        <f t="shared" si="67"/>
        <v>#DIV/0!</v>
      </c>
      <c r="F521" s="48">
        <f t="shared" si="67"/>
        <v>6.9877066454734821E-2</v>
      </c>
      <c r="G521" s="48">
        <f t="shared" si="67"/>
        <v>5.0564907240291244E-2</v>
      </c>
      <c r="H521" s="48">
        <f t="shared" si="67"/>
        <v>4.983238973831737E-2</v>
      </c>
      <c r="I521" s="48">
        <f t="shared" si="67"/>
        <v>5.2062580087982327E-2</v>
      </c>
      <c r="J521" s="48">
        <f t="shared" si="67"/>
        <v>5.0325788499531489E-2</v>
      </c>
      <c r="K521" s="48">
        <f t="shared" si="67"/>
        <v>5.3177867287802494E-2</v>
      </c>
      <c r="L521" s="48">
        <f t="shared" si="67"/>
        <v>4.258054870262741E-2</v>
      </c>
      <c r="M521" s="48">
        <f t="shared" si="67"/>
        <v>3.8003889478719931E-2</v>
      </c>
      <c r="N521" s="48">
        <f>+N520/(N$465+N$472)</f>
        <v>3.2789645092256479E-2</v>
      </c>
      <c r="O521" s="48">
        <f>+O520/(O$465+O$472)</f>
        <v>3.2866430680684372E-2</v>
      </c>
      <c r="P521" s="48">
        <f>+P520/(P$465+P$472)</f>
        <v>2.8701480725218498E-2</v>
      </c>
      <c r="Q521" s="18"/>
      <c r="R521" s="24" t="s">
        <v>289</v>
      </c>
    </row>
    <row r="522" spans="1:18" s="33" customFormat="1" x14ac:dyDescent="0.3">
      <c r="A522" s="30"/>
      <c r="B522" s="41"/>
      <c r="C522" s="23" t="e">
        <f t="shared" ref="C522:M522" si="68">C520/B520-1</f>
        <v>#DIV/0!</v>
      </c>
      <c r="D522" s="23" t="e">
        <f t="shared" si="68"/>
        <v>#DIV/0!</v>
      </c>
      <c r="E522" s="23" t="e">
        <f t="shared" si="68"/>
        <v>#DIV/0!</v>
      </c>
      <c r="F522" s="23" t="e">
        <f t="shared" si="68"/>
        <v>#DIV/0!</v>
      </c>
      <c r="G522" s="23">
        <f t="shared" si="68"/>
        <v>9.3663029788009E-2</v>
      </c>
      <c r="H522" s="23">
        <f t="shared" si="68"/>
        <v>-4.6631599541010482E-3</v>
      </c>
      <c r="I522" s="23">
        <f t="shared" si="68"/>
        <v>-0.12133342589595453</v>
      </c>
      <c r="J522" s="23">
        <f t="shared" si="68"/>
        <v>-9.8826393346547858E-2</v>
      </c>
      <c r="K522" s="23">
        <f t="shared" si="68"/>
        <v>0.30797761635204823</v>
      </c>
      <c r="L522" s="23">
        <f t="shared" si="68"/>
        <v>-7.4334304493998027E-2</v>
      </c>
      <c r="M522" s="23">
        <f t="shared" si="68"/>
        <v>-4.1745015939339214E-2</v>
      </c>
      <c r="N522" s="23">
        <f>N520/M520-1</f>
        <v>-0.10272995024452858</v>
      </c>
      <c r="O522" s="23">
        <f>O520/N520-1</f>
        <v>5.9587202632205294E-2</v>
      </c>
      <c r="P522" s="23">
        <f>P520/O520-1</f>
        <v>0.13031603838630446</v>
      </c>
      <c r="Q522" s="37"/>
      <c r="R522" s="32" t="s">
        <v>295</v>
      </c>
    </row>
    <row r="523" spans="1:18" x14ac:dyDescent="0.3">
      <c r="B523" s="203" t="s">
        <v>191</v>
      </c>
      <c r="C523" s="203"/>
      <c r="D523" s="203"/>
      <c r="E523" s="203"/>
      <c r="F523" s="203"/>
      <c r="G523" s="203"/>
      <c r="H523" s="203"/>
      <c r="I523" s="203"/>
      <c r="J523" s="203"/>
      <c r="K523" s="203"/>
      <c r="L523" s="203"/>
      <c r="M523" s="203"/>
      <c r="N523" s="203"/>
      <c r="O523" s="203"/>
      <c r="P523" s="28"/>
      <c r="Q523" s="18"/>
      <c r="R523" s="3"/>
    </row>
    <row r="524" spans="1:18" x14ac:dyDescent="0.3">
      <c r="B524" s="20" t="str">
        <f t="shared" ref="B524:P527" si="69">IFERROR(VLOOKUP($B$523,$130:$216,MATCH($R524&amp;"/"&amp;B$348,$128:$128,0),FALSE),"")</f>
        <v/>
      </c>
      <c r="C524" s="20" t="str">
        <f t="shared" si="69"/>
        <v/>
      </c>
      <c r="D524" s="20" t="str">
        <f t="shared" si="69"/>
        <v/>
      </c>
      <c r="E524" s="20" t="str">
        <f t="shared" si="69"/>
        <v/>
      </c>
      <c r="F524" s="20">
        <f t="shared" si="69"/>
        <v>20016.71</v>
      </c>
      <c r="G524" s="20">
        <f t="shared" si="69"/>
        <v>19087.439999999999</v>
      </c>
      <c r="H524" s="20">
        <f t="shared" si="69"/>
        <v>22522.11</v>
      </c>
      <c r="I524" s="20">
        <f t="shared" si="69"/>
        <v>24151.96</v>
      </c>
      <c r="J524" s="20">
        <f t="shared" si="69"/>
        <v>24424.93</v>
      </c>
      <c r="K524" s="20">
        <f t="shared" si="69"/>
        <v>26533</v>
      </c>
      <c r="L524" s="20">
        <f t="shared" si="69"/>
        <v>26258.16</v>
      </c>
      <c r="M524" s="20">
        <f t="shared" si="69"/>
        <v>32244.81</v>
      </c>
      <c r="N524" s="20">
        <f t="shared" si="69"/>
        <v>30312.37</v>
      </c>
      <c r="O524" s="20">
        <f t="shared" si="69"/>
        <v>28324.799999999999</v>
      </c>
      <c r="P524" s="20">
        <f t="shared" si="69"/>
        <v>28426.51</v>
      </c>
      <c r="Q524" s="18"/>
      <c r="R524" s="22" t="s">
        <v>285</v>
      </c>
    </row>
    <row r="525" spans="1:18" x14ac:dyDescent="0.3">
      <c r="B525" s="20" t="str">
        <f t="shared" si="69"/>
        <v/>
      </c>
      <c r="C525" s="20" t="str">
        <f t="shared" si="69"/>
        <v/>
      </c>
      <c r="D525" s="20" t="str">
        <f t="shared" si="69"/>
        <v/>
      </c>
      <c r="E525" s="20" t="str">
        <f t="shared" si="69"/>
        <v/>
      </c>
      <c r="F525" s="20">
        <f t="shared" si="69"/>
        <v>18528.8</v>
      </c>
      <c r="G525" s="20">
        <f t="shared" si="69"/>
        <v>19057.97</v>
      </c>
      <c r="H525" s="20">
        <f t="shared" si="69"/>
        <v>23271.35</v>
      </c>
      <c r="I525" s="20">
        <f t="shared" si="69"/>
        <v>24065.439999999999</v>
      </c>
      <c r="J525" s="20">
        <f t="shared" si="69"/>
        <v>24556.18</v>
      </c>
      <c r="K525" s="20">
        <f t="shared" si="69"/>
        <v>25863.97</v>
      </c>
      <c r="L525" s="20">
        <f t="shared" si="69"/>
        <v>26947.8</v>
      </c>
      <c r="M525" s="20">
        <f t="shared" si="69"/>
        <v>29656.93</v>
      </c>
      <c r="N525" s="20">
        <f t="shared" si="69"/>
        <v>28367.82</v>
      </c>
      <c r="O525" s="20">
        <f t="shared" si="69"/>
        <v>29785.93</v>
      </c>
      <c r="P525" s="20" t="str">
        <f t="shared" si="69"/>
        <v/>
      </c>
      <c r="Q525" s="18"/>
      <c r="R525" s="22" t="s">
        <v>286</v>
      </c>
    </row>
    <row r="526" spans="1:18" x14ac:dyDescent="0.3">
      <c r="B526" s="20" t="str">
        <f t="shared" si="69"/>
        <v/>
      </c>
      <c r="C526" s="20" t="str">
        <f t="shared" si="69"/>
        <v/>
      </c>
      <c r="D526" s="20" t="str">
        <f t="shared" si="69"/>
        <v/>
      </c>
      <c r="E526" s="20" t="str">
        <f t="shared" si="69"/>
        <v/>
      </c>
      <c r="F526" s="20">
        <f t="shared" si="69"/>
        <v>17894.02</v>
      </c>
      <c r="G526" s="20">
        <f t="shared" si="69"/>
        <v>21125.07</v>
      </c>
      <c r="H526" s="20">
        <f t="shared" si="69"/>
        <v>23288.01</v>
      </c>
      <c r="I526" s="20">
        <f t="shared" si="69"/>
        <v>22631.45</v>
      </c>
      <c r="J526" s="20">
        <f t="shared" si="69"/>
        <v>21672.47</v>
      </c>
      <c r="K526" s="20">
        <f t="shared" si="69"/>
        <v>26053.53</v>
      </c>
      <c r="L526" s="20">
        <f t="shared" si="69"/>
        <v>27204.84</v>
      </c>
      <c r="M526" s="20">
        <f t="shared" si="69"/>
        <v>28655.17</v>
      </c>
      <c r="N526" s="20">
        <f t="shared" si="69"/>
        <v>25838.23</v>
      </c>
      <c r="O526" s="20">
        <f t="shared" si="69"/>
        <v>26982.42</v>
      </c>
      <c r="P526" s="20" t="str">
        <f t="shared" si="69"/>
        <v/>
      </c>
      <c r="Q526" s="18"/>
      <c r="R526" s="22" t="s">
        <v>287</v>
      </c>
    </row>
    <row r="527" spans="1:18" x14ac:dyDescent="0.3">
      <c r="B527" s="39" t="str">
        <f t="shared" si="69"/>
        <v/>
      </c>
      <c r="C527" s="39" t="str">
        <f t="shared" si="69"/>
        <v/>
      </c>
      <c r="D527" s="39" t="str">
        <f t="shared" si="69"/>
        <v/>
      </c>
      <c r="E527" s="39" t="str">
        <f t="shared" si="69"/>
        <v/>
      </c>
      <c r="F527" s="39">
        <f t="shared" si="69"/>
        <v>18698.63</v>
      </c>
      <c r="G527" s="39">
        <f t="shared" si="69"/>
        <v>23540.01</v>
      </c>
      <c r="H527" s="39">
        <f t="shared" si="69"/>
        <v>25297.43</v>
      </c>
      <c r="I527" s="39">
        <f t="shared" si="69"/>
        <v>24962.94</v>
      </c>
      <c r="J527" s="39">
        <f t="shared" si="69"/>
        <v>22964.57</v>
      </c>
      <c r="K527" s="39">
        <f t="shared" si="69"/>
        <v>28419.27</v>
      </c>
      <c r="L527" s="39">
        <f t="shared" si="69"/>
        <v>26393.360000000001</v>
      </c>
      <c r="M527" s="39">
        <f t="shared" si="69"/>
        <v>20987.26</v>
      </c>
      <c r="N527" s="39">
        <f t="shared" si="69"/>
        <v>22772.38</v>
      </c>
      <c r="O527" s="39">
        <f t="shared" si="69"/>
        <v>23319.9</v>
      </c>
      <c r="P527" s="39" t="str">
        <f t="shared" si="69"/>
        <v/>
      </c>
      <c r="Q527" s="18"/>
      <c r="R527" s="22" t="s">
        <v>294</v>
      </c>
    </row>
    <row r="528" spans="1:18" x14ac:dyDescent="0.3">
      <c r="B528" s="39">
        <f>SUM(B524:B527)</f>
        <v>0</v>
      </c>
      <c r="C528" s="39">
        <f t="shared" ref="C528:M528" si="70">SUM(C524:C527)</f>
        <v>0</v>
      </c>
      <c r="D528" s="39">
        <f t="shared" si="70"/>
        <v>0</v>
      </c>
      <c r="E528" s="39">
        <f t="shared" si="70"/>
        <v>0</v>
      </c>
      <c r="F528" s="39">
        <f t="shared" si="70"/>
        <v>75138.16</v>
      </c>
      <c r="G528" s="39">
        <f t="shared" si="70"/>
        <v>82810.490000000005</v>
      </c>
      <c r="H528" s="39">
        <f t="shared" si="70"/>
        <v>94378.9</v>
      </c>
      <c r="I528" s="39">
        <f t="shared" si="70"/>
        <v>95811.79</v>
      </c>
      <c r="J528" s="39">
        <f t="shared" si="70"/>
        <v>93618.15</v>
      </c>
      <c r="K528" s="39">
        <f t="shared" si="70"/>
        <v>106869.77</v>
      </c>
      <c r="L528" s="39">
        <f t="shared" si="70"/>
        <v>106804.16</v>
      </c>
      <c r="M528" s="39">
        <f t="shared" si="70"/>
        <v>111544.17</v>
      </c>
      <c r="N528" s="39">
        <f>IF(N525="",N524*4,IF(N526="",(N525+N524)*2,IF(N527="",((N526+N525+N524)/3)*4,SUM(N524:N527))))</f>
        <v>107290.8</v>
      </c>
      <c r="O528" s="39">
        <f>IF(O525="",O524*4,IF(O526="",(O525+O524)*2,IF(O527="",((O526+O525+O524)/3)*4,SUM(O524:O527))))</f>
        <v>108413.04999999999</v>
      </c>
      <c r="P528" s="39">
        <f>IF(P525="",P524*4,IF(P526="",(P525+P524)*2,IF(P527="",((P526+P525+P524)/3)*4,SUM(P524:P527))))</f>
        <v>113706.04</v>
      </c>
      <c r="Q528" s="18"/>
      <c r="R528" s="22" t="s">
        <v>288</v>
      </c>
    </row>
    <row r="529" spans="1:18" x14ac:dyDescent="0.3">
      <c r="B529" s="48" t="e">
        <f t="shared" ref="B529:P529" si="71">+B528/(B$465+B$472)</f>
        <v>#DIV/0!</v>
      </c>
      <c r="C529" s="48" t="e">
        <f t="shared" si="71"/>
        <v>#DIV/0!</v>
      </c>
      <c r="D529" s="48" t="e">
        <f t="shared" si="71"/>
        <v>#DIV/0!</v>
      </c>
      <c r="E529" s="48" t="e">
        <f t="shared" si="71"/>
        <v>#DIV/0!</v>
      </c>
      <c r="F529" s="48">
        <f t="shared" si="71"/>
        <v>0.15934791725539077</v>
      </c>
      <c r="G529" s="48">
        <f t="shared" si="71"/>
        <v>0.11619895146537014</v>
      </c>
      <c r="H529" s="48">
        <f t="shared" si="71"/>
        <v>0.13112460316908991</v>
      </c>
      <c r="I529" s="48">
        <f t="shared" si="71"/>
        <v>0.15827710438165979</v>
      </c>
      <c r="J529" s="48">
        <f t="shared" si="71"/>
        <v>0.16588825346553293</v>
      </c>
      <c r="K529" s="48">
        <f t="shared" si="71"/>
        <v>0.15298557058236467</v>
      </c>
      <c r="L529" s="48">
        <f t="shared" si="71"/>
        <v>0.13225434010447115</v>
      </c>
      <c r="M529" s="48">
        <f t="shared" si="71"/>
        <v>0.12864838734537482</v>
      </c>
      <c r="N529" s="48">
        <f t="shared" si="71"/>
        <v>0.11898862661753845</v>
      </c>
      <c r="O529" s="48">
        <f t="shared" si="71"/>
        <v>0.11373749331925115</v>
      </c>
      <c r="P529" s="48">
        <f t="shared" si="71"/>
        <v>9.2163189399964388E-2</v>
      </c>
      <c r="Q529" s="18"/>
      <c r="R529" s="24" t="s">
        <v>289</v>
      </c>
    </row>
    <row r="530" spans="1:18" s="33" customFormat="1" x14ac:dyDescent="0.3">
      <c r="A530" s="30"/>
      <c r="B530" s="41"/>
      <c r="C530" s="23" t="e">
        <f t="shared" ref="C530:M530" si="72">C528/B528-1</f>
        <v>#DIV/0!</v>
      </c>
      <c r="D530" s="23" t="e">
        <f t="shared" si="72"/>
        <v>#DIV/0!</v>
      </c>
      <c r="E530" s="23" t="e">
        <f t="shared" si="72"/>
        <v>#DIV/0!</v>
      </c>
      <c r="F530" s="23" t="e">
        <f t="shared" si="72"/>
        <v>#DIV/0!</v>
      </c>
      <c r="G530" s="23">
        <f t="shared" si="72"/>
        <v>0.10210963377330518</v>
      </c>
      <c r="H530" s="23">
        <f t="shared" si="72"/>
        <v>0.13969739824024696</v>
      </c>
      <c r="I530" s="23">
        <f t="shared" si="72"/>
        <v>1.5182312995807301E-2</v>
      </c>
      <c r="J530" s="23">
        <f t="shared" si="72"/>
        <v>-2.2895303385940258E-2</v>
      </c>
      <c r="K530" s="23">
        <f t="shared" si="72"/>
        <v>0.14154968881568375</v>
      </c>
      <c r="L530" s="23">
        <f t="shared" si="72"/>
        <v>-6.1392477966404346E-4</v>
      </c>
      <c r="M530" s="23">
        <f t="shared" si="72"/>
        <v>4.4380387430601909E-2</v>
      </c>
      <c r="N530" s="23">
        <f>N528/M528-1</f>
        <v>-3.8131710514319073E-2</v>
      </c>
      <c r="O530" s="23">
        <f>O528/N528-1</f>
        <v>1.0459890316783849E-2</v>
      </c>
      <c r="P530" s="23">
        <f>P528/O528-1</f>
        <v>4.8822443423554684E-2</v>
      </c>
      <c r="Q530" s="37"/>
      <c r="R530" s="32" t="s">
        <v>295</v>
      </c>
    </row>
    <row r="531" spans="1:18" x14ac:dyDescent="0.3">
      <c r="B531" s="204" t="s">
        <v>189</v>
      </c>
      <c r="C531" s="204"/>
      <c r="D531" s="204"/>
      <c r="E531" s="204"/>
      <c r="F531" s="204"/>
      <c r="G531" s="204"/>
      <c r="H531" s="204"/>
      <c r="I531" s="204"/>
      <c r="J531" s="204"/>
      <c r="K531" s="204"/>
      <c r="L531" s="204"/>
      <c r="M531" s="204"/>
      <c r="N531" s="204"/>
      <c r="O531" s="204"/>
      <c r="P531" s="27"/>
      <c r="Q531" s="18"/>
      <c r="R531" s="3"/>
    </row>
    <row r="532" spans="1:18" x14ac:dyDescent="0.3">
      <c r="B532" s="20" t="str">
        <f t="shared" ref="B532:P535" si="73">IFERROR(VLOOKUP($B$531,$130:$216,MATCH($R532&amp;"/"&amp;B$348,$128:$128,0),FALSE),"")</f>
        <v/>
      </c>
      <c r="C532" s="20" t="str">
        <f t="shared" si="73"/>
        <v/>
      </c>
      <c r="D532" s="20" t="str">
        <f t="shared" si="73"/>
        <v/>
      </c>
      <c r="E532" s="20" t="str">
        <f t="shared" si="73"/>
        <v/>
      </c>
      <c r="F532" s="20">
        <f t="shared" si="73"/>
        <v>29318.89</v>
      </c>
      <c r="G532" s="20">
        <f t="shared" si="73"/>
        <v>26899.23</v>
      </c>
      <c r="H532" s="20">
        <f t="shared" si="73"/>
        <v>31370.46</v>
      </c>
      <c r="I532" s="20">
        <f t="shared" si="73"/>
        <v>32947.230000000003</v>
      </c>
      <c r="J532" s="20">
        <f t="shared" si="73"/>
        <v>32821.43</v>
      </c>
      <c r="K532" s="20">
        <f t="shared" si="73"/>
        <v>33823.910000000003</v>
      </c>
      <c r="L532" s="20">
        <f t="shared" si="73"/>
        <v>34693.800000000003</v>
      </c>
      <c r="M532" s="20">
        <f t="shared" si="73"/>
        <v>40994.83</v>
      </c>
      <c r="N532" s="20">
        <f t="shared" si="73"/>
        <v>38154.910000000003</v>
      </c>
      <c r="O532" s="20">
        <f t="shared" si="73"/>
        <v>36392.129999999997</v>
      </c>
      <c r="P532" s="20">
        <f t="shared" si="73"/>
        <v>37279.1</v>
      </c>
      <c r="Q532" s="18"/>
      <c r="R532" s="22" t="s">
        <v>285</v>
      </c>
    </row>
    <row r="533" spans="1:18" x14ac:dyDescent="0.3">
      <c r="B533" s="20" t="str">
        <f t="shared" si="73"/>
        <v/>
      </c>
      <c r="C533" s="20" t="str">
        <f t="shared" si="73"/>
        <v/>
      </c>
      <c r="D533" s="20" t="str">
        <f t="shared" si="73"/>
        <v/>
      </c>
      <c r="E533" s="20" t="str">
        <f t="shared" si="73"/>
        <v/>
      </c>
      <c r="F533" s="20">
        <f t="shared" si="73"/>
        <v>27434.71</v>
      </c>
      <c r="G533" s="20">
        <f t="shared" si="73"/>
        <v>27427.25</v>
      </c>
      <c r="H533" s="20">
        <f t="shared" si="73"/>
        <v>31758.89</v>
      </c>
      <c r="I533" s="20">
        <f t="shared" si="73"/>
        <v>32793.18</v>
      </c>
      <c r="J533" s="20">
        <f t="shared" si="73"/>
        <v>31265.85</v>
      </c>
      <c r="K533" s="20">
        <f t="shared" si="73"/>
        <v>33649.839999999997</v>
      </c>
      <c r="L533" s="20">
        <f t="shared" si="73"/>
        <v>35293.03</v>
      </c>
      <c r="M533" s="20">
        <f t="shared" si="73"/>
        <v>36163.61</v>
      </c>
      <c r="N533" s="20">
        <f t="shared" si="73"/>
        <v>36186.49</v>
      </c>
      <c r="O533" s="20">
        <f t="shared" si="73"/>
        <v>37089.15</v>
      </c>
      <c r="P533" s="20" t="str">
        <f t="shared" si="73"/>
        <v/>
      </c>
      <c r="Q533" s="18"/>
      <c r="R533" s="22" t="s">
        <v>286</v>
      </c>
    </row>
    <row r="534" spans="1:18" x14ac:dyDescent="0.3">
      <c r="B534" s="20" t="str">
        <f t="shared" si="73"/>
        <v/>
      </c>
      <c r="C534" s="20" t="str">
        <f t="shared" si="73"/>
        <v/>
      </c>
      <c r="D534" s="20" t="str">
        <f t="shared" si="73"/>
        <v/>
      </c>
      <c r="E534" s="20" t="str">
        <f t="shared" si="73"/>
        <v/>
      </c>
      <c r="F534" s="20">
        <f t="shared" si="73"/>
        <v>26793.73</v>
      </c>
      <c r="G534" s="20">
        <f t="shared" si="73"/>
        <v>31076.55</v>
      </c>
      <c r="H534" s="20">
        <f t="shared" si="73"/>
        <v>32505.46</v>
      </c>
      <c r="I534" s="20">
        <f t="shared" si="73"/>
        <v>30123.41</v>
      </c>
      <c r="J534" s="20">
        <f t="shared" si="73"/>
        <v>27938.06</v>
      </c>
      <c r="K534" s="20">
        <f t="shared" si="73"/>
        <v>33259.9</v>
      </c>
      <c r="L534" s="20">
        <f t="shared" si="73"/>
        <v>36838.42</v>
      </c>
      <c r="M534" s="20">
        <f t="shared" si="73"/>
        <v>37454.199999999997</v>
      </c>
      <c r="N534" s="20">
        <f t="shared" si="73"/>
        <v>32765.52</v>
      </c>
      <c r="O534" s="20">
        <f t="shared" si="73"/>
        <v>34962.68</v>
      </c>
      <c r="P534" s="20" t="str">
        <f t="shared" si="73"/>
        <v/>
      </c>
      <c r="Q534" s="18"/>
      <c r="R534" s="22" t="s">
        <v>287</v>
      </c>
    </row>
    <row r="535" spans="1:18" x14ac:dyDescent="0.3">
      <c r="B535" s="39" t="str">
        <f t="shared" si="73"/>
        <v/>
      </c>
      <c r="C535" s="39" t="str">
        <f t="shared" si="73"/>
        <v/>
      </c>
      <c r="D535" s="39" t="str">
        <f t="shared" si="73"/>
        <v/>
      </c>
      <c r="E535" s="39" t="str">
        <f t="shared" si="73"/>
        <v/>
      </c>
      <c r="F535" s="39">
        <f t="shared" si="73"/>
        <v>24540.34</v>
      </c>
      <c r="G535" s="39">
        <f t="shared" si="73"/>
        <v>33443.120000000003</v>
      </c>
      <c r="H535" s="39">
        <f t="shared" si="73"/>
        <v>34611.699999999997</v>
      </c>
      <c r="I535" s="39">
        <f t="shared" si="73"/>
        <v>31463.64</v>
      </c>
      <c r="J535" s="39">
        <f t="shared" si="73"/>
        <v>29993.9</v>
      </c>
      <c r="K535" s="39">
        <f t="shared" si="73"/>
        <v>43284.11</v>
      </c>
      <c r="L535" s="39">
        <f t="shared" si="73"/>
        <v>34365.54</v>
      </c>
      <c r="M535" s="39">
        <f t="shared" si="73"/>
        <v>29882.7</v>
      </c>
      <c r="N535" s="39">
        <f t="shared" si="73"/>
        <v>29749.96</v>
      </c>
      <c r="O535" s="39">
        <f t="shared" si="73"/>
        <v>31296.93</v>
      </c>
      <c r="P535" s="39" t="str">
        <f t="shared" si="73"/>
        <v/>
      </c>
      <c r="Q535" s="18"/>
      <c r="R535" s="22" t="s">
        <v>294</v>
      </c>
    </row>
    <row r="536" spans="1:18" x14ac:dyDescent="0.3">
      <c r="B536" s="50">
        <f t="shared" ref="B536:M536" si="74">SUM(B532:B535)</f>
        <v>0</v>
      </c>
      <c r="C536" s="50">
        <f t="shared" si="74"/>
        <v>0</v>
      </c>
      <c r="D536" s="50">
        <f t="shared" si="74"/>
        <v>0</v>
      </c>
      <c r="E536" s="50">
        <f t="shared" si="74"/>
        <v>0</v>
      </c>
      <c r="F536" s="50">
        <f t="shared" si="74"/>
        <v>108087.67</v>
      </c>
      <c r="G536" s="50">
        <f t="shared" si="74"/>
        <v>118846.15</v>
      </c>
      <c r="H536" s="50">
        <f t="shared" si="74"/>
        <v>130246.51</v>
      </c>
      <c r="I536" s="50">
        <f t="shared" si="74"/>
        <v>127327.46</v>
      </c>
      <c r="J536" s="50">
        <f t="shared" si="74"/>
        <v>122019.23999999999</v>
      </c>
      <c r="K536" s="50">
        <f t="shared" si="74"/>
        <v>144017.76</v>
      </c>
      <c r="L536" s="50">
        <f t="shared" si="74"/>
        <v>141190.79</v>
      </c>
      <c r="M536" s="50">
        <f t="shared" si="74"/>
        <v>144495.34</v>
      </c>
      <c r="N536" s="50">
        <f>IF(N533="",N532*4,IF(N534="",(N533+N532)*2,IF(N535="",((N534+N533+N532)/3)*4,SUM(N532:N535))))</f>
        <v>136856.88</v>
      </c>
      <c r="O536" s="50">
        <f>IF(O533="",O532*4,IF(O534="",(O533+O532)*2,IF(O535="",((O534+O533+O532)/3)*4,SUM(O532:O535))))</f>
        <v>139740.88999999998</v>
      </c>
      <c r="P536" s="50">
        <f>IF(P533="",P532*4,IF(P534="",(P533+P532)*2,IF(P535="",((P534+P533+P532)/3)*4,SUM(P532:P535))))</f>
        <v>149116.4</v>
      </c>
      <c r="Q536" s="18"/>
      <c r="R536" s="22" t="s">
        <v>288</v>
      </c>
    </row>
    <row r="537" spans="1:18" x14ac:dyDescent="0.3">
      <c r="B537" s="45" t="e">
        <f t="shared" ref="B537:P537" si="75">+B536/(B$465+B$472)</f>
        <v>#DIV/0!</v>
      </c>
      <c r="C537" s="48" t="e">
        <f t="shared" si="75"/>
        <v>#DIV/0!</v>
      </c>
      <c r="D537" s="48" t="e">
        <f t="shared" si="75"/>
        <v>#DIV/0!</v>
      </c>
      <c r="E537" s="48" t="e">
        <f t="shared" si="75"/>
        <v>#DIV/0!</v>
      </c>
      <c r="F537" s="48">
        <f t="shared" si="75"/>
        <v>0.22922500491744785</v>
      </c>
      <c r="G537" s="48">
        <f t="shared" si="75"/>
        <v>0.16676387273757345</v>
      </c>
      <c r="H537" s="48">
        <f t="shared" si="75"/>
        <v>0.18095699290740727</v>
      </c>
      <c r="I537" s="48">
        <f t="shared" si="75"/>
        <v>0.21033968446964213</v>
      </c>
      <c r="J537" s="48">
        <f t="shared" si="75"/>
        <v>0.21621404196506441</v>
      </c>
      <c r="K537" s="48">
        <f t="shared" si="75"/>
        <v>0.20616343787016717</v>
      </c>
      <c r="L537" s="48">
        <f t="shared" si="75"/>
        <v>0.17483490118998143</v>
      </c>
      <c r="M537" s="48">
        <f t="shared" si="75"/>
        <v>0.16665229989090088</v>
      </c>
      <c r="N537" s="48">
        <f t="shared" si="75"/>
        <v>0.15177827170979494</v>
      </c>
      <c r="O537" s="48">
        <f t="shared" si="75"/>
        <v>0.14660392399993552</v>
      </c>
      <c r="P537" s="48">
        <f t="shared" si="75"/>
        <v>0.12086467012518289</v>
      </c>
      <c r="Q537" s="18"/>
      <c r="R537" s="24" t="s">
        <v>289</v>
      </c>
    </row>
    <row r="538" spans="1:18" s="33" customFormat="1" x14ac:dyDescent="0.3">
      <c r="A538" s="30"/>
      <c r="B538" s="41"/>
      <c r="C538" s="23" t="e">
        <f t="shared" ref="C538:M538" si="76">C536/B536-1</f>
        <v>#DIV/0!</v>
      </c>
      <c r="D538" s="23" t="e">
        <f t="shared" si="76"/>
        <v>#DIV/0!</v>
      </c>
      <c r="E538" s="23" t="e">
        <f t="shared" si="76"/>
        <v>#DIV/0!</v>
      </c>
      <c r="F538" s="23" t="e">
        <f t="shared" si="76"/>
        <v>#DIV/0!</v>
      </c>
      <c r="G538" s="23">
        <f t="shared" si="76"/>
        <v>9.9534757294703402E-2</v>
      </c>
      <c r="H538" s="23">
        <f t="shared" si="76"/>
        <v>9.5925362327681674E-2</v>
      </c>
      <c r="I538" s="23">
        <f t="shared" si="76"/>
        <v>-2.2411732951616026E-2</v>
      </c>
      <c r="J538" s="23">
        <f t="shared" si="76"/>
        <v>-4.1689514579180464E-2</v>
      </c>
      <c r="K538" s="23">
        <f t="shared" si="76"/>
        <v>0.18028730551018035</v>
      </c>
      <c r="L538" s="23">
        <f t="shared" si="76"/>
        <v>-1.962931516224109E-2</v>
      </c>
      <c r="M538" s="23">
        <f t="shared" si="76"/>
        <v>2.3404855231704547E-2</v>
      </c>
      <c r="N538" s="23">
        <f>N536/M536-1</f>
        <v>-5.2863019665547628E-2</v>
      </c>
      <c r="O538" s="23">
        <f>O536/N536-1</f>
        <v>2.1073182437010063E-2</v>
      </c>
      <c r="P538" s="23">
        <f>P536/O536-1</f>
        <v>6.709210167474966E-2</v>
      </c>
      <c r="Q538" s="37"/>
      <c r="R538" s="32" t="s">
        <v>295</v>
      </c>
    </row>
    <row r="539" spans="1:18" x14ac:dyDescent="0.3">
      <c r="B539" s="205" t="s">
        <v>220</v>
      </c>
      <c r="C539" s="206"/>
      <c r="D539" s="206"/>
      <c r="E539" s="206"/>
      <c r="F539" s="206"/>
      <c r="G539" s="206"/>
      <c r="H539" s="206"/>
      <c r="I539" s="206"/>
      <c r="J539" s="206"/>
      <c r="K539" s="206"/>
      <c r="L539" s="206"/>
      <c r="M539" s="206"/>
      <c r="N539" s="206"/>
      <c r="O539" s="206"/>
      <c r="P539" s="206"/>
      <c r="Q539" s="18"/>
      <c r="R539" s="3"/>
    </row>
    <row r="540" spans="1:18" x14ac:dyDescent="0.3">
      <c r="B540" s="20" t="str">
        <f t="shared" ref="B540:P543" si="77">IFERROR(VLOOKUP($B$539,$130:$216,MATCH($R540&amp;"/"&amp;B$348,$128:$128,0),FALSE),"")</f>
        <v/>
      </c>
      <c r="C540" s="20" t="str">
        <f t="shared" si="77"/>
        <v/>
      </c>
      <c r="D540" s="20" t="str">
        <f t="shared" si="77"/>
        <v/>
      </c>
      <c r="E540" s="20" t="str">
        <f t="shared" si="77"/>
        <v/>
      </c>
      <c r="F540" s="20" t="str">
        <f t="shared" si="77"/>
        <v/>
      </c>
      <c r="G540" s="20" t="str">
        <f t="shared" si="77"/>
        <v/>
      </c>
      <c r="H540" s="20" t="str">
        <f t="shared" si="77"/>
        <v/>
      </c>
      <c r="I540" s="20" t="str">
        <f t="shared" si="77"/>
        <v/>
      </c>
      <c r="J540" s="20" t="str">
        <f t="shared" si="77"/>
        <v/>
      </c>
      <c r="K540" s="20" t="str">
        <f t="shared" si="77"/>
        <v/>
      </c>
      <c r="L540" s="20" t="str">
        <f t="shared" si="77"/>
        <v/>
      </c>
      <c r="M540" s="20" t="str">
        <f t="shared" si="77"/>
        <v/>
      </c>
      <c r="N540" s="20" t="str">
        <f t="shared" si="77"/>
        <v/>
      </c>
      <c r="O540" s="20" t="str">
        <f t="shared" si="77"/>
        <v/>
      </c>
      <c r="P540" s="20" t="str">
        <f t="shared" si="77"/>
        <v/>
      </c>
      <c r="Q540" s="18"/>
      <c r="R540" s="22" t="s">
        <v>285</v>
      </c>
    </row>
    <row r="541" spans="1:18" x14ac:dyDescent="0.3">
      <c r="B541" s="20" t="str">
        <f t="shared" si="77"/>
        <v/>
      </c>
      <c r="C541" s="20" t="str">
        <f t="shared" si="77"/>
        <v/>
      </c>
      <c r="D541" s="20" t="str">
        <f t="shared" si="77"/>
        <v/>
      </c>
      <c r="E541" s="20" t="str">
        <f t="shared" si="77"/>
        <v/>
      </c>
      <c r="F541" s="20" t="str">
        <f t="shared" si="77"/>
        <v/>
      </c>
      <c r="G541" s="20" t="str">
        <f t="shared" si="77"/>
        <v/>
      </c>
      <c r="H541" s="20" t="str">
        <f t="shared" si="77"/>
        <v/>
      </c>
      <c r="I541" s="20" t="str">
        <f t="shared" si="77"/>
        <v/>
      </c>
      <c r="J541" s="20" t="str">
        <f t="shared" si="77"/>
        <v/>
      </c>
      <c r="K541" s="20" t="str">
        <f t="shared" si="77"/>
        <v/>
      </c>
      <c r="L541" s="20" t="str">
        <f t="shared" si="77"/>
        <v/>
      </c>
      <c r="M541" s="20" t="str">
        <f t="shared" si="77"/>
        <v/>
      </c>
      <c r="N541" s="20" t="str">
        <f t="shared" si="77"/>
        <v/>
      </c>
      <c r="O541" s="20" t="str">
        <f t="shared" si="77"/>
        <v/>
      </c>
      <c r="P541" s="20" t="str">
        <f t="shared" si="77"/>
        <v/>
      </c>
      <c r="Q541" s="18"/>
      <c r="R541" s="22" t="s">
        <v>286</v>
      </c>
    </row>
    <row r="542" spans="1:18" x14ac:dyDescent="0.3">
      <c r="B542" s="20" t="str">
        <f t="shared" si="77"/>
        <v/>
      </c>
      <c r="C542" s="20" t="str">
        <f t="shared" si="77"/>
        <v/>
      </c>
      <c r="D542" s="20" t="str">
        <f t="shared" si="77"/>
        <v/>
      </c>
      <c r="E542" s="20" t="str">
        <f t="shared" si="77"/>
        <v/>
      </c>
      <c r="F542" s="20" t="str">
        <f t="shared" si="77"/>
        <v/>
      </c>
      <c r="G542" s="20" t="str">
        <f t="shared" si="77"/>
        <v/>
      </c>
      <c r="H542" s="20" t="str">
        <f t="shared" si="77"/>
        <v/>
      </c>
      <c r="I542" s="20" t="str">
        <f t="shared" si="77"/>
        <v/>
      </c>
      <c r="J542" s="20" t="str">
        <f t="shared" si="77"/>
        <v/>
      </c>
      <c r="K542" s="20" t="str">
        <f t="shared" si="77"/>
        <v/>
      </c>
      <c r="L542" s="20" t="str">
        <f t="shared" si="77"/>
        <v/>
      </c>
      <c r="M542" s="20" t="str">
        <f t="shared" si="77"/>
        <v/>
      </c>
      <c r="N542" s="20" t="str">
        <f t="shared" si="77"/>
        <v/>
      </c>
      <c r="O542" s="20" t="str">
        <f t="shared" si="77"/>
        <v/>
      </c>
      <c r="P542" s="20" t="str">
        <f t="shared" si="77"/>
        <v/>
      </c>
      <c r="Q542" s="18"/>
      <c r="R542" s="22" t="s">
        <v>287</v>
      </c>
    </row>
    <row r="543" spans="1:18" x14ac:dyDescent="0.3">
      <c r="B543" s="39" t="str">
        <f t="shared" si="77"/>
        <v/>
      </c>
      <c r="C543" s="39" t="str">
        <f t="shared" si="77"/>
        <v/>
      </c>
      <c r="D543" s="39" t="str">
        <f t="shared" si="77"/>
        <v/>
      </c>
      <c r="E543" s="39" t="str">
        <f t="shared" si="77"/>
        <v/>
      </c>
      <c r="F543" s="39" t="str">
        <f t="shared" si="77"/>
        <v/>
      </c>
      <c r="G543" s="39" t="str">
        <f t="shared" si="77"/>
        <v/>
      </c>
      <c r="H543" s="39" t="str">
        <f t="shared" si="77"/>
        <v/>
      </c>
      <c r="I543" s="39" t="str">
        <f t="shared" si="77"/>
        <v/>
      </c>
      <c r="J543" s="39" t="str">
        <f t="shared" si="77"/>
        <v/>
      </c>
      <c r="K543" s="39" t="str">
        <f t="shared" si="77"/>
        <v/>
      </c>
      <c r="L543" s="39" t="str">
        <f t="shared" si="77"/>
        <v/>
      </c>
      <c r="M543" s="39" t="str">
        <f t="shared" si="77"/>
        <v/>
      </c>
      <c r="N543" s="39" t="str">
        <f t="shared" si="77"/>
        <v/>
      </c>
      <c r="O543" s="39" t="str">
        <f t="shared" si="77"/>
        <v/>
      </c>
      <c r="P543" s="39" t="str">
        <f t="shared" si="77"/>
        <v/>
      </c>
      <c r="Q543" s="18"/>
      <c r="R543" s="22" t="s">
        <v>294</v>
      </c>
    </row>
    <row r="544" spans="1:18" x14ac:dyDescent="0.3">
      <c r="B544" s="39">
        <f>SUM(B540:B543)</f>
        <v>0</v>
      </c>
      <c r="C544" s="39">
        <f t="shared" ref="C544:M544" si="78">SUM(C540:C543)</f>
        <v>0</v>
      </c>
      <c r="D544" s="39">
        <f t="shared" si="78"/>
        <v>0</v>
      </c>
      <c r="E544" s="39">
        <f t="shared" si="78"/>
        <v>0</v>
      </c>
      <c r="F544" s="39">
        <f t="shared" si="78"/>
        <v>0</v>
      </c>
      <c r="G544" s="39">
        <f t="shared" si="78"/>
        <v>0</v>
      </c>
      <c r="H544" s="39">
        <f t="shared" si="78"/>
        <v>0</v>
      </c>
      <c r="I544" s="39">
        <f t="shared" si="78"/>
        <v>0</v>
      </c>
      <c r="J544" s="39">
        <f t="shared" si="78"/>
        <v>0</v>
      </c>
      <c r="K544" s="39">
        <f t="shared" si="78"/>
        <v>0</v>
      </c>
      <c r="L544" s="39">
        <f t="shared" si="78"/>
        <v>0</v>
      </c>
      <c r="M544" s="39">
        <f t="shared" si="78"/>
        <v>0</v>
      </c>
      <c r="N544" s="39" t="e">
        <f>IF(N541="",N540*4,IF(N542="",(N541+N540)*2,IF(N543="",((N542+N541+N540)/3)*4,SUM(N540:N543))))</f>
        <v>#VALUE!</v>
      </c>
      <c r="O544" s="39" t="e">
        <f>IF(O541="",O540*4,IF(O542="",(O541+O540)*2,IF(O543="",((O542+O541+O540)/3)*4,SUM(O540:O543))))</f>
        <v>#VALUE!</v>
      </c>
      <c r="P544" s="39" t="e">
        <f>IF(P541="",P540*4,IF(P542="",(P541+P540)*2,IF(P543="",((P542+P541+P540)/3)*4,SUM(P540:P543))))</f>
        <v>#VALUE!</v>
      </c>
      <c r="Q544" s="18"/>
      <c r="R544" s="22" t="s">
        <v>288</v>
      </c>
    </row>
    <row r="545" spans="1:18" x14ac:dyDescent="0.3">
      <c r="B545" s="45" t="e">
        <f t="shared" ref="B545:P545" si="79">+B544/(B$465+B$472)</f>
        <v>#DIV/0!</v>
      </c>
      <c r="C545" s="46" t="e">
        <f t="shared" si="79"/>
        <v>#DIV/0!</v>
      </c>
      <c r="D545" s="46" t="e">
        <f t="shared" si="79"/>
        <v>#DIV/0!</v>
      </c>
      <c r="E545" s="46" t="e">
        <f t="shared" si="79"/>
        <v>#DIV/0!</v>
      </c>
      <c r="F545" s="46">
        <f t="shared" si="79"/>
        <v>0</v>
      </c>
      <c r="G545" s="46">
        <f t="shared" si="79"/>
        <v>0</v>
      </c>
      <c r="H545" s="46">
        <f t="shared" si="79"/>
        <v>0</v>
      </c>
      <c r="I545" s="46">
        <f t="shared" si="79"/>
        <v>0</v>
      </c>
      <c r="J545" s="46">
        <f t="shared" si="79"/>
        <v>0</v>
      </c>
      <c r="K545" s="46">
        <f t="shared" si="79"/>
        <v>0</v>
      </c>
      <c r="L545" s="46">
        <f t="shared" si="79"/>
        <v>0</v>
      </c>
      <c r="M545" s="46">
        <f t="shared" si="79"/>
        <v>0</v>
      </c>
      <c r="N545" s="47" t="e">
        <f t="shared" si="79"/>
        <v>#VALUE!</v>
      </c>
      <c r="O545" s="47" t="e">
        <f t="shared" si="79"/>
        <v>#VALUE!</v>
      </c>
      <c r="P545" s="47" t="e">
        <f t="shared" si="79"/>
        <v>#VALUE!</v>
      </c>
      <c r="Q545" s="18"/>
      <c r="R545" s="24" t="s">
        <v>289</v>
      </c>
    </row>
    <row r="546" spans="1:18" x14ac:dyDescent="0.3">
      <c r="B546" s="197" t="s">
        <v>300</v>
      </c>
      <c r="C546" s="197"/>
      <c r="D546" s="197"/>
      <c r="E546" s="197"/>
      <c r="F546" s="197"/>
      <c r="G546" s="197"/>
      <c r="H546" s="197"/>
      <c r="I546" s="197"/>
      <c r="J546" s="197"/>
      <c r="K546" s="197"/>
      <c r="L546" s="197"/>
      <c r="M546" s="197"/>
      <c r="N546" s="197"/>
      <c r="O546" s="197"/>
      <c r="P546" s="34"/>
      <c r="Q546" s="18"/>
      <c r="R546" s="3"/>
    </row>
    <row r="547" spans="1:18" x14ac:dyDescent="0.3">
      <c r="B547" s="20" t="str">
        <f t="shared" ref="B547:O551" si="80">IFERROR(B507+B468-B532-B540,"")</f>
        <v/>
      </c>
      <c r="C547" s="20" t="str">
        <f t="shared" si="80"/>
        <v/>
      </c>
      <c r="D547" s="20" t="str">
        <f t="shared" si="80"/>
        <v/>
      </c>
      <c r="E547" s="20" t="str">
        <f t="shared" si="80"/>
        <v/>
      </c>
      <c r="F547" s="20" t="str">
        <f t="shared" si="80"/>
        <v/>
      </c>
      <c r="G547" s="20" t="str">
        <f t="shared" si="80"/>
        <v/>
      </c>
      <c r="H547" s="20" t="str">
        <f t="shared" si="80"/>
        <v/>
      </c>
      <c r="I547" s="20" t="str">
        <f t="shared" si="80"/>
        <v/>
      </c>
      <c r="J547" s="20" t="str">
        <f t="shared" si="80"/>
        <v/>
      </c>
      <c r="K547" s="20" t="str">
        <f t="shared" si="80"/>
        <v/>
      </c>
      <c r="L547" s="20" t="str">
        <f t="shared" si="80"/>
        <v/>
      </c>
      <c r="M547" s="20" t="str">
        <f t="shared" si="80"/>
        <v/>
      </c>
      <c r="N547" s="20" t="str">
        <f t="shared" si="80"/>
        <v/>
      </c>
      <c r="O547" s="20" t="str">
        <f t="shared" si="80"/>
        <v/>
      </c>
      <c r="P547" s="20" t="str">
        <f>IFERROR(P507+P468-P532-P540," ")</f>
        <v xml:space="preserve"> </v>
      </c>
      <c r="Q547" s="18"/>
      <c r="R547" s="22" t="s">
        <v>285</v>
      </c>
    </row>
    <row r="548" spans="1:18" x14ac:dyDescent="0.3">
      <c r="B548" s="20" t="str">
        <f t="shared" si="80"/>
        <v/>
      </c>
      <c r="C548" s="20" t="str">
        <f t="shared" si="80"/>
        <v/>
      </c>
      <c r="D548" s="20" t="str">
        <f t="shared" si="80"/>
        <v/>
      </c>
      <c r="E548" s="20" t="str">
        <f t="shared" si="80"/>
        <v/>
      </c>
      <c r="F548" s="20" t="str">
        <f t="shared" si="80"/>
        <v/>
      </c>
      <c r="G548" s="20" t="str">
        <f t="shared" si="80"/>
        <v/>
      </c>
      <c r="H548" s="20" t="str">
        <f t="shared" si="80"/>
        <v/>
      </c>
      <c r="I548" s="20" t="str">
        <f t="shared" si="80"/>
        <v/>
      </c>
      <c r="J548" s="20" t="str">
        <f t="shared" si="80"/>
        <v/>
      </c>
      <c r="K548" s="20" t="str">
        <f t="shared" si="80"/>
        <v/>
      </c>
      <c r="L548" s="20" t="str">
        <f t="shared" si="80"/>
        <v/>
      </c>
      <c r="M548" s="20" t="str">
        <f t="shared" si="80"/>
        <v/>
      </c>
      <c r="N548" s="20" t="str">
        <f t="shared" si="80"/>
        <v/>
      </c>
      <c r="O548" s="20" t="str">
        <f t="shared" si="80"/>
        <v/>
      </c>
      <c r="P548" s="20" t="str">
        <f>IFERROR(P508+P469-P533-P541,"")</f>
        <v/>
      </c>
      <c r="Q548" s="18"/>
      <c r="R548" s="22" t="s">
        <v>286</v>
      </c>
    </row>
    <row r="549" spans="1:18" x14ac:dyDescent="0.3">
      <c r="B549" s="20" t="str">
        <f t="shared" si="80"/>
        <v/>
      </c>
      <c r="C549" s="20" t="str">
        <f t="shared" si="80"/>
        <v/>
      </c>
      <c r="D549" s="20" t="str">
        <f t="shared" si="80"/>
        <v/>
      </c>
      <c r="E549" s="20" t="str">
        <f t="shared" si="80"/>
        <v/>
      </c>
      <c r="F549" s="20" t="str">
        <f t="shared" si="80"/>
        <v/>
      </c>
      <c r="G549" s="20" t="str">
        <f t="shared" si="80"/>
        <v/>
      </c>
      <c r="H549" s="20" t="str">
        <f t="shared" si="80"/>
        <v/>
      </c>
      <c r="I549" s="20" t="str">
        <f t="shared" si="80"/>
        <v/>
      </c>
      <c r="J549" s="20" t="str">
        <f t="shared" si="80"/>
        <v/>
      </c>
      <c r="K549" s="20" t="str">
        <f t="shared" si="80"/>
        <v/>
      </c>
      <c r="L549" s="20" t="str">
        <f t="shared" si="80"/>
        <v/>
      </c>
      <c r="M549" s="20" t="str">
        <f t="shared" si="80"/>
        <v/>
      </c>
      <c r="N549" s="20" t="str">
        <f t="shared" si="80"/>
        <v/>
      </c>
      <c r="O549" s="20" t="str">
        <f t="shared" si="80"/>
        <v/>
      </c>
      <c r="P549" s="20" t="str">
        <f>IFERROR(P509+P470-P534-P542,"")</f>
        <v/>
      </c>
      <c r="Q549" s="18"/>
      <c r="R549" s="22" t="s">
        <v>287</v>
      </c>
    </row>
    <row r="550" spans="1:18" x14ac:dyDescent="0.3">
      <c r="B550" s="39" t="str">
        <f t="shared" si="80"/>
        <v/>
      </c>
      <c r="C550" s="39" t="str">
        <f t="shared" si="80"/>
        <v/>
      </c>
      <c r="D550" s="39" t="str">
        <f t="shared" si="80"/>
        <v/>
      </c>
      <c r="E550" s="39" t="str">
        <f t="shared" si="80"/>
        <v/>
      </c>
      <c r="F550" s="39" t="str">
        <f t="shared" si="80"/>
        <v/>
      </c>
      <c r="G550" s="39" t="str">
        <f t="shared" si="80"/>
        <v/>
      </c>
      <c r="H550" s="39" t="str">
        <f t="shared" si="80"/>
        <v/>
      </c>
      <c r="I550" s="39" t="str">
        <f t="shared" si="80"/>
        <v/>
      </c>
      <c r="J550" s="39" t="str">
        <f t="shared" si="80"/>
        <v/>
      </c>
      <c r="K550" s="39" t="str">
        <f t="shared" si="80"/>
        <v/>
      </c>
      <c r="L550" s="39" t="str">
        <f t="shared" si="80"/>
        <v/>
      </c>
      <c r="M550" s="39" t="str">
        <f t="shared" si="80"/>
        <v/>
      </c>
      <c r="N550" s="39" t="str">
        <f t="shared" si="80"/>
        <v/>
      </c>
      <c r="O550" s="39" t="str">
        <f t="shared" si="80"/>
        <v/>
      </c>
      <c r="P550" s="39" t="str">
        <f>IFERROR(P510+P471-P535-P543,"")</f>
        <v/>
      </c>
      <c r="Q550" s="18"/>
      <c r="R550" s="22" t="s">
        <v>294</v>
      </c>
    </row>
    <row r="551" spans="1:18" x14ac:dyDescent="0.3">
      <c r="B551" s="50">
        <f t="shared" si="80"/>
        <v>0</v>
      </c>
      <c r="C551" s="39">
        <f t="shared" si="80"/>
        <v>0</v>
      </c>
      <c r="D551" s="39">
        <f t="shared" si="80"/>
        <v>0</v>
      </c>
      <c r="E551" s="39">
        <f t="shared" si="80"/>
        <v>0</v>
      </c>
      <c r="F551" s="39">
        <f t="shared" si="80"/>
        <v>84823.539999999964</v>
      </c>
      <c r="G551" s="39">
        <f t="shared" si="80"/>
        <v>245438.84999999995</v>
      </c>
      <c r="H551" s="39">
        <f t="shared" si="80"/>
        <v>232490.27000000002</v>
      </c>
      <c r="I551" s="39">
        <f t="shared" si="80"/>
        <v>157411.75999999989</v>
      </c>
      <c r="J551" s="39">
        <f t="shared" si="80"/>
        <v>134905.64999999994</v>
      </c>
      <c r="K551" s="39">
        <f t="shared" si="80"/>
        <v>216054.15000000008</v>
      </c>
      <c r="L551" s="39">
        <f t="shared" si="80"/>
        <v>288366.58999999997</v>
      </c>
      <c r="M551" s="39">
        <f t="shared" si="80"/>
        <v>310854.29000000015</v>
      </c>
      <c r="N551" s="39" t="str">
        <f t="shared" si="80"/>
        <v/>
      </c>
      <c r="O551" s="39" t="str">
        <f t="shared" si="80"/>
        <v/>
      </c>
      <c r="P551" s="39" t="str">
        <f>IFERROR(P511+P472-P536-P544,"")</f>
        <v/>
      </c>
      <c r="Q551" s="18"/>
      <c r="R551" s="22" t="s">
        <v>288</v>
      </c>
    </row>
    <row r="552" spans="1:18" x14ac:dyDescent="0.3">
      <c r="B552" s="48" t="e">
        <f t="shared" ref="B552:P552" si="81">+B551/(B$465+B$472)</f>
        <v>#DIV/0!</v>
      </c>
      <c r="C552" s="48" t="e">
        <f t="shared" si="81"/>
        <v>#DIV/0!</v>
      </c>
      <c r="D552" s="48" t="e">
        <f t="shared" si="81"/>
        <v>#DIV/0!</v>
      </c>
      <c r="E552" s="48" t="e">
        <f t="shared" si="81"/>
        <v>#DIV/0!</v>
      </c>
      <c r="F552" s="48">
        <f t="shared" si="81"/>
        <v>0.17988801473484742</v>
      </c>
      <c r="G552" s="48">
        <f t="shared" si="81"/>
        <v>0.34439763632441078</v>
      </c>
      <c r="H552" s="48">
        <f t="shared" si="81"/>
        <v>0.32300857918904091</v>
      </c>
      <c r="I552" s="48">
        <f t="shared" si="81"/>
        <v>0.26003770066732668</v>
      </c>
      <c r="J552" s="48">
        <f t="shared" si="81"/>
        <v>0.23904833262708636</v>
      </c>
      <c r="K552" s="48">
        <f t="shared" si="81"/>
        <v>0.3092845377550435</v>
      </c>
      <c r="L552" s="48">
        <f t="shared" si="81"/>
        <v>0.35708097014785367</v>
      </c>
      <c r="M552" s="48">
        <f t="shared" si="81"/>
        <v>0.35852078246573976</v>
      </c>
      <c r="N552" s="48" t="e">
        <f t="shared" si="81"/>
        <v>#VALUE!</v>
      </c>
      <c r="O552" s="48" t="e">
        <f t="shared" si="81"/>
        <v>#VALUE!</v>
      </c>
      <c r="P552" s="48" t="e">
        <f t="shared" si="81"/>
        <v>#VALUE!</v>
      </c>
      <c r="Q552" s="18"/>
      <c r="R552" s="24" t="s">
        <v>301</v>
      </c>
    </row>
    <row r="553" spans="1:18" s="33" customFormat="1" x14ac:dyDescent="0.3">
      <c r="A553" s="30"/>
      <c r="B553" s="41"/>
      <c r="C553" s="23" t="e">
        <f t="shared" ref="C553:M553" si="82">C551/B551-1</f>
        <v>#DIV/0!</v>
      </c>
      <c r="D553" s="23" t="e">
        <f t="shared" si="82"/>
        <v>#DIV/0!</v>
      </c>
      <c r="E553" s="23" t="e">
        <f t="shared" si="82"/>
        <v>#DIV/0!</v>
      </c>
      <c r="F553" s="23" t="e">
        <f t="shared" si="82"/>
        <v>#DIV/0!</v>
      </c>
      <c r="G553" s="23">
        <f t="shared" si="82"/>
        <v>1.8935228357599794</v>
      </c>
      <c r="H553" s="23">
        <f t="shared" si="82"/>
        <v>-5.2756847581382993E-2</v>
      </c>
      <c r="I553" s="23">
        <f t="shared" si="82"/>
        <v>-0.3229318371044092</v>
      </c>
      <c r="J553" s="23">
        <f t="shared" si="82"/>
        <v>-0.14297603940137615</v>
      </c>
      <c r="K553" s="23">
        <f t="shared" si="82"/>
        <v>0.60152039592115081</v>
      </c>
      <c r="L553" s="23">
        <f t="shared" si="82"/>
        <v>0.33469590840999741</v>
      </c>
      <c r="M553" s="23">
        <f t="shared" si="82"/>
        <v>7.7983028477744964E-2</v>
      </c>
      <c r="N553" s="23" t="e">
        <f>N551/M551-1</f>
        <v>#VALUE!</v>
      </c>
      <c r="O553" s="23" t="e">
        <f>O551/N551-1</f>
        <v>#VALUE!</v>
      </c>
      <c r="P553" s="23" t="e">
        <f>P551/O551-1</f>
        <v>#VALUE!</v>
      </c>
      <c r="Q553" s="37"/>
      <c r="R553" s="32" t="s">
        <v>295</v>
      </c>
    </row>
    <row r="554" spans="1:18" x14ac:dyDescent="0.3">
      <c r="B554" s="197" t="s">
        <v>302</v>
      </c>
      <c r="C554" s="197"/>
      <c r="D554" s="197"/>
      <c r="E554" s="197"/>
      <c r="F554" s="197"/>
      <c r="G554" s="197"/>
      <c r="H554" s="197"/>
      <c r="I554" s="197"/>
      <c r="J554" s="197"/>
      <c r="K554" s="197"/>
      <c r="L554" s="197"/>
      <c r="M554" s="197"/>
      <c r="N554" s="197"/>
      <c r="O554" s="197"/>
      <c r="P554" s="34"/>
      <c r="Q554" s="18"/>
      <c r="R554" s="24"/>
    </row>
    <row r="555" spans="1:18" x14ac:dyDescent="0.3">
      <c r="B555" s="20" t="str">
        <f t="shared" ref="B555:P555" si="83">IFERROR(B547+B593,"")</f>
        <v/>
      </c>
      <c r="C555" s="20" t="str">
        <f t="shared" si="83"/>
        <v/>
      </c>
      <c r="D555" s="20" t="str">
        <f t="shared" si="83"/>
        <v/>
      </c>
      <c r="E555" s="20" t="str">
        <f t="shared" si="83"/>
        <v/>
      </c>
      <c r="F555" s="20" t="str">
        <f t="shared" si="83"/>
        <v/>
      </c>
      <c r="G555" s="20" t="str">
        <f t="shared" si="83"/>
        <v/>
      </c>
      <c r="H555" s="20" t="str">
        <f t="shared" si="83"/>
        <v/>
      </c>
      <c r="I555" s="20" t="str">
        <f t="shared" si="83"/>
        <v/>
      </c>
      <c r="J555" s="20" t="str">
        <f t="shared" si="83"/>
        <v/>
      </c>
      <c r="K555" s="20" t="str">
        <f t="shared" si="83"/>
        <v/>
      </c>
      <c r="L555" s="20" t="str">
        <f t="shared" si="83"/>
        <v/>
      </c>
      <c r="M555" s="20" t="str">
        <f t="shared" si="83"/>
        <v/>
      </c>
      <c r="N555" s="20" t="str">
        <f t="shared" si="83"/>
        <v/>
      </c>
      <c r="O555" s="20" t="str">
        <f t="shared" si="83"/>
        <v/>
      </c>
      <c r="P555" s="20" t="str">
        <f t="shared" si="83"/>
        <v/>
      </c>
      <c r="Q555" s="18"/>
      <c r="R555" s="22" t="s">
        <v>285</v>
      </c>
    </row>
    <row r="556" spans="1:18" x14ac:dyDescent="0.3">
      <c r="B556" s="20" t="str">
        <f t="shared" ref="B556:P558" si="84">IFERROR(B548+B594-B593,"")</f>
        <v/>
      </c>
      <c r="C556" s="20" t="str">
        <f t="shared" si="84"/>
        <v/>
      </c>
      <c r="D556" s="20" t="str">
        <f t="shared" si="84"/>
        <v/>
      </c>
      <c r="E556" s="20" t="str">
        <f t="shared" si="84"/>
        <v/>
      </c>
      <c r="F556" s="20" t="str">
        <f t="shared" si="84"/>
        <v/>
      </c>
      <c r="G556" s="20" t="str">
        <f t="shared" si="84"/>
        <v/>
      </c>
      <c r="H556" s="20" t="str">
        <f t="shared" si="84"/>
        <v/>
      </c>
      <c r="I556" s="20" t="str">
        <f t="shared" si="84"/>
        <v/>
      </c>
      <c r="J556" s="20" t="str">
        <f t="shared" si="84"/>
        <v/>
      </c>
      <c r="K556" s="20" t="str">
        <f t="shared" si="84"/>
        <v/>
      </c>
      <c r="L556" s="20" t="str">
        <f t="shared" si="84"/>
        <v/>
      </c>
      <c r="M556" s="20" t="str">
        <f t="shared" si="84"/>
        <v/>
      </c>
      <c r="N556" s="20" t="str">
        <f t="shared" si="84"/>
        <v/>
      </c>
      <c r="O556" s="20" t="str">
        <f t="shared" si="84"/>
        <v/>
      </c>
      <c r="P556" s="20" t="str">
        <f t="shared" si="84"/>
        <v/>
      </c>
      <c r="Q556" s="18"/>
      <c r="R556" s="22" t="s">
        <v>286</v>
      </c>
    </row>
    <row r="557" spans="1:18" x14ac:dyDescent="0.3">
      <c r="B557" s="20" t="str">
        <f t="shared" si="84"/>
        <v/>
      </c>
      <c r="C557" s="20" t="str">
        <f t="shared" si="84"/>
        <v/>
      </c>
      <c r="D557" s="20" t="str">
        <f t="shared" si="84"/>
        <v/>
      </c>
      <c r="E557" s="20" t="str">
        <f t="shared" si="84"/>
        <v/>
      </c>
      <c r="F557" s="20" t="str">
        <f t="shared" si="84"/>
        <v/>
      </c>
      <c r="G557" s="20" t="str">
        <f t="shared" si="84"/>
        <v/>
      </c>
      <c r="H557" s="20" t="str">
        <f t="shared" si="84"/>
        <v/>
      </c>
      <c r="I557" s="20" t="str">
        <f t="shared" si="84"/>
        <v/>
      </c>
      <c r="J557" s="20" t="str">
        <f t="shared" si="84"/>
        <v/>
      </c>
      <c r="K557" s="20" t="str">
        <f t="shared" si="84"/>
        <v/>
      </c>
      <c r="L557" s="20" t="str">
        <f t="shared" si="84"/>
        <v/>
      </c>
      <c r="M557" s="20" t="str">
        <f t="shared" si="84"/>
        <v/>
      </c>
      <c r="N557" s="20" t="str">
        <f t="shared" si="84"/>
        <v/>
      </c>
      <c r="O557" s="20" t="str">
        <f t="shared" si="84"/>
        <v/>
      </c>
      <c r="P557" s="20" t="str">
        <f t="shared" si="84"/>
        <v/>
      </c>
      <c r="Q557" s="18"/>
      <c r="R557" s="22" t="s">
        <v>287</v>
      </c>
    </row>
    <row r="558" spans="1:18" x14ac:dyDescent="0.3">
      <c r="B558" s="39" t="str">
        <f t="shared" si="84"/>
        <v/>
      </c>
      <c r="C558" s="39" t="str">
        <f t="shared" si="84"/>
        <v/>
      </c>
      <c r="D558" s="39" t="str">
        <f t="shared" si="84"/>
        <v/>
      </c>
      <c r="E558" s="39" t="str">
        <f t="shared" si="84"/>
        <v/>
      </c>
      <c r="F558" s="39" t="str">
        <f t="shared" si="84"/>
        <v/>
      </c>
      <c r="G558" s="39" t="str">
        <f t="shared" si="84"/>
        <v/>
      </c>
      <c r="H558" s="39" t="str">
        <f t="shared" si="84"/>
        <v/>
      </c>
      <c r="I558" s="39" t="str">
        <f t="shared" si="84"/>
        <v/>
      </c>
      <c r="J558" s="39" t="str">
        <f t="shared" si="84"/>
        <v/>
      </c>
      <c r="K558" s="39" t="str">
        <f t="shared" si="84"/>
        <v/>
      </c>
      <c r="L558" s="39" t="str">
        <f t="shared" si="84"/>
        <v/>
      </c>
      <c r="M558" s="39" t="str">
        <f t="shared" si="84"/>
        <v/>
      </c>
      <c r="N558" s="39" t="str">
        <f t="shared" si="84"/>
        <v/>
      </c>
      <c r="O558" s="39" t="str">
        <f t="shared" si="84"/>
        <v/>
      </c>
      <c r="P558" s="39" t="str">
        <f t="shared" si="84"/>
        <v/>
      </c>
      <c r="Q558" s="18"/>
      <c r="R558" s="22" t="s">
        <v>294</v>
      </c>
    </row>
    <row r="559" spans="1:18" x14ac:dyDescent="0.3">
      <c r="B559" s="50" t="str">
        <f t="shared" ref="B559:P559" si="85">IFERROR(B551+B596,"")</f>
        <v/>
      </c>
      <c r="C559" s="39" t="str">
        <f t="shared" si="85"/>
        <v/>
      </c>
      <c r="D559" s="39" t="str">
        <f t="shared" si="85"/>
        <v/>
      </c>
      <c r="E559" s="39" t="str">
        <f t="shared" si="85"/>
        <v/>
      </c>
      <c r="F559" s="39">
        <f t="shared" si="85"/>
        <v>98041.839999999967</v>
      </c>
      <c r="G559" s="39">
        <f t="shared" si="85"/>
        <v>267273.97999999992</v>
      </c>
      <c r="H559" s="39">
        <f t="shared" si="85"/>
        <v>262129.91000000003</v>
      </c>
      <c r="I559" s="39">
        <f t="shared" si="85"/>
        <v>198206.06999999989</v>
      </c>
      <c r="J559" s="39">
        <f t="shared" si="85"/>
        <v>178171.17999999993</v>
      </c>
      <c r="K559" s="39">
        <f t="shared" si="85"/>
        <v>260464.93000000008</v>
      </c>
      <c r="L559" s="39">
        <f t="shared" si="85"/>
        <v>336823.5</v>
      </c>
      <c r="M559" s="39">
        <f t="shared" si="85"/>
        <v>431215.56000000017</v>
      </c>
      <c r="N559" s="39" t="str">
        <f t="shared" si="85"/>
        <v/>
      </c>
      <c r="O559" s="39" t="str">
        <f t="shared" si="85"/>
        <v/>
      </c>
      <c r="P559" s="39" t="str">
        <f t="shared" si="85"/>
        <v/>
      </c>
      <c r="Q559" s="18"/>
      <c r="R559" s="22" t="s">
        <v>288</v>
      </c>
    </row>
    <row r="560" spans="1:18" x14ac:dyDescent="0.3">
      <c r="B560" s="48" t="e">
        <f t="shared" ref="B560:P560" si="86">+B559/(B$465+B$472)</f>
        <v>#VALUE!</v>
      </c>
      <c r="C560" s="48" t="e">
        <f t="shared" si="86"/>
        <v>#VALUE!</v>
      </c>
      <c r="D560" s="48" t="e">
        <f t="shared" si="86"/>
        <v>#VALUE!</v>
      </c>
      <c r="E560" s="48" t="e">
        <f t="shared" si="86"/>
        <v>#VALUE!</v>
      </c>
      <c r="F560" s="48">
        <f t="shared" si="86"/>
        <v>0.20792048950741215</v>
      </c>
      <c r="G560" s="48">
        <f t="shared" si="86"/>
        <v>0.37503649875729872</v>
      </c>
      <c r="H560" s="48">
        <f t="shared" si="86"/>
        <v>0.36418818642195722</v>
      </c>
      <c r="I560" s="48">
        <f t="shared" si="86"/>
        <v>0.32742820930982031</v>
      </c>
      <c r="J560" s="48">
        <f t="shared" si="86"/>
        <v>0.315713415273567</v>
      </c>
      <c r="K560" s="48">
        <f t="shared" si="86"/>
        <v>0.37285919051520072</v>
      </c>
      <c r="L560" s="48">
        <f t="shared" si="86"/>
        <v>0.41708459412234827</v>
      </c>
      <c r="M560" s="48">
        <f t="shared" si="86"/>
        <v>0.4973382866377753</v>
      </c>
      <c r="N560" s="48" t="e">
        <f t="shared" si="86"/>
        <v>#VALUE!</v>
      </c>
      <c r="O560" s="48" t="e">
        <f t="shared" si="86"/>
        <v>#VALUE!</v>
      </c>
      <c r="P560" s="48" t="e">
        <f t="shared" si="86"/>
        <v>#VALUE!</v>
      </c>
      <c r="Q560" s="18"/>
      <c r="R560" s="24" t="s">
        <v>303</v>
      </c>
    </row>
    <row r="561" spans="1:18" s="33" customFormat="1" x14ac:dyDescent="0.3">
      <c r="A561" s="30"/>
      <c r="B561" s="41"/>
      <c r="C561" s="23" t="e">
        <f t="shared" ref="C561:M561" si="87">C559/B559-1</f>
        <v>#VALUE!</v>
      </c>
      <c r="D561" s="23" t="e">
        <f t="shared" si="87"/>
        <v>#VALUE!</v>
      </c>
      <c r="E561" s="23" t="e">
        <f t="shared" si="87"/>
        <v>#VALUE!</v>
      </c>
      <c r="F561" s="23" t="e">
        <f t="shared" si="87"/>
        <v>#VALUE!</v>
      </c>
      <c r="G561" s="23">
        <f t="shared" si="87"/>
        <v>1.726121623176391</v>
      </c>
      <c r="H561" s="23">
        <f t="shared" si="87"/>
        <v>-1.9246430198704312E-2</v>
      </c>
      <c r="I561" s="23">
        <f t="shared" si="87"/>
        <v>-0.24386320508026016</v>
      </c>
      <c r="J561" s="23">
        <f t="shared" si="87"/>
        <v>-0.10108111219802685</v>
      </c>
      <c r="K561" s="23">
        <f t="shared" si="87"/>
        <v>0.46188025470786109</v>
      </c>
      <c r="L561" s="23">
        <f t="shared" si="87"/>
        <v>0.29316257662787804</v>
      </c>
      <c r="M561" s="23">
        <f t="shared" si="87"/>
        <v>0.2802419071115887</v>
      </c>
      <c r="N561" s="23" t="e">
        <f>N559/M559-1</f>
        <v>#VALUE!</v>
      </c>
      <c r="O561" s="23" t="e">
        <f>O559/N559-1</f>
        <v>#VALUE!</v>
      </c>
      <c r="P561" s="23" t="e">
        <f>P559/O559-1</f>
        <v>#VALUE!</v>
      </c>
      <c r="Q561" s="37"/>
      <c r="R561" s="32" t="s">
        <v>295</v>
      </c>
    </row>
    <row r="562" spans="1:18" x14ac:dyDescent="0.3">
      <c r="B562" s="203" t="s">
        <v>200</v>
      </c>
      <c r="C562" s="203"/>
      <c r="D562" s="203"/>
      <c r="E562" s="203"/>
      <c r="F562" s="203"/>
      <c r="G562" s="203"/>
      <c r="H562" s="203"/>
      <c r="I562" s="203"/>
      <c r="J562" s="203"/>
      <c r="K562" s="203"/>
      <c r="L562" s="203"/>
      <c r="M562" s="203"/>
      <c r="N562" s="203"/>
      <c r="O562" s="203"/>
      <c r="P562" s="28"/>
      <c r="Q562" s="18"/>
      <c r="R562" s="3"/>
    </row>
    <row r="563" spans="1:18" x14ac:dyDescent="0.3">
      <c r="B563" s="20" t="str">
        <f t="shared" ref="B563:P566" si="88">IFERROR(VLOOKUP($B$562,$130:$216,MATCH($R563&amp;"/"&amp;B$348,$128:$128,0),FALSE),"")</f>
        <v/>
      </c>
      <c r="C563" s="20" t="str">
        <f t="shared" si="88"/>
        <v/>
      </c>
      <c r="D563" s="20" t="str">
        <f t="shared" si="88"/>
        <v/>
      </c>
      <c r="E563" s="20" t="str">
        <f t="shared" si="88"/>
        <v/>
      </c>
      <c r="F563" s="20">
        <f t="shared" si="88"/>
        <v>223.58</v>
      </c>
      <c r="G563" s="20">
        <f t="shared" si="88"/>
        <v>136.49</v>
      </c>
      <c r="H563" s="20">
        <f t="shared" si="88"/>
        <v>277.51</v>
      </c>
      <c r="I563" s="20">
        <f t="shared" si="88"/>
        <v>0</v>
      </c>
      <c r="J563" s="20">
        <f t="shared" si="88"/>
        <v>0</v>
      </c>
      <c r="K563" s="20">
        <f t="shared" si="88"/>
        <v>0</v>
      </c>
      <c r="L563" s="20">
        <f t="shared" si="88"/>
        <v>0</v>
      </c>
      <c r="M563" s="20">
        <f t="shared" si="88"/>
        <v>5110.28</v>
      </c>
      <c r="N563" s="20">
        <f t="shared" si="88"/>
        <v>5839.56</v>
      </c>
      <c r="O563" s="20">
        <f t="shared" si="88"/>
        <v>5710.07</v>
      </c>
      <c r="P563" s="20">
        <f t="shared" si="88"/>
        <v>6100.97</v>
      </c>
      <c r="Q563" s="18"/>
      <c r="R563" s="22" t="s">
        <v>285</v>
      </c>
    </row>
    <row r="564" spans="1:18" x14ac:dyDescent="0.3">
      <c r="B564" s="20" t="str">
        <f t="shared" si="88"/>
        <v/>
      </c>
      <c r="C564" s="20" t="str">
        <f t="shared" si="88"/>
        <v/>
      </c>
      <c r="D564" s="20" t="str">
        <f t="shared" si="88"/>
        <v/>
      </c>
      <c r="E564" s="20" t="str">
        <f t="shared" si="88"/>
        <v/>
      </c>
      <c r="F564" s="20">
        <f t="shared" si="88"/>
        <v>188.25</v>
      </c>
      <c r="G564" s="20">
        <f t="shared" si="88"/>
        <v>127.2</v>
      </c>
      <c r="H564" s="20">
        <f t="shared" si="88"/>
        <v>0</v>
      </c>
      <c r="I564" s="20">
        <f t="shared" si="88"/>
        <v>0</v>
      </c>
      <c r="J564" s="20">
        <f t="shared" si="88"/>
        <v>0</v>
      </c>
      <c r="K564" s="20">
        <f t="shared" si="88"/>
        <v>0</v>
      </c>
      <c r="L564" s="20">
        <f t="shared" si="88"/>
        <v>0</v>
      </c>
      <c r="M564" s="20">
        <f t="shared" si="88"/>
        <v>5659.21</v>
      </c>
      <c r="N564" s="20">
        <f t="shared" si="88"/>
        <v>5820.09</v>
      </c>
      <c r="O564" s="20">
        <f t="shared" si="88"/>
        <v>6358.49</v>
      </c>
      <c r="P564" s="20" t="str">
        <f t="shared" si="88"/>
        <v/>
      </c>
      <c r="Q564" s="18"/>
      <c r="R564" s="22" t="s">
        <v>286</v>
      </c>
    </row>
    <row r="565" spans="1:18" x14ac:dyDescent="0.3">
      <c r="B565" s="20" t="str">
        <f t="shared" si="88"/>
        <v/>
      </c>
      <c r="C565" s="20" t="str">
        <f t="shared" si="88"/>
        <v/>
      </c>
      <c r="D565" s="20" t="str">
        <f t="shared" si="88"/>
        <v/>
      </c>
      <c r="E565" s="20" t="str">
        <f t="shared" si="88"/>
        <v/>
      </c>
      <c r="F565" s="20">
        <f t="shared" si="88"/>
        <v>154.44999999999999</v>
      </c>
      <c r="G565" s="20">
        <f t="shared" si="88"/>
        <v>117.69</v>
      </c>
      <c r="H565" s="20">
        <f t="shared" si="88"/>
        <v>0</v>
      </c>
      <c r="I565" s="20">
        <f t="shared" si="88"/>
        <v>0</v>
      </c>
      <c r="J565" s="20">
        <f t="shared" si="88"/>
        <v>0</v>
      </c>
      <c r="K565" s="20">
        <f t="shared" si="88"/>
        <v>0</v>
      </c>
      <c r="L565" s="20">
        <f t="shared" si="88"/>
        <v>0</v>
      </c>
      <c r="M565" s="20">
        <f t="shared" si="88"/>
        <v>5455.62</v>
      </c>
      <c r="N565" s="20">
        <f t="shared" si="88"/>
        <v>5741.7</v>
      </c>
      <c r="O565" s="20">
        <f t="shared" si="88"/>
        <v>6297.27</v>
      </c>
      <c r="P565" s="20" t="str">
        <f t="shared" si="88"/>
        <v/>
      </c>
      <c r="Q565" s="18"/>
      <c r="R565" s="22" t="s">
        <v>287</v>
      </c>
    </row>
    <row r="566" spans="1:18" x14ac:dyDescent="0.3">
      <c r="B566" s="39" t="str">
        <f t="shared" si="88"/>
        <v/>
      </c>
      <c r="C566" s="39" t="str">
        <f t="shared" si="88"/>
        <v/>
      </c>
      <c r="D566" s="39" t="str">
        <f t="shared" si="88"/>
        <v/>
      </c>
      <c r="E566" s="39" t="str">
        <f t="shared" si="88"/>
        <v/>
      </c>
      <c r="F566" s="39">
        <f t="shared" si="88"/>
        <v>145.58000000000001</v>
      </c>
      <c r="G566" s="39">
        <f t="shared" si="88"/>
        <v>107.95</v>
      </c>
      <c r="H566" s="39">
        <f t="shared" si="88"/>
        <v>0</v>
      </c>
      <c r="I566" s="39">
        <f t="shared" si="88"/>
        <v>0</v>
      </c>
      <c r="J566" s="39">
        <f t="shared" si="88"/>
        <v>0</v>
      </c>
      <c r="K566" s="39">
        <f t="shared" si="88"/>
        <v>0</v>
      </c>
      <c r="L566" s="39">
        <f t="shared" si="88"/>
        <v>0</v>
      </c>
      <c r="M566" s="39">
        <f t="shared" si="88"/>
        <v>5437.58</v>
      </c>
      <c r="N566" s="39">
        <f t="shared" si="88"/>
        <v>5670.45</v>
      </c>
      <c r="O566" s="39">
        <f t="shared" si="88"/>
        <v>6153.21</v>
      </c>
      <c r="P566" s="39" t="str">
        <f t="shared" si="88"/>
        <v/>
      </c>
      <c r="Q566" s="18"/>
      <c r="R566" s="22" t="s">
        <v>294</v>
      </c>
    </row>
    <row r="567" spans="1:18" x14ac:dyDescent="0.3">
      <c r="B567" s="39">
        <f>SUM(B563:B566)</f>
        <v>0</v>
      </c>
      <c r="C567" s="39">
        <f t="shared" ref="C567:M567" si="89">SUM(C563:C566)</f>
        <v>0</v>
      </c>
      <c r="D567" s="39">
        <f t="shared" si="89"/>
        <v>0</v>
      </c>
      <c r="E567" s="39">
        <f t="shared" si="89"/>
        <v>0</v>
      </c>
      <c r="F567" s="39">
        <f t="shared" si="89"/>
        <v>711.86</v>
      </c>
      <c r="G567" s="39">
        <f t="shared" si="89"/>
        <v>489.33</v>
      </c>
      <c r="H567" s="39">
        <f t="shared" si="89"/>
        <v>277.51</v>
      </c>
      <c r="I567" s="39">
        <f t="shared" si="89"/>
        <v>0</v>
      </c>
      <c r="J567" s="39">
        <f t="shared" si="89"/>
        <v>0</v>
      </c>
      <c r="K567" s="39">
        <f t="shared" si="89"/>
        <v>0</v>
      </c>
      <c r="L567" s="39">
        <f t="shared" si="89"/>
        <v>0</v>
      </c>
      <c r="M567" s="39">
        <f t="shared" si="89"/>
        <v>21662.690000000002</v>
      </c>
      <c r="N567" s="39">
        <f>IF(N564="",N563*4,IF(N565="",(N564+N563)*2,IF(N566="",((N565+N564+N563)/3)*4,SUM(N563:N566))))</f>
        <v>23071.800000000003</v>
      </c>
      <c r="O567" s="39">
        <f>IF(O564="",O563*4,IF(O565="",(O564+O563)*2,IF(O566="",((O565+O564+O563)/3)*4,SUM(O563:O566))))</f>
        <v>24519.040000000001</v>
      </c>
      <c r="P567" s="39">
        <f>IF(P564="",P563*4,IF(P565="",(P564+P563)*2,IF(P566="",((P565+P564+P563)/3)*4,SUM(P563:P566))))</f>
        <v>24403.88</v>
      </c>
      <c r="Q567" s="18"/>
      <c r="R567" s="22" t="s">
        <v>288</v>
      </c>
    </row>
    <row r="568" spans="1:18" x14ac:dyDescent="0.3">
      <c r="B568" s="23" t="e">
        <f t="shared" ref="B568:P568" si="90">+B567/(B$465+B$472)</f>
        <v>#DIV/0!</v>
      </c>
      <c r="C568" s="23" t="e">
        <f t="shared" si="90"/>
        <v>#DIV/0!</v>
      </c>
      <c r="D568" s="23" t="e">
        <f t="shared" si="90"/>
        <v>#DIV/0!</v>
      </c>
      <c r="E568" s="23" t="e">
        <f t="shared" si="90"/>
        <v>#DIV/0!</v>
      </c>
      <c r="F568" s="23">
        <f t="shared" si="90"/>
        <v>1.5096644418418348E-3</v>
      </c>
      <c r="G568" s="23">
        <f t="shared" si="90"/>
        <v>6.8662355361681312E-4</v>
      </c>
      <c r="H568" s="23">
        <f t="shared" si="90"/>
        <v>3.8555639687953705E-4</v>
      </c>
      <c r="I568" s="23">
        <f t="shared" si="90"/>
        <v>0</v>
      </c>
      <c r="J568" s="23">
        <f t="shared" si="90"/>
        <v>0</v>
      </c>
      <c r="K568" s="23">
        <f t="shared" si="90"/>
        <v>0</v>
      </c>
      <c r="L568" s="23">
        <f t="shared" si="90"/>
        <v>0</v>
      </c>
      <c r="M568" s="23">
        <f t="shared" si="90"/>
        <v>2.4984453549322907E-2</v>
      </c>
      <c r="N568" s="23">
        <f t="shared" si="90"/>
        <v>2.5587299149549856E-2</v>
      </c>
      <c r="O568" s="23">
        <f t="shared" si="90"/>
        <v>2.572323302586222E-2</v>
      </c>
      <c r="P568" s="23">
        <f t="shared" si="90"/>
        <v>1.9780298518302136E-2</v>
      </c>
      <c r="Q568" s="18"/>
      <c r="R568" s="24" t="s">
        <v>289</v>
      </c>
    </row>
    <row r="569" spans="1:18" x14ac:dyDescent="0.3">
      <c r="B569" s="197" t="s">
        <v>304</v>
      </c>
      <c r="C569" s="197"/>
      <c r="D569" s="197"/>
      <c r="E569" s="197"/>
      <c r="F569" s="197"/>
      <c r="G569" s="197"/>
      <c r="H569" s="197"/>
      <c r="I569" s="197"/>
      <c r="J569" s="197"/>
      <c r="K569" s="197"/>
      <c r="L569" s="197"/>
      <c r="M569" s="197"/>
      <c r="N569" s="197"/>
      <c r="O569" s="197"/>
      <c r="P569" s="34"/>
      <c r="Q569" s="18"/>
      <c r="R569" s="3"/>
    </row>
    <row r="570" spans="1:18" x14ac:dyDescent="0.3">
      <c r="B570" s="20" t="str">
        <f t="shared" ref="B570:P573" si="91">IFERROR(B547-B563,"")</f>
        <v/>
      </c>
      <c r="C570" s="20" t="str">
        <f t="shared" si="91"/>
        <v/>
      </c>
      <c r="D570" s="20" t="str">
        <f t="shared" si="91"/>
        <v/>
      </c>
      <c r="E570" s="20" t="str">
        <f t="shared" si="91"/>
        <v/>
      </c>
      <c r="F570" s="20" t="str">
        <f t="shared" si="91"/>
        <v/>
      </c>
      <c r="G570" s="20" t="str">
        <f t="shared" si="91"/>
        <v/>
      </c>
      <c r="H570" s="20" t="str">
        <f t="shared" si="91"/>
        <v/>
      </c>
      <c r="I570" s="20" t="str">
        <f t="shared" si="91"/>
        <v/>
      </c>
      <c r="J570" s="20" t="str">
        <f t="shared" si="91"/>
        <v/>
      </c>
      <c r="K570" s="20" t="str">
        <f t="shared" si="91"/>
        <v/>
      </c>
      <c r="L570" s="20" t="str">
        <f t="shared" si="91"/>
        <v/>
      </c>
      <c r="M570" s="20" t="str">
        <f t="shared" si="91"/>
        <v/>
      </c>
      <c r="N570" s="20" t="str">
        <f t="shared" si="91"/>
        <v/>
      </c>
      <c r="O570" s="20" t="str">
        <f t="shared" si="91"/>
        <v/>
      </c>
      <c r="P570" s="20" t="str">
        <f t="shared" si="91"/>
        <v/>
      </c>
      <c r="Q570" s="18"/>
      <c r="R570" s="22" t="s">
        <v>285</v>
      </c>
    </row>
    <row r="571" spans="1:18" x14ac:dyDescent="0.3">
      <c r="B571" s="20" t="str">
        <f t="shared" si="91"/>
        <v/>
      </c>
      <c r="C571" s="20" t="str">
        <f t="shared" si="91"/>
        <v/>
      </c>
      <c r="D571" s="20" t="str">
        <f t="shared" si="91"/>
        <v/>
      </c>
      <c r="E571" s="20" t="str">
        <f t="shared" si="91"/>
        <v/>
      </c>
      <c r="F571" s="20" t="str">
        <f t="shared" si="91"/>
        <v/>
      </c>
      <c r="G571" s="20" t="str">
        <f t="shared" si="91"/>
        <v/>
      </c>
      <c r="H571" s="20" t="str">
        <f t="shared" si="91"/>
        <v/>
      </c>
      <c r="I571" s="20" t="str">
        <f t="shared" si="91"/>
        <v/>
      </c>
      <c r="J571" s="20" t="str">
        <f t="shared" si="91"/>
        <v/>
      </c>
      <c r="K571" s="20" t="str">
        <f t="shared" si="91"/>
        <v/>
      </c>
      <c r="L571" s="20" t="str">
        <f t="shared" si="91"/>
        <v/>
      </c>
      <c r="M571" s="20" t="str">
        <f t="shared" si="91"/>
        <v/>
      </c>
      <c r="N571" s="20" t="str">
        <f t="shared" si="91"/>
        <v/>
      </c>
      <c r="O571" s="20" t="str">
        <f t="shared" si="91"/>
        <v/>
      </c>
      <c r="P571" s="20" t="str">
        <f t="shared" si="91"/>
        <v/>
      </c>
      <c r="Q571" s="18"/>
      <c r="R571" s="22" t="s">
        <v>286</v>
      </c>
    </row>
    <row r="572" spans="1:18" x14ac:dyDescent="0.3">
      <c r="B572" s="20" t="str">
        <f t="shared" si="91"/>
        <v/>
      </c>
      <c r="C572" s="20" t="str">
        <f t="shared" si="91"/>
        <v/>
      </c>
      <c r="D572" s="20" t="str">
        <f t="shared" si="91"/>
        <v/>
      </c>
      <c r="E572" s="20" t="str">
        <f t="shared" si="91"/>
        <v/>
      </c>
      <c r="F572" s="20" t="str">
        <f t="shared" si="91"/>
        <v/>
      </c>
      <c r="G572" s="20" t="str">
        <f t="shared" si="91"/>
        <v/>
      </c>
      <c r="H572" s="20" t="str">
        <f t="shared" si="91"/>
        <v/>
      </c>
      <c r="I572" s="20" t="str">
        <f t="shared" si="91"/>
        <v/>
      </c>
      <c r="J572" s="20" t="str">
        <f t="shared" si="91"/>
        <v/>
      </c>
      <c r="K572" s="20" t="str">
        <f t="shared" si="91"/>
        <v/>
      </c>
      <c r="L572" s="20" t="str">
        <f t="shared" si="91"/>
        <v/>
      </c>
      <c r="M572" s="20" t="str">
        <f t="shared" si="91"/>
        <v/>
      </c>
      <c r="N572" s="20" t="str">
        <f t="shared" si="91"/>
        <v/>
      </c>
      <c r="O572" s="20" t="str">
        <f t="shared" si="91"/>
        <v/>
      </c>
      <c r="P572" s="20" t="str">
        <f t="shared" si="91"/>
        <v/>
      </c>
      <c r="Q572" s="18"/>
      <c r="R572" s="22" t="s">
        <v>287</v>
      </c>
    </row>
    <row r="573" spans="1:18" x14ac:dyDescent="0.3">
      <c r="B573" s="20" t="str">
        <f t="shared" si="91"/>
        <v/>
      </c>
      <c r="C573" s="39" t="str">
        <f t="shared" si="91"/>
        <v/>
      </c>
      <c r="D573" s="39" t="str">
        <f t="shared" si="91"/>
        <v/>
      </c>
      <c r="E573" s="39" t="str">
        <f t="shared" si="91"/>
        <v/>
      </c>
      <c r="F573" s="39" t="str">
        <f t="shared" si="91"/>
        <v/>
      </c>
      <c r="G573" s="39" t="str">
        <f t="shared" si="91"/>
        <v/>
      </c>
      <c r="H573" s="39" t="str">
        <f t="shared" si="91"/>
        <v/>
      </c>
      <c r="I573" s="39" t="str">
        <f t="shared" si="91"/>
        <v/>
      </c>
      <c r="J573" s="39" t="str">
        <f t="shared" si="91"/>
        <v/>
      </c>
      <c r="K573" s="39" t="str">
        <f t="shared" si="91"/>
        <v/>
      </c>
      <c r="L573" s="39" t="str">
        <f t="shared" si="91"/>
        <v/>
      </c>
      <c r="M573" s="39" t="str">
        <f t="shared" si="91"/>
        <v/>
      </c>
      <c r="N573" s="39" t="str">
        <f t="shared" si="91"/>
        <v/>
      </c>
      <c r="O573" s="39" t="str">
        <f t="shared" si="91"/>
        <v/>
      </c>
      <c r="P573" s="39" t="str">
        <f t="shared" si="91"/>
        <v/>
      </c>
      <c r="Q573" s="18"/>
      <c r="R573" s="22" t="s">
        <v>294</v>
      </c>
    </row>
    <row r="574" spans="1:18" x14ac:dyDescent="0.3">
      <c r="B574" s="50">
        <f t="shared" ref="B574:M574" si="92">B551-B567</f>
        <v>0</v>
      </c>
      <c r="C574" s="39">
        <f t="shared" si="92"/>
        <v>0</v>
      </c>
      <c r="D574" s="39">
        <f t="shared" si="92"/>
        <v>0</v>
      </c>
      <c r="E574" s="39">
        <f t="shared" si="92"/>
        <v>0</v>
      </c>
      <c r="F574" s="39">
        <f t="shared" si="92"/>
        <v>84111.679999999964</v>
      </c>
      <c r="G574" s="39">
        <f t="shared" si="92"/>
        <v>244949.51999999996</v>
      </c>
      <c r="H574" s="39">
        <f t="shared" si="92"/>
        <v>232212.76</v>
      </c>
      <c r="I574" s="39">
        <f t="shared" si="92"/>
        <v>157411.75999999989</v>
      </c>
      <c r="J574" s="39">
        <f t="shared" si="92"/>
        <v>134905.64999999994</v>
      </c>
      <c r="K574" s="39">
        <f t="shared" si="92"/>
        <v>216054.15000000008</v>
      </c>
      <c r="L574" s="39">
        <f t="shared" si="92"/>
        <v>288366.58999999997</v>
      </c>
      <c r="M574" s="39">
        <f t="shared" si="92"/>
        <v>289191.60000000015</v>
      </c>
      <c r="N574" s="39" t="str">
        <f>IFERROR(N551-N567,"")</f>
        <v/>
      </c>
      <c r="O574" s="39" t="str">
        <f>IFERROR(O551-O567,"")</f>
        <v/>
      </c>
      <c r="P574" s="39" t="str">
        <f>IFERROR(P551-P567,"")</f>
        <v/>
      </c>
      <c r="Q574" s="18"/>
      <c r="R574" s="22" t="s">
        <v>288</v>
      </c>
    </row>
    <row r="575" spans="1:18" x14ac:dyDescent="0.3">
      <c r="B575" s="23" t="e">
        <f t="shared" ref="B575:P575" si="93">+B574/(B$465+B$472)</f>
        <v>#DIV/0!</v>
      </c>
      <c r="C575" s="23" t="e">
        <f t="shared" si="93"/>
        <v>#DIV/0!</v>
      </c>
      <c r="D575" s="23" t="e">
        <f t="shared" si="93"/>
        <v>#DIV/0!</v>
      </c>
      <c r="E575" s="23" t="e">
        <f t="shared" si="93"/>
        <v>#DIV/0!</v>
      </c>
      <c r="F575" s="23">
        <f t="shared" si="93"/>
        <v>0.17837835029300558</v>
      </c>
      <c r="G575" s="23">
        <f t="shared" si="93"/>
        <v>0.34371101277079397</v>
      </c>
      <c r="H575" s="23">
        <f t="shared" si="93"/>
        <v>0.32262302279216132</v>
      </c>
      <c r="I575" s="23">
        <f t="shared" si="93"/>
        <v>0.26003770066732668</v>
      </c>
      <c r="J575" s="23">
        <f t="shared" si="93"/>
        <v>0.23904833262708636</v>
      </c>
      <c r="K575" s="23">
        <f t="shared" si="93"/>
        <v>0.3092845377550435</v>
      </c>
      <c r="L575" s="23">
        <f t="shared" si="93"/>
        <v>0.35708097014785367</v>
      </c>
      <c r="M575" s="23">
        <f t="shared" si="93"/>
        <v>0.33353632891641682</v>
      </c>
      <c r="N575" s="23" t="e">
        <f t="shared" si="93"/>
        <v>#VALUE!</v>
      </c>
      <c r="O575" s="23" t="e">
        <f t="shared" si="93"/>
        <v>#VALUE!</v>
      </c>
      <c r="P575" s="23" t="e">
        <f t="shared" si="93"/>
        <v>#VALUE!</v>
      </c>
      <c r="Q575" s="18"/>
      <c r="R575" s="24" t="s">
        <v>305</v>
      </c>
    </row>
    <row r="576" spans="1:18" x14ac:dyDescent="0.3">
      <c r="B576" s="196" t="s">
        <v>201</v>
      </c>
      <c r="C576" s="196"/>
      <c r="D576" s="196"/>
      <c r="E576" s="196"/>
      <c r="F576" s="196"/>
      <c r="G576" s="196"/>
      <c r="H576" s="196"/>
      <c r="I576" s="196"/>
      <c r="J576" s="196"/>
      <c r="K576" s="196"/>
      <c r="L576" s="196"/>
      <c r="M576" s="196"/>
      <c r="N576" s="196"/>
      <c r="O576" s="196"/>
      <c r="P576" s="51"/>
      <c r="Q576" s="18"/>
      <c r="R576" s="3"/>
    </row>
    <row r="577" spans="1:18" x14ac:dyDescent="0.3">
      <c r="B577" s="20" t="str">
        <f t="shared" ref="B577:P580" si="94">IFERROR(VLOOKUP($B$576,$130:$216,MATCH($R577&amp;"/"&amp;B$348,$128:$128,0),FALSE),"")</f>
        <v/>
      </c>
      <c r="C577" s="20" t="str">
        <f t="shared" si="94"/>
        <v/>
      </c>
      <c r="D577" s="20" t="str">
        <f t="shared" si="94"/>
        <v/>
      </c>
      <c r="E577" s="20" t="str">
        <f t="shared" si="94"/>
        <v/>
      </c>
      <c r="F577" s="20">
        <f t="shared" si="94"/>
        <v>3398.9</v>
      </c>
      <c r="G577" s="20">
        <f t="shared" si="94"/>
        <v>11486.94</v>
      </c>
      <c r="H577" s="20">
        <f t="shared" si="94"/>
        <v>14502.49</v>
      </c>
      <c r="I577" s="20">
        <f t="shared" si="94"/>
        <v>8151.32</v>
      </c>
      <c r="J577" s="20">
        <f t="shared" si="94"/>
        <v>7127.87</v>
      </c>
      <c r="K577" s="20">
        <f t="shared" si="94"/>
        <v>10335.36</v>
      </c>
      <c r="L577" s="20">
        <f t="shared" si="94"/>
        <v>15178.48</v>
      </c>
      <c r="M577" s="20">
        <f t="shared" si="94"/>
        <v>18914.88</v>
      </c>
      <c r="N577" s="20">
        <f t="shared" si="94"/>
        <v>17620.080000000002</v>
      </c>
      <c r="O577" s="20">
        <f t="shared" si="94"/>
        <v>11449.71</v>
      </c>
      <c r="P577" s="20">
        <f t="shared" si="94"/>
        <v>24068.21</v>
      </c>
      <c r="Q577" s="18"/>
      <c r="R577" s="22" t="s">
        <v>285</v>
      </c>
    </row>
    <row r="578" spans="1:18" x14ac:dyDescent="0.3">
      <c r="B578" s="20" t="str">
        <f t="shared" si="94"/>
        <v/>
      </c>
      <c r="C578" s="20" t="str">
        <f t="shared" si="94"/>
        <v/>
      </c>
      <c r="D578" s="20" t="str">
        <f t="shared" si="94"/>
        <v/>
      </c>
      <c r="E578" s="20" t="str">
        <f t="shared" si="94"/>
        <v/>
      </c>
      <c r="F578" s="20">
        <f t="shared" si="94"/>
        <v>2174.06</v>
      </c>
      <c r="G578" s="20">
        <f t="shared" si="94"/>
        <v>12314.34</v>
      </c>
      <c r="H578" s="20">
        <f t="shared" si="94"/>
        <v>10901.32</v>
      </c>
      <c r="I578" s="20">
        <f t="shared" si="94"/>
        <v>6254.11</v>
      </c>
      <c r="J578" s="20">
        <f t="shared" si="94"/>
        <v>3289.48</v>
      </c>
      <c r="K578" s="20">
        <f t="shared" si="94"/>
        <v>8087.73</v>
      </c>
      <c r="L578" s="20">
        <f t="shared" si="94"/>
        <v>10947.41</v>
      </c>
      <c r="M578" s="20">
        <f t="shared" si="94"/>
        <v>17954.669999999998</v>
      </c>
      <c r="N578" s="20">
        <f t="shared" si="94"/>
        <v>11743.4</v>
      </c>
      <c r="O578" s="20">
        <f t="shared" si="94"/>
        <v>11819.33</v>
      </c>
      <c r="P578" s="20" t="str">
        <f t="shared" si="94"/>
        <v/>
      </c>
      <c r="Q578" s="18"/>
      <c r="R578" s="22" t="s">
        <v>286</v>
      </c>
    </row>
    <row r="579" spans="1:18" x14ac:dyDescent="0.3">
      <c r="B579" s="20" t="str">
        <f t="shared" si="94"/>
        <v/>
      </c>
      <c r="C579" s="20" t="str">
        <f t="shared" si="94"/>
        <v/>
      </c>
      <c r="D579" s="20" t="str">
        <f t="shared" si="94"/>
        <v/>
      </c>
      <c r="E579" s="20" t="str">
        <f t="shared" si="94"/>
        <v/>
      </c>
      <c r="F579" s="20">
        <f t="shared" si="94"/>
        <v>5386.87</v>
      </c>
      <c r="G579" s="20">
        <f t="shared" si="94"/>
        <v>13554.72</v>
      </c>
      <c r="H579" s="20">
        <f t="shared" si="94"/>
        <v>13056.72</v>
      </c>
      <c r="I579" s="20">
        <f t="shared" si="94"/>
        <v>9990.2199999999993</v>
      </c>
      <c r="J579" s="20">
        <f t="shared" si="94"/>
        <v>8413.61</v>
      </c>
      <c r="K579" s="20">
        <f t="shared" si="94"/>
        <v>12950.59</v>
      </c>
      <c r="L579" s="20">
        <f t="shared" si="94"/>
        <v>13995.03</v>
      </c>
      <c r="M579" s="20">
        <f t="shared" si="94"/>
        <v>11286.22</v>
      </c>
      <c r="N579" s="20">
        <f t="shared" si="94"/>
        <v>15742.06</v>
      </c>
      <c r="O579" s="20">
        <f t="shared" si="94"/>
        <v>18594.29</v>
      </c>
      <c r="P579" s="20" t="str">
        <f t="shared" si="94"/>
        <v/>
      </c>
      <c r="Q579" s="18"/>
      <c r="R579" s="22" t="s">
        <v>287</v>
      </c>
    </row>
    <row r="580" spans="1:18" x14ac:dyDescent="0.3">
      <c r="B580" s="39" t="str">
        <f t="shared" si="94"/>
        <v/>
      </c>
      <c r="C580" s="39" t="str">
        <f t="shared" si="94"/>
        <v/>
      </c>
      <c r="D580" s="39" t="str">
        <f t="shared" si="94"/>
        <v/>
      </c>
      <c r="E580" s="39" t="str">
        <f t="shared" si="94"/>
        <v/>
      </c>
      <c r="F580" s="39">
        <f t="shared" si="94"/>
        <v>6814.87</v>
      </c>
      <c r="G580" s="39">
        <f t="shared" si="94"/>
        <v>13973.23</v>
      </c>
      <c r="H580" s="39">
        <f t="shared" si="94"/>
        <v>10402.94</v>
      </c>
      <c r="I580" s="39">
        <f t="shared" si="94"/>
        <v>9556.7099999999991</v>
      </c>
      <c r="J580" s="39">
        <f t="shared" si="94"/>
        <v>8422.4699999999993</v>
      </c>
      <c r="K580" s="39">
        <f t="shared" si="94"/>
        <v>13034.48</v>
      </c>
      <c r="L580" s="39">
        <f t="shared" si="94"/>
        <v>19017.48</v>
      </c>
      <c r="M580" s="39">
        <f t="shared" si="94"/>
        <v>15106.87</v>
      </c>
      <c r="N580" s="39">
        <f t="shared" si="94"/>
        <v>20866.25</v>
      </c>
      <c r="O580" s="39">
        <f t="shared" si="94"/>
        <v>23802.55</v>
      </c>
      <c r="P580" s="39" t="str">
        <f t="shared" si="94"/>
        <v/>
      </c>
      <c r="Q580" s="18"/>
      <c r="R580" s="22" t="s">
        <v>294</v>
      </c>
    </row>
    <row r="581" spans="1:18" x14ac:dyDescent="0.3">
      <c r="B581" s="39">
        <f>SUM(B577:B580)</f>
        <v>0</v>
      </c>
      <c r="C581" s="39">
        <f t="shared" ref="C581:M581" si="95">SUM(C577:C580)</f>
        <v>0</v>
      </c>
      <c r="D581" s="39">
        <f t="shared" si="95"/>
        <v>0</v>
      </c>
      <c r="E581" s="39">
        <f t="shared" si="95"/>
        <v>0</v>
      </c>
      <c r="F581" s="39">
        <f t="shared" si="95"/>
        <v>17774.7</v>
      </c>
      <c r="G581" s="39">
        <f t="shared" si="95"/>
        <v>51329.229999999996</v>
      </c>
      <c r="H581" s="39">
        <f t="shared" si="95"/>
        <v>48863.47</v>
      </c>
      <c r="I581" s="39">
        <f t="shared" si="95"/>
        <v>33952.36</v>
      </c>
      <c r="J581" s="39">
        <f t="shared" si="95"/>
        <v>27253.43</v>
      </c>
      <c r="K581" s="39">
        <f t="shared" si="95"/>
        <v>44408.160000000003</v>
      </c>
      <c r="L581" s="39">
        <f t="shared" si="95"/>
        <v>59138.399999999994</v>
      </c>
      <c r="M581" s="39">
        <f t="shared" si="95"/>
        <v>63262.640000000007</v>
      </c>
      <c r="N581" s="39">
        <f>IF(N578="",N577*4,IF(N579="",(N578+N577)*2,IF(N580="",((N579+N578+N577)/3)*4,SUM(N577:N580))))</f>
        <v>65971.790000000008</v>
      </c>
      <c r="O581" s="39">
        <f>IF(O578="",O577*4,IF(O579="",(O578+O577)*2,IF(O580="",((O579+O578+O577)/3)*4,SUM(O577:O580))))</f>
        <v>65665.88</v>
      </c>
      <c r="P581" s="39">
        <f>IF(P578="",P577*4,IF(P579="",(P578+P577)*2,IF(P580="",((P579+P578+P577)/3)*4,SUM(P577:P580))))</f>
        <v>96272.84</v>
      </c>
      <c r="Q581" s="18"/>
      <c r="R581" s="22" t="s">
        <v>288</v>
      </c>
    </row>
    <row r="582" spans="1:18" x14ac:dyDescent="0.3">
      <c r="B582" s="23" t="e">
        <f t="shared" ref="B582:M582" si="96">+B581/B$574</f>
        <v>#DIV/0!</v>
      </c>
      <c r="C582" s="23" t="e">
        <f t="shared" si="96"/>
        <v>#DIV/0!</v>
      </c>
      <c r="D582" s="23" t="e">
        <f t="shared" si="96"/>
        <v>#DIV/0!</v>
      </c>
      <c r="E582" s="23" t="e">
        <f t="shared" si="96"/>
        <v>#DIV/0!</v>
      </c>
      <c r="F582" s="23">
        <f t="shared" si="96"/>
        <v>0.21132261298311969</v>
      </c>
      <c r="G582" s="23">
        <f t="shared" si="96"/>
        <v>0.20955023712640874</v>
      </c>
      <c r="H582" s="23">
        <f t="shared" si="96"/>
        <v>0.21042543054050949</v>
      </c>
      <c r="I582" s="23">
        <f t="shared" si="96"/>
        <v>0.21569138163501902</v>
      </c>
      <c r="J582" s="23">
        <f t="shared" si="96"/>
        <v>0.20201844770771285</v>
      </c>
      <c r="K582" s="23">
        <f t="shared" si="96"/>
        <v>0.20554180514468243</v>
      </c>
      <c r="L582" s="23">
        <f t="shared" si="96"/>
        <v>0.20508062324418375</v>
      </c>
      <c r="M582" s="23">
        <f t="shared" si="96"/>
        <v>0.21875683802710719</v>
      </c>
      <c r="N582" s="23" t="e">
        <f>+N581/N$574</f>
        <v>#VALUE!</v>
      </c>
      <c r="O582" s="23" t="e">
        <f>+O581/O$574</f>
        <v>#VALUE!</v>
      </c>
      <c r="P582" s="23" t="e">
        <f>+P581/P$574</f>
        <v>#VALUE!</v>
      </c>
      <c r="Q582" s="18"/>
      <c r="R582" s="24" t="s">
        <v>306</v>
      </c>
    </row>
    <row r="583" spans="1:18" x14ac:dyDescent="0.3">
      <c r="B583" s="197" t="s">
        <v>214</v>
      </c>
      <c r="C583" s="197"/>
      <c r="D583" s="197"/>
      <c r="E583" s="197"/>
      <c r="F583" s="197"/>
      <c r="G583" s="197"/>
      <c r="H583" s="197"/>
      <c r="I583" s="197"/>
      <c r="J583" s="197"/>
      <c r="K583" s="197"/>
      <c r="L583" s="197"/>
      <c r="M583" s="197"/>
      <c r="N583" s="197"/>
      <c r="O583" s="197"/>
      <c r="P583" s="34"/>
      <c r="Q583" s="18"/>
      <c r="R583" s="3"/>
    </row>
    <row r="584" spans="1:18" x14ac:dyDescent="0.3">
      <c r="B584" s="20" t="str">
        <f t="shared" ref="B584:P587" si="97">IFERROR(VLOOKUP($B$583,$130:$216,MATCH($R584&amp;"/"&amp;B$348,$128:$128,0),FALSE),"")</f>
        <v/>
      </c>
      <c r="C584" s="20" t="str">
        <f t="shared" si="97"/>
        <v/>
      </c>
      <c r="D584" s="20" t="str">
        <f t="shared" si="97"/>
        <v/>
      </c>
      <c r="E584" s="20" t="str">
        <f t="shared" si="97"/>
        <v/>
      </c>
      <c r="F584" s="20">
        <f t="shared" si="97"/>
        <v>8406.4500000000007</v>
      </c>
      <c r="G584" s="20">
        <f t="shared" si="97"/>
        <v>46453.07</v>
      </c>
      <c r="H584" s="20">
        <f t="shared" si="97"/>
        <v>61347.43</v>
      </c>
      <c r="I584" s="20">
        <f t="shared" si="97"/>
        <v>31597.26</v>
      </c>
      <c r="J584" s="20">
        <f t="shared" si="97"/>
        <v>33010.79</v>
      </c>
      <c r="K584" s="20">
        <f t="shared" si="97"/>
        <v>41522</v>
      </c>
      <c r="L584" s="20">
        <f t="shared" si="97"/>
        <v>59562.53</v>
      </c>
      <c r="M584" s="20">
        <f t="shared" si="97"/>
        <v>51872.55</v>
      </c>
      <c r="N584" s="20">
        <f t="shared" si="97"/>
        <v>69000.89</v>
      </c>
      <c r="O584" s="20">
        <f t="shared" si="97"/>
        <v>45213.38</v>
      </c>
      <c r="P584" s="20">
        <f t="shared" si="97"/>
        <v>95686.97</v>
      </c>
      <c r="Q584" s="18"/>
      <c r="R584" s="22" t="s">
        <v>285</v>
      </c>
    </row>
    <row r="585" spans="1:18" x14ac:dyDescent="0.3">
      <c r="B585" s="20" t="str">
        <f t="shared" si="97"/>
        <v/>
      </c>
      <c r="C585" s="20" t="str">
        <f t="shared" si="97"/>
        <v/>
      </c>
      <c r="D585" s="20" t="str">
        <f t="shared" si="97"/>
        <v/>
      </c>
      <c r="E585" s="20" t="str">
        <f t="shared" si="97"/>
        <v/>
      </c>
      <c r="F585" s="20">
        <f t="shared" si="97"/>
        <v>8841.59</v>
      </c>
      <c r="G585" s="20">
        <f t="shared" si="97"/>
        <v>42434.33</v>
      </c>
      <c r="H585" s="20">
        <f t="shared" si="97"/>
        <v>34739.31</v>
      </c>
      <c r="I585" s="20">
        <f t="shared" si="97"/>
        <v>24582.61</v>
      </c>
      <c r="J585" s="20">
        <f t="shared" si="97"/>
        <v>11550.53</v>
      </c>
      <c r="K585" s="20">
        <f t="shared" si="97"/>
        <v>28153.69</v>
      </c>
      <c r="L585" s="20">
        <f t="shared" si="97"/>
        <v>42838.11</v>
      </c>
      <c r="M585" s="20">
        <f t="shared" si="97"/>
        <v>70814.710000000006</v>
      </c>
      <c r="N585" s="20">
        <f t="shared" si="97"/>
        <v>45452.19</v>
      </c>
      <c r="O585" s="20">
        <f t="shared" si="97"/>
        <v>44650.74</v>
      </c>
      <c r="P585" s="20" t="str">
        <f t="shared" si="97"/>
        <v/>
      </c>
      <c r="Q585" s="18"/>
      <c r="R585" s="22" t="s">
        <v>286</v>
      </c>
    </row>
    <row r="586" spans="1:18" x14ac:dyDescent="0.3">
      <c r="B586" s="20" t="str">
        <f t="shared" si="97"/>
        <v/>
      </c>
      <c r="C586" s="20" t="str">
        <f t="shared" si="97"/>
        <v/>
      </c>
      <c r="D586" s="20" t="str">
        <f t="shared" si="97"/>
        <v/>
      </c>
      <c r="E586" s="20" t="str">
        <f t="shared" si="97"/>
        <v/>
      </c>
      <c r="F586" s="20">
        <f t="shared" si="97"/>
        <v>17570.79</v>
      </c>
      <c r="G586" s="20">
        <f t="shared" si="97"/>
        <v>54123.5</v>
      </c>
      <c r="H586" s="20">
        <f t="shared" si="97"/>
        <v>51015.32</v>
      </c>
      <c r="I586" s="20">
        <f t="shared" si="97"/>
        <v>35637.269999999997</v>
      </c>
      <c r="J586" s="20">
        <f t="shared" si="97"/>
        <v>32894.410000000003</v>
      </c>
      <c r="K586" s="20">
        <f t="shared" si="97"/>
        <v>49862.57</v>
      </c>
      <c r="L586" s="20">
        <f t="shared" si="97"/>
        <v>57806.38</v>
      </c>
      <c r="M586" s="20">
        <f t="shared" si="97"/>
        <v>39938.35</v>
      </c>
      <c r="N586" s="20">
        <f t="shared" si="97"/>
        <v>60127.06</v>
      </c>
      <c r="O586" s="20">
        <f t="shared" si="97"/>
        <v>66859.839999999997</v>
      </c>
      <c r="P586" s="20" t="str">
        <f t="shared" si="97"/>
        <v/>
      </c>
      <c r="Q586" s="18"/>
      <c r="R586" s="22" t="s">
        <v>287</v>
      </c>
    </row>
    <row r="587" spans="1:18" x14ac:dyDescent="0.3">
      <c r="B587" s="20" t="str">
        <f t="shared" si="97"/>
        <v/>
      </c>
      <c r="C587" s="39" t="str">
        <f t="shared" si="97"/>
        <v/>
      </c>
      <c r="D587" s="39" t="str">
        <f t="shared" si="97"/>
        <v/>
      </c>
      <c r="E587" s="39" t="str">
        <f t="shared" si="97"/>
        <v/>
      </c>
      <c r="F587" s="39">
        <f t="shared" si="97"/>
        <v>34749.760000000002</v>
      </c>
      <c r="G587" s="39">
        <f t="shared" si="97"/>
        <v>59426.02</v>
      </c>
      <c r="H587" s="39">
        <f t="shared" si="97"/>
        <v>40545.129999999997</v>
      </c>
      <c r="I587" s="39">
        <f t="shared" si="97"/>
        <v>33791.019999999997</v>
      </c>
      <c r="J587" s="39">
        <f t="shared" si="97"/>
        <v>26479.18</v>
      </c>
      <c r="K587" s="39">
        <f t="shared" si="97"/>
        <v>50928.93</v>
      </c>
      <c r="L587" s="39">
        <f t="shared" si="97"/>
        <v>74038.740000000005</v>
      </c>
      <c r="M587" s="39">
        <f t="shared" si="97"/>
        <v>65342.93</v>
      </c>
      <c r="N587" s="39">
        <f t="shared" si="97"/>
        <v>81511.75</v>
      </c>
      <c r="O587" s="39">
        <f t="shared" si="97"/>
        <v>94524.59</v>
      </c>
      <c r="P587" s="39" t="str">
        <f t="shared" si="97"/>
        <v/>
      </c>
      <c r="Q587" s="18"/>
      <c r="R587" s="22" t="s">
        <v>294</v>
      </c>
    </row>
    <row r="588" spans="1:18" x14ac:dyDescent="0.3">
      <c r="B588" s="52">
        <f>SUM(B584:B587)</f>
        <v>0</v>
      </c>
      <c r="C588" s="39">
        <f t="shared" ref="C588:M588" si="98">SUM(C584:C587)</f>
        <v>0</v>
      </c>
      <c r="D588" s="39">
        <f t="shared" si="98"/>
        <v>0</v>
      </c>
      <c r="E588" s="39">
        <f t="shared" si="98"/>
        <v>0</v>
      </c>
      <c r="F588" s="39">
        <f t="shared" si="98"/>
        <v>69568.59</v>
      </c>
      <c r="G588" s="39">
        <f t="shared" si="98"/>
        <v>202436.91999999998</v>
      </c>
      <c r="H588" s="39">
        <f t="shared" si="98"/>
        <v>187647.19</v>
      </c>
      <c r="I588" s="39">
        <f t="shared" si="98"/>
        <v>125608.15999999997</v>
      </c>
      <c r="J588" s="39">
        <f t="shared" si="98"/>
        <v>103934.91</v>
      </c>
      <c r="K588" s="39">
        <f t="shared" si="98"/>
        <v>170467.19</v>
      </c>
      <c r="L588" s="39">
        <f t="shared" si="98"/>
        <v>234245.76000000001</v>
      </c>
      <c r="M588" s="39">
        <f t="shared" si="98"/>
        <v>227968.54</v>
      </c>
      <c r="N588" s="39">
        <f>IF(N585="",N584*4,IF(N586="",(N585+N584)*2,IF(N587="",((N586+N585+N584)/3)*4,SUM(N584:N587))))</f>
        <v>256091.89</v>
      </c>
      <c r="O588" s="39">
        <f>IF(O585="",O584*4,IF(O586="",(O585+O584)*2,IF(O587="",((O586+O585+O584)/3)*4,SUM(O584:O587))))</f>
        <v>251248.55</v>
      </c>
      <c r="P588" s="39">
        <f>IF(P585="",P584*4,IF(P586="",(P585+P584)*2,IF(P587="",((P586+P585+P584)/3)*4,SUM(P584:P587))))</f>
        <v>382747.88</v>
      </c>
      <c r="Q588" s="18"/>
      <c r="R588" s="22" t="s">
        <v>288</v>
      </c>
    </row>
    <row r="589" spans="1:18" x14ac:dyDescent="0.3">
      <c r="B589" s="48" t="e">
        <f t="shared" ref="B589:P589" si="99">+B588/(B$465+B$472)</f>
        <v>#DIV/0!</v>
      </c>
      <c r="C589" s="48" t="e">
        <f t="shared" si="99"/>
        <v>#DIV/0!</v>
      </c>
      <c r="D589" s="48" t="e">
        <f t="shared" si="99"/>
        <v>#DIV/0!</v>
      </c>
      <c r="E589" s="48" t="e">
        <f t="shared" si="99"/>
        <v>#DIV/0!</v>
      </c>
      <c r="F589" s="48">
        <f t="shared" si="99"/>
        <v>0.14753635067579782</v>
      </c>
      <c r="G589" s="48">
        <f t="shared" si="99"/>
        <v>0.28405770623841275</v>
      </c>
      <c r="H589" s="48">
        <f t="shared" si="99"/>
        <v>0.26070618882551944</v>
      </c>
      <c r="I589" s="48">
        <f t="shared" si="99"/>
        <v>0.20749947215794862</v>
      </c>
      <c r="J589" s="48">
        <f t="shared" si="99"/>
        <v>0.18416920964575093</v>
      </c>
      <c r="K589" s="48">
        <f t="shared" si="99"/>
        <v>0.24402616687321743</v>
      </c>
      <c r="L589" s="48">
        <f t="shared" si="99"/>
        <v>0.2900637803908605</v>
      </c>
      <c r="M589" s="48">
        <f t="shared" si="99"/>
        <v>0.26292530606018738</v>
      </c>
      <c r="N589" s="48">
        <f t="shared" si="99"/>
        <v>0.28401337560154022</v>
      </c>
      <c r="O589" s="48">
        <f t="shared" si="99"/>
        <v>0.26358801156407408</v>
      </c>
      <c r="P589" s="48">
        <f t="shared" si="99"/>
        <v>0.31023211569829401</v>
      </c>
      <c r="Q589" s="18"/>
      <c r="R589" s="24" t="s">
        <v>307</v>
      </c>
    </row>
    <row r="590" spans="1:18" s="33" customFormat="1" x14ac:dyDescent="0.3">
      <c r="A590" s="30"/>
      <c r="B590" s="41"/>
      <c r="C590" s="23" t="e">
        <f t="shared" ref="C590:M590" si="100">C588/B588-1</f>
        <v>#DIV/0!</v>
      </c>
      <c r="D590" s="23" t="e">
        <f t="shared" si="100"/>
        <v>#DIV/0!</v>
      </c>
      <c r="E590" s="23" t="e">
        <f t="shared" si="100"/>
        <v>#DIV/0!</v>
      </c>
      <c r="F590" s="23" t="e">
        <f t="shared" si="100"/>
        <v>#DIV/0!</v>
      </c>
      <c r="G590" s="23">
        <f t="shared" si="100"/>
        <v>1.9098896499124103</v>
      </c>
      <c r="H590" s="23">
        <f t="shared" si="100"/>
        <v>-7.3058461865552871E-2</v>
      </c>
      <c r="I590" s="23">
        <f t="shared" si="100"/>
        <v>-0.33061528925639672</v>
      </c>
      <c r="J590" s="23">
        <f t="shared" si="100"/>
        <v>-0.17254651290170941</v>
      </c>
      <c r="K590" s="23">
        <f t="shared" si="100"/>
        <v>0.64013409931273335</v>
      </c>
      <c r="L590" s="23">
        <f t="shared" si="100"/>
        <v>0.37413985647326031</v>
      </c>
      <c r="M590" s="23">
        <f t="shared" si="100"/>
        <v>-2.6797582163280098E-2</v>
      </c>
      <c r="N590" s="23">
        <f>N588/M588-1</f>
        <v>0.12336504852818719</v>
      </c>
      <c r="O590" s="23">
        <f>O588/N588-1</f>
        <v>-1.8912508318791432E-2</v>
      </c>
      <c r="P590" s="23">
        <f>P588/O588-1</f>
        <v>0.52338343843178414</v>
      </c>
      <c r="Q590" s="37"/>
      <c r="R590" s="32" t="s">
        <v>295</v>
      </c>
    </row>
    <row r="591" spans="1:18" x14ac:dyDescent="0.3">
      <c r="B591" s="200" t="s">
        <v>308</v>
      </c>
      <c r="C591" s="200"/>
      <c r="D591" s="200"/>
      <c r="E591" s="200"/>
      <c r="F591" s="200"/>
      <c r="G591" s="200"/>
      <c r="H591" s="200"/>
      <c r="I591" s="200"/>
      <c r="J591" s="200"/>
      <c r="K591" s="200"/>
      <c r="L591" s="200"/>
      <c r="M591" s="200"/>
      <c r="N591" s="200"/>
      <c r="O591" s="200"/>
      <c r="P591" s="17"/>
    </row>
    <row r="592" spans="1:18" x14ac:dyDescent="0.3">
      <c r="B592" s="201" t="s">
        <v>225</v>
      </c>
      <c r="C592" s="201"/>
      <c r="D592" s="201"/>
      <c r="E592" s="201"/>
      <c r="F592" s="201"/>
      <c r="G592" s="201"/>
      <c r="H592" s="201"/>
      <c r="I592" s="201"/>
      <c r="J592" s="201"/>
      <c r="K592" s="201"/>
      <c r="L592" s="201"/>
      <c r="M592" s="201"/>
      <c r="N592" s="201"/>
      <c r="O592" s="201"/>
      <c r="P592" s="53"/>
    </row>
    <row r="593" spans="2:18" x14ac:dyDescent="0.3">
      <c r="B593" s="20" t="str">
        <f t="shared" ref="B593:P596" si="101">IFERROR(VLOOKUP($B$592,$221:$343,MATCH($R593&amp;"/"&amp;B$348,$219:$219,0),FALSE),"")</f>
        <v/>
      </c>
      <c r="C593" s="20" t="str">
        <f t="shared" si="101"/>
        <v/>
      </c>
      <c r="D593" s="20" t="str">
        <f t="shared" si="101"/>
        <v/>
      </c>
      <c r="E593" s="20" t="str">
        <f t="shared" si="101"/>
        <v/>
      </c>
      <c r="F593" s="20">
        <f t="shared" si="101"/>
        <v>3033.79</v>
      </c>
      <c r="G593" s="20">
        <f t="shared" si="101"/>
        <v>4847.07</v>
      </c>
      <c r="H593" s="20">
        <f t="shared" si="101"/>
        <v>6466.04</v>
      </c>
      <c r="I593" s="20">
        <f t="shared" si="101"/>
        <v>10060.26</v>
      </c>
      <c r="J593" s="20">
        <f t="shared" si="101"/>
        <v>10525.69</v>
      </c>
      <c r="K593" s="20">
        <f t="shared" si="101"/>
        <v>11196.91</v>
      </c>
      <c r="L593" s="20">
        <f t="shared" si="101"/>
        <v>11306.57</v>
      </c>
      <c r="M593" s="20">
        <f t="shared" si="101"/>
        <v>34659.629999999997</v>
      </c>
      <c r="N593" s="21">
        <f t="shared" si="101"/>
        <v>31635.67</v>
      </c>
      <c r="O593" s="21">
        <f t="shared" si="101"/>
        <v>32562</v>
      </c>
      <c r="P593" s="21">
        <f t="shared" si="101"/>
        <v>33053.5</v>
      </c>
      <c r="Q593" s="18"/>
      <c r="R593" s="22" t="s">
        <v>285</v>
      </c>
    </row>
    <row r="594" spans="2:18" x14ac:dyDescent="0.3">
      <c r="B594" s="20" t="str">
        <f t="shared" si="101"/>
        <v/>
      </c>
      <c r="C594" s="20" t="str">
        <f t="shared" si="101"/>
        <v/>
      </c>
      <c r="D594" s="20" t="str">
        <f t="shared" si="101"/>
        <v/>
      </c>
      <c r="E594" s="20" t="str">
        <f t="shared" si="101"/>
        <v/>
      </c>
      <c r="F594" s="20">
        <f t="shared" si="101"/>
        <v>6311.79</v>
      </c>
      <c r="G594" s="20">
        <f t="shared" si="101"/>
        <v>9873.8700000000008</v>
      </c>
      <c r="H594" s="20">
        <f t="shared" si="101"/>
        <v>13417.45</v>
      </c>
      <c r="I594" s="20">
        <f t="shared" si="101"/>
        <v>20160.8</v>
      </c>
      <c r="J594" s="20">
        <f t="shared" si="101"/>
        <v>21389.85</v>
      </c>
      <c r="K594" s="20">
        <f t="shared" si="101"/>
        <v>22924.66</v>
      </c>
      <c r="L594" s="20">
        <f t="shared" si="101"/>
        <v>23463.19</v>
      </c>
      <c r="M594" s="20">
        <f t="shared" si="101"/>
        <v>61900.87</v>
      </c>
      <c r="N594" s="21">
        <f t="shared" si="101"/>
        <v>63761.47</v>
      </c>
      <c r="O594" s="21">
        <f t="shared" si="101"/>
        <v>66191.740000000005</v>
      </c>
      <c r="P594" s="21" t="str">
        <f t="shared" si="101"/>
        <v/>
      </c>
      <c r="Q594" s="18"/>
      <c r="R594" s="22" t="s">
        <v>286</v>
      </c>
    </row>
    <row r="595" spans="2:18" x14ac:dyDescent="0.3">
      <c r="B595" s="20" t="str">
        <f t="shared" si="101"/>
        <v/>
      </c>
      <c r="C595" s="20" t="str">
        <f t="shared" si="101"/>
        <v/>
      </c>
      <c r="D595" s="20" t="str">
        <f t="shared" si="101"/>
        <v/>
      </c>
      <c r="E595" s="20" t="str">
        <f t="shared" si="101"/>
        <v/>
      </c>
      <c r="F595" s="20">
        <f t="shared" si="101"/>
        <v>9464.1299999999992</v>
      </c>
      <c r="G595" s="20">
        <f t="shared" si="101"/>
        <v>15472.11</v>
      </c>
      <c r="H595" s="20">
        <f t="shared" si="101"/>
        <v>20785.73</v>
      </c>
      <c r="I595" s="20">
        <f t="shared" si="101"/>
        <v>30372.48</v>
      </c>
      <c r="J595" s="20">
        <f t="shared" si="101"/>
        <v>32335.41</v>
      </c>
      <c r="K595" s="20">
        <f t="shared" si="101"/>
        <v>33218.19</v>
      </c>
      <c r="L595" s="20">
        <f t="shared" si="101"/>
        <v>35752.839999999997</v>
      </c>
      <c r="M595" s="20">
        <f t="shared" si="101"/>
        <v>91057.13</v>
      </c>
      <c r="N595" s="21">
        <f t="shared" si="101"/>
        <v>95910.14</v>
      </c>
      <c r="O595" s="21">
        <f t="shared" si="101"/>
        <v>100156.33</v>
      </c>
      <c r="P595" s="21" t="str">
        <f t="shared" si="101"/>
        <v/>
      </c>
      <c r="Q595" s="18"/>
      <c r="R595" s="22" t="s">
        <v>287</v>
      </c>
    </row>
    <row r="596" spans="2:18" x14ac:dyDescent="0.3">
      <c r="B596" s="20" t="str">
        <f t="shared" si="101"/>
        <v/>
      </c>
      <c r="C596" s="20" t="str">
        <f t="shared" si="101"/>
        <v/>
      </c>
      <c r="D596" s="20" t="str">
        <f t="shared" si="101"/>
        <v/>
      </c>
      <c r="E596" s="20" t="str">
        <f t="shared" si="101"/>
        <v/>
      </c>
      <c r="F596" s="20">
        <f t="shared" si="101"/>
        <v>13218.3</v>
      </c>
      <c r="G596" s="20">
        <f t="shared" si="101"/>
        <v>21835.13</v>
      </c>
      <c r="H596" s="20">
        <f t="shared" si="101"/>
        <v>29639.64</v>
      </c>
      <c r="I596" s="20">
        <f t="shared" si="101"/>
        <v>40794.31</v>
      </c>
      <c r="J596" s="20">
        <f t="shared" si="101"/>
        <v>43265.53</v>
      </c>
      <c r="K596" s="20">
        <f t="shared" si="101"/>
        <v>44410.78</v>
      </c>
      <c r="L596" s="20">
        <f t="shared" si="101"/>
        <v>48456.91</v>
      </c>
      <c r="M596" s="20">
        <f t="shared" si="101"/>
        <v>120361.27</v>
      </c>
      <c r="N596" s="21">
        <f>IFERROR(VLOOKUP($B$592,$221:$343,MATCH($R596&amp;"/"&amp;N$348,$219:$219,0),FALSE),IFERROR((VLOOKUP($B$592,$221:$343,MATCH($R595&amp;"/"&amp;N$348,$219:$219,0),FALSE)/3)*4,IFERROR(VLOOKUP($B$592,$221:$343,MATCH($R594&amp;"/"&amp;N$348,$219:$219,0),FALSE)*2,IFERROR(VLOOKUP($B$592,$221:$343,MATCH($R593&amp;"/"&amp;N$348,$219:$219,0),FALSE)*4,""))))</f>
        <v>127653.06</v>
      </c>
      <c r="O596" s="21">
        <f>IFERROR(VLOOKUP($B$592,$221:$343,MATCH($R596&amp;"/"&amp;O$348,$219:$219,0),FALSE),IFERROR((VLOOKUP($B$592,$221:$343,MATCH($R595&amp;"/"&amp;O$348,$219:$219,0),FALSE)/3)*4,IFERROR(VLOOKUP($B$592,$221:$343,MATCH($R594&amp;"/"&amp;O$348,$219:$219,0),FALSE)*2,IFERROR(VLOOKUP($B$592,$221:$343,MATCH($R593&amp;"/"&amp;O$348,$219:$219,0),FALSE)*4,""))))</f>
        <v>133063.32</v>
      </c>
      <c r="P596" s="21">
        <f>IFERROR(VLOOKUP($B$592,$221:$343,MATCH($R596&amp;"/"&amp;P$348,$219:$219,0),FALSE),IFERROR((VLOOKUP($B$592,$221:$343,MATCH($R595&amp;"/"&amp;P$348,$219:$219,0),FALSE)/3)*4,IFERROR(VLOOKUP($B$592,$221:$343,MATCH($R594&amp;"/"&amp;P$348,$219:$219,0),FALSE)*2,IFERROR(VLOOKUP($B$592,$221:$343,MATCH($R593&amp;"/"&amp;P$348,$219:$219,0),FALSE)*4,""))))</f>
        <v>132214</v>
      </c>
      <c r="Q596" s="18"/>
      <c r="R596" s="22" t="s">
        <v>288</v>
      </c>
    </row>
    <row r="597" spans="2:18" x14ac:dyDescent="0.3">
      <c r="B597" s="23" t="e">
        <f t="shared" ref="B597:P597" si="102">B596/(B$465+B472)</f>
        <v>#VALUE!</v>
      </c>
      <c r="C597" s="23" t="e">
        <f t="shared" si="102"/>
        <v>#VALUE!</v>
      </c>
      <c r="D597" s="23" t="e">
        <f t="shared" si="102"/>
        <v>#VALUE!</v>
      </c>
      <c r="E597" s="23" t="e">
        <f t="shared" si="102"/>
        <v>#VALUE!</v>
      </c>
      <c r="F597" s="23">
        <f t="shared" si="102"/>
        <v>2.8032474772564722E-2</v>
      </c>
      <c r="G597" s="23">
        <f t="shared" si="102"/>
        <v>3.0638862432888003E-2</v>
      </c>
      <c r="H597" s="23">
        <f t="shared" si="102"/>
        <v>4.1179607232916297E-2</v>
      </c>
      <c r="I597" s="23">
        <f t="shared" si="102"/>
        <v>6.7390508642493657E-2</v>
      </c>
      <c r="J597" s="23">
        <f t="shared" si="102"/>
        <v>7.6665082646480615E-2</v>
      </c>
      <c r="K597" s="23">
        <f t="shared" si="102"/>
        <v>6.3574652760157238E-2</v>
      </c>
      <c r="L597" s="23">
        <f t="shared" si="102"/>
        <v>6.0003623974494533E-2</v>
      </c>
      <c r="M597" s="23">
        <f t="shared" si="102"/>
        <v>0.13881750417203553</v>
      </c>
      <c r="N597" s="23">
        <f t="shared" si="102"/>
        <v>0.14157096687624876</v>
      </c>
      <c r="O597" s="23">
        <f t="shared" si="102"/>
        <v>0.13959840138744717</v>
      </c>
      <c r="P597" s="23">
        <f t="shared" si="102"/>
        <v>0.10716461432767242</v>
      </c>
      <c r="Q597" s="18"/>
      <c r="R597" s="24" t="s">
        <v>289</v>
      </c>
    </row>
    <row r="598" spans="2:18" x14ac:dyDescent="0.3">
      <c r="B598" s="200" t="s">
        <v>255</v>
      </c>
      <c r="C598" s="200"/>
      <c r="D598" s="200"/>
      <c r="E598" s="200"/>
      <c r="F598" s="200"/>
      <c r="G598" s="200"/>
      <c r="H598" s="200"/>
      <c r="I598" s="200"/>
      <c r="J598" s="200"/>
      <c r="K598" s="200"/>
      <c r="L598" s="200"/>
      <c r="M598" s="200"/>
      <c r="N598" s="200"/>
      <c r="O598" s="200"/>
      <c r="P598" s="17"/>
    </row>
    <row r="599" spans="2:18" x14ac:dyDescent="0.3">
      <c r="B599" s="20" t="str">
        <f t="shared" ref="B599:P602" si="103">IFERROR(VLOOKUP($B$598,$221:$343,MATCH($R599&amp;"/"&amp;B$348,$219:$219,0),FALSE),"")</f>
        <v/>
      </c>
      <c r="C599" s="20" t="str">
        <f t="shared" si="103"/>
        <v/>
      </c>
      <c r="D599" s="20" t="str">
        <f t="shared" si="103"/>
        <v/>
      </c>
      <c r="E599" s="20" t="str">
        <f t="shared" si="103"/>
        <v/>
      </c>
      <c r="F599" s="20">
        <f t="shared" si="103"/>
        <v>54876.22</v>
      </c>
      <c r="G599" s="20">
        <f t="shared" si="103"/>
        <v>106399.79</v>
      </c>
      <c r="H599" s="20">
        <f t="shared" si="103"/>
        <v>144458.57999999999</v>
      </c>
      <c r="I599" s="20">
        <f t="shared" si="103"/>
        <v>12850.6</v>
      </c>
      <c r="J599" s="20">
        <f t="shared" si="103"/>
        <v>95136.87</v>
      </c>
      <c r="K599" s="20">
        <f t="shared" si="103"/>
        <v>148632.81</v>
      </c>
      <c r="L599" s="20">
        <f t="shared" si="103"/>
        <v>185020.78</v>
      </c>
      <c r="M599" s="20">
        <f t="shared" si="103"/>
        <v>113675.86</v>
      </c>
      <c r="N599" s="21">
        <f t="shared" si="103"/>
        <v>146886.76</v>
      </c>
      <c r="O599" s="21">
        <f t="shared" si="103"/>
        <v>100859.08</v>
      </c>
      <c r="P599" s="21">
        <f t="shared" si="103"/>
        <v>182382.68</v>
      </c>
      <c r="Q599" s="18"/>
      <c r="R599" s="22" t="s">
        <v>285</v>
      </c>
    </row>
    <row r="600" spans="2:18" x14ac:dyDescent="0.3">
      <c r="B600" s="20" t="str">
        <f t="shared" si="103"/>
        <v/>
      </c>
      <c r="C600" s="20" t="str">
        <f t="shared" si="103"/>
        <v/>
      </c>
      <c r="D600" s="20" t="str">
        <f t="shared" si="103"/>
        <v/>
      </c>
      <c r="E600" s="20" t="str">
        <f t="shared" si="103"/>
        <v/>
      </c>
      <c r="F600" s="20">
        <f t="shared" si="103"/>
        <v>93485.47</v>
      </c>
      <c r="G600" s="20">
        <f t="shared" si="103"/>
        <v>125107.12</v>
      </c>
      <c r="H600" s="20">
        <f t="shared" si="103"/>
        <v>157975.54</v>
      </c>
      <c r="I600" s="20">
        <f t="shared" si="103"/>
        <v>22097.21</v>
      </c>
      <c r="J600" s="20">
        <f t="shared" si="103"/>
        <v>88096.95</v>
      </c>
      <c r="K600" s="20">
        <f t="shared" si="103"/>
        <v>177944.99</v>
      </c>
      <c r="L600" s="20">
        <f t="shared" si="103"/>
        <v>206264.9</v>
      </c>
      <c r="M600" s="20">
        <f t="shared" si="103"/>
        <v>327210.46000000002</v>
      </c>
      <c r="N600" s="21">
        <f t="shared" si="103"/>
        <v>200266.86</v>
      </c>
      <c r="O600" s="21">
        <f t="shared" si="103"/>
        <v>129021.9</v>
      </c>
      <c r="P600" s="21" t="str">
        <f t="shared" si="103"/>
        <v/>
      </c>
      <c r="Q600" s="18"/>
      <c r="R600" s="22" t="s">
        <v>286</v>
      </c>
    </row>
    <row r="601" spans="2:18" x14ac:dyDescent="0.3">
      <c r="B601" s="20" t="str">
        <f t="shared" si="103"/>
        <v/>
      </c>
      <c r="C601" s="20" t="str">
        <f t="shared" si="103"/>
        <v/>
      </c>
      <c r="D601" s="20" t="str">
        <f t="shared" si="103"/>
        <v/>
      </c>
      <c r="E601" s="20" t="str">
        <f t="shared" si="103"/>
        <v/>
      </c>
      <c r="F601" s="20">
        <f t="shared" si="103"/>
        <v>158277.03</v>
      </c>
      <c r="G601" s="20">
        <f t="shared" si="103"/>
        <v>178780.49</v>
      </c>
      <c r="H601" s="20">
        <f t="shared" si="103"/>
        <v>264491.19</v>
      </c>
      <c r="I601" s="20">
        <f t="shared" si="103"/>
        <v>46824.92</v>
      </c>
      <c r="J601" s="20">
        <f t="shared" si="103"/>
        <v>183137.83</v>
      </c>
      <c r="K601" s="20">
        <f t="shared" si="103"/>
        <v>275989.82</v>
      </c>
      <c r="L601" s="20">
        <f t="shared" si="103"/>
        <v>298714.51</v>
      </c>
      <c r="M601" s="20">
        <f t="shared" si="103"/>
        <v>378957.12</v>
      </c>
      <c r="N601" s="21">
        <f t="shared" si="103"/>
        <v>429834.91</v>
      </c>
      <c r="O601" s="21">
        <f t="shared" si="103"/>
        <v>184045.24</v>
      </c>
      <c r="P601" s="21" t="str">
        <f t="shared" si="103"/>
        <v/>
      </c>
      <c r="Q601" s="18"/>
      <c r="R601" s="22" t="s">
        <v>287</v>
      </c>
    </row>
    <row r="602" spans="2:18" x14ac:dyDescent="0.3">
      <c r="B602" s="20" t="str">
        <f t="shared" si="103"/>
        <v/>
      </c>
      <c r="C602" s="20" t="str">
        <f t="shared" si="103"/>
        <v/>
      </c>
      <c r="D602" s="20" t="str">
        <f t="shared" si="103"/>
        <v/>
      </c>
      <c r="E602" s="20" t="str">
        <f t="shared" si="103"/>
        <v/>
      </c>
      <c r="F602" s="20">
        <f t="shared" si="103"/>
        <v>211739.27</v>
      </c>
      <c r="G602" s="20">
        <f t="shared" si="103"/>
        <v>203546.61</v>
      </c>
      <c r="H602" s="20">
        <f t="shared" si="103"/>
        <v>246402.29</v>
      </c>
      <c r="I602" s="20">
        <f t="shared" si="103"/>
        <v>58159.360000000001</v>
      </c>
      <c r="J602" s="20">
        <f t="shared" si="103"/>
        <v>153487.45000000001</v>
      </c>
      <c r="K602" s="20">
        <f t="shared" si="103"/>
        <v>261309.82</v>
      </c>
      <c r="L602" s="20">
        <f t="shared" si="103"/>
        <v>304951.07</v>
      </c>
      <c r="M602" s="20">
        <f t="shared" si="103"/>
        <v>534064.62</v>
      </c>
      <c r="N602" s="21">
        <f t="shared" si="103"/>
        <v>437947.68</v>
      </c>
      <c r="O602" s="21">
        <f t="shared" si="103"/>
        <v>299983.31</v>
      </c>
      <c r="P602" s="21" t="str">
        <f t="shared" si="103"/>
        <v/>
      </c>
      <c r="Q602" s="18"/>
      <c r="R602" s="22" t="s">
        <v>288</v>
      </c>
    </row>
    <row r="603" spans="2:18" x14ac:dyDescent="0.3">
      <c r="B603" s="54" t="e">
        <f t="shared" ref="B603:M603" si="104">B602/B$588</f>
        <v>#VALUE!</v>
      </c>
      <c r="C603" s="54" t="e">
        <f t="shared" si="104"/>
        <v>#VALUE!</v>
      </c>
      <c r="D603" s="54" t="e">
        <f t="shared" si="104"/>
        <v>#VALUE!</v>
      </c>
      <c r="E603" s="54" t="e">
        <f t="shared" si="104"/>
        <v>#VALUE!</v>
      </c>
      <c r="F603" s="54">
        <f t="shared" si="104"/>
        <v>3.043604448501831</v>
      </c>
      <c r="G603" s="54">
        <f t="shared" si="104"/>
        <v>1.0054816581876469</v>
      </c>
      <c r="H603" s="54">
        <f t="shared" si="104"/>
        <v>1.3131147340922078</v>
      </c>
      <c r="I603" s="54">
        <f t="shared" si="104"/>
        <v>0.46302214760569704</v>
      </c>
      <c r="J603" s="54">
        <f t="shared" si="104"/>
        <v>1.4767651215554043</v>
      </c>
      <c r="K603" s="54">
        <f t="shared" si="104"/>
        <v>1.5329038978116551</v>
      </c>
      <c r="L603" s="54">
        <f t="shared" si="104"/>
        <v>1.3018424324948294</v>
      </c>
      <c r="M603" s="54">
        <f t="shared" si="104"/>
        <v>2.3427119373576724</v>
      </c>
      <c r="N603" s="54">
        <f>IFERROR(N602/N$588,IFERROR(N601/N$588,IFERROR(N600/N$588,N599/N$588)))</f>
        <v>1.7101192856985825</v>
      </c>
      <c r="O603" s="54">
        <f>IFERROR(O602/O$588,IFERROR(O601/O$588,IFERROR(O600/O$588,O599/O$588)))</f>
        <v>1.1939703134605155</v>
      </c>
      <c r="P603" s="54">
        <f>IFERROR(P602/P$588,IFERROR(P601/P$588,IFERROR(P600/P$588,P599/P$588)))</f>
        <v>0.47650866152413435</v>
      </c>
      <c r="Q603" s="18"/>
      <c r="R603" s="24" t="s">
        <v>309</v>
      </c>
    </row>
    <row r="604" spans="2:18" x14ac:dyDescent="0.3">
      <c r="B604" s="197" t="s">
        <v>310</v>
      </c>
      <c r="C604" s="197"/>
      <c r="D604" s="197"/>
      <c r="E604" s="197"/>
      <c r="F604" s="197"/>
      <c r="G604" s="197"/>
      <c r="H604" s="197"/>
      <c r="I604" s="197"/>
      <c r="J604" s="197"/>
      <c r="K604" s="197"/>
      <c r="L604" s="197"/>
      <c r="M604" s="197"/>
      <c r="N604" s="197"/>
      <c r="O604" s="197"/>
      <c r="P604" s="34"/>
    </row>
    <row r="605" spans="2:18" x14ac:dyDescent="0.3">
      <c r="B605" s="20" t="str">
        <f>IFERROR(B599+B611,"")</f>
        <v/>
      </c>
      <c r="C605" s="20" t="str">
        <f t="shared" ref="C605:P608" si="105">IFERROR(C599+C611,"")</f>
        <v/>
      </c>
      <c r="D605" s="20" t="str">
        <f t="shared" si="105"/>
        <v/>
      </c>
      <c r="E605" s="20" t="str">
        <f t="shared" si="105"/>
        <v/>
      </c>
      <c r="F605" s="20">
        <f t="shared" si="105"/>
        <v>50537.45</v>
      </c>
      <c r="G605" s="20">
        <f t="shared" si="105"/>
        <v>97016.579999999987</v>
      </c>
      <c r="H605" s="20">
        <f t="shared" si="105"/>
        <v>108930.48999999999</v>
      </c>
      <c r="I605" s="20">
        <f t="shared" si="105"/>
        <v>11843.53</v>
      </c>
      <c r="J605" s="20">
        <f t="shared" si="105"/>
        <v>87078.17</v>
      </c>
      <c r="K605" s="20">
        <f t="shared" si="105"/>
        <v>136883.56</v>
      </c>
      <c r="L605" s="20">
        <f t="shared" si="105"/>
        <v>176402.31</v>
      </c>
      <c r="M605" s="20">
        <f t="shared" si="105"/>
        <v>93286.45</v>
      </c>
      <c r="N605" s="21">
        <f t="shared" si="105"/>
        <v>124475.01000000001</v>
      </c>
      <c r="O605" s="21">
        <f t="shared" si="105"/>
        <v>94203.87</v>
      </c>
      <c r="P605" s="21">
        <f t="shared" si="105"/>
        <v>157983.51999999999</v>
      </c>
      <c r="Q605" s="18"/>
      <c r="R605" s="22" t="s">
        <v>285</v>
      </c>
    </row>
    <row r="606" spans="2:18" x14ac:dyDescent="0.3">
      <c r="B606" s="20" t="str">
        <f t="shared" ref="B606:N608" si="106">IFERROR(B600+B612,"")</f>
        <v/>
      </c>
      <c r="C606" s="20" t="str">
        <f t="shared" si="106"/>
        <v/>
      </c>
      <c r="D606" s="20" t="str">
        <f t="shared" si="106"/>
        <v/>
      </c>
      <c r="E606" s="20" t="str">
        <f t="shared" si="106"/>
        <v/>
      </c>
      <c r="F606" s="20">
        <f t="shared" si="106"/>
        <v>64300.850000000006</v>
      </c>
      <c r="G606" s="20">
        <f t="shared" si="106"/>
        <v>102338.16</v>
      </c>
      <c r="H606" s="20">
        <f t="shared" si="106"/>
        <v>90475.88</v>
      </c>
      <c r="I606" s="20">
        <f t="shared" si="106"/>
        <v>7978.4399999999987</v>
      </c>
      <c r="J606" s="20">
        <f t="shared" si="106"/>
        <v>72849.13</v>
      </c>
      <c r="K606" s="20">
        <f t="shared" si="106"/>
        <v>153564.44999999998</v>
      </c>
      <c r="L606" s="20">
        <f t="shared" si="106"/>
        <v>189391.15</v>
      </c>
      <c r="M606" s="20">
        <f t="shared" si="106"/>
        <v>295453.54000000004</v>
      </c>
      <c r="N606" s="21">
        <f t="shared" si="106"/>
        <v>166411.78999999998</v>
      </c>
      <c r="O606" s="21">
        <f t="shared" si="105"/>
        <v>110900.65999999999</v>
      </c>
      <c r="P606" s="21" t="str">
        <f t="shared" si="105"/>
        <v/>
      </c>
      <c r="Q606" s="18"/>
      <c r="R606" s="22" t="s">
        <v>286</v>
      </c>
    </row>
    <row r="607" spans="2:18" x14ac:dyDescent="0.3">
      <c r="B607" s="20" t="str">
        <f t="shared" si="106"/>
        <v/>
      </c>
      <c r="C607" s="20" t="str">
        <f t="shared" si="106"/>
        <v/>
      </c>
      <c r="D607" s="20" t="str">
        <f t="shared" si="106"/>
        <v/>
      </c>
      <c r="E607" s="20" t="str">
        <f t="shared" si="106"/>
        <v/>
      </c>
      <c r="F607" s="20">
        <f t="shared" si="106"/>
        <v>87656.81</v>
      </c>
      <c r="G607" s="20">
        <f t="shared" si="106"/>
        <v>134605.74</v>
      </c>
      <c r="H607" s="20">
        <f t="shared" si="106"/>
        <v>158511.77000000002</v>
      </c>
      <c r="I607" s="20">
        <f t="shared" si="106"/>
        <v>16880.989999999998</v>
      </c>
      <c r="J607" s="20">
        <f t="shared" si="106"/>
        <v>160245.37</v>
      </c>
      <c r="K607" s="20">
        <f t="shared" si="106"/>
        <v>251540.81</v>
      </c>
      <c r="L607" s="20">
        <f t="shared" si="106"/>
        <v>266680.34000000003</v>
      </c>
      <c r="M607" s="20">
        <f t="shared" si="106"/>
        <v>330583.03999999998</v>
      </c>
      <c r="N607" s="21">
        <f t="shared" si="106"/>
        <v>383874.48</v>
      </c>
      <c r="O607" s="21">
        <f t="shared" si="105"/>
        <v>152629.88</v>
      </c>
      <c r="P607" s="21" t="str">
        <f t="shared" si="105"/>
        <v/>
      </c>
      <c r="Q607" s="18"/>
      <c r="R607" s="22" t="s">
        <v>287</v>
      </c>
    </row>
    <row r="608" spans="2:18" x14ac:dyDescent="0.3">
      <c r="B608" s="20" t="str">
        <f t="shared" si="106"/>
        <v/>
      </c>
      <c r="C608" s="20" t="str">
        <f t="shared" si="106"/>
        <v/>
      </c>
      <c r="D608" s="20" t="str">
        <f t="shared" si="106"/>
        <v/>
      </c>
      <c r="E608" s="20" t="str">
        <f t="shared" si="106"/>
        <v/>
      </c>
      <c r="F608" s="20">
        <f t="shared" si="106"/>
        <v>128723.15</v>
      </c>
      <c r="G608" s="20">
        <f t="shared" si="106"/>
        <v>136813.90999999997</v>
      </c>
      <c r="H608" s="20">
        <f t="shared" si="106"/>
        <v>127103.66</v>
      </c>
      <c r="I608" s="20">
        <f t="shared" si="106"/>
        <v>13877.760000000002</v>
      </c>
      <c r="J608" s="20">
        <f t="shared" si="106"/>
        <v>112322.11000000002</v>
      </c>
      <c r="K608" s="20">
        <f t="shared" si="106"/>
        <v>230472.52000000002</v>
      </c>
      <c r="L608" s="20">
        <f t="shared" si="106"/>
        <v>242089.46000000002</v>
      </c>
      <c r="M608" s="20">
        <f t="shared" si="106"/>
        <v>455411.97</v>
      </c>
      <c r="N608" s="20">
        <f t="shared" si="106"/>
        <v>382692.47</v>
      </c>
      <c r="O608" s="20">
        <f t="shared" si="105"/>
        <v>249818.39</v>
      </c>
      <c r="P608" s="20" t="str">
        <f t="shared" si="105"/>
        <v/>
      </c>
      <c r="Q608" s="18"/>
      <c r="R608" s="22" t="s">
        <v>288</v>
      </c>
    </row>
    <row r="609" spans="2:18" x14ac:dyDescent="0.3">
      <c r="B609" s="202" t="s">
        <v>311</v>
      </c>
      <c r="C609" s="202"/>
      <c r="D609" s="202"/>
      <c r="E609" s="202"/>
      <c r="F609" s="202"/>
      <c r="G609" s="202"/>
      <c r="H609" s="202"/>
      <c r="I609" s="202"/>
      <c r="J609" s="202"/>
      <c r="K609" s="202"/>
      <c r="L609" s="202"/>
      <c r="M609" s="202"/>
      <c r="N609" s="202"/>
      <c r="O609" s="202"/>
      <c r="P609" s="55"/>
      <c r="Q609" s="18"/>
      <c r="R609" s="22"/>
    </row>
    <row r="610" spans="2:18" x14ac:dyDescent="0.3">
      <c r="B610" s="203" t="s">
        <v>264</v>
      </c>
      <c r="C610" s="203"/>
      <c r="D610" s="203"/>
      <c r="E610" s="203"/>
      <c r="F610" s="203"/>
      <c r="G610" s="203"/>
      <c r="H610" s="203"/>
      <c r="I610" s="203"/>
      <c r="J610" s="203"/>
      <c r="K610" s="203"/>
      <c r="L610" s="203"/>
      <c r="M610" s="203"/>
      <c r="N610" s="203"/>
      <c r="O610" s="203"/>
      <c r="P610" s="28"/>
    </row>
    <row r="611" spans="2:18" x14ac:dyDescent="0.3">
      <c r="B611" s="20" t="str">
        <f t="shared" ref="B611:P614" si="107">IFERROR(VLOOKUP($B$610,$221:$343,MATCH($R611&amp;"/"&amp;B$348,$219:$219,0),FALSE),"")</f>
        <v/>
      </c>
      <c r="C611" s="20" t="str">
        <f t="shared" si="107"/>
        <v/>
      </c>
      <c r="D611" s="20" t="str">
        <f t="shared" si="107"/>
        <v/>
      </c>
      <c r="E611" s="20" t="str">
        <f t="shared" si="107"/>
        <v/>
      </c>
      <c r="F611" s="20">
        <f t="shared" si="107"/>
        <v>-4338.7700000000004</v>
      </c>
      <c r="G611" s="20">
        <f t="shared" si="107"/>
        <v>-9383.2099999999991</v>
      </c>
      <c r="H611" s="20">
        <f t="shared" si="107"/>
        <v>-35528.089999999997</v>
      </c>
      <c r="I611" s="20">
        <f t="shared" si="107"/>
        <v>-1007.07</v>
      </c>
      <c r="J611" s="20">
        <f t="shared" si="107"/>
        <v>-8058.7</v>
      </c>
      <c r="K611" s="20">
        <f t="shared" si="107"/>
        <v>-11749.25</v>
      </c>
      <c r="L611" s="20">
        <f t="shared" si="107"/>
        <v>-8618.4699999999993</v>
      </c>
      <c r="M611" s="20">
        <f t="shared" si="107"/>
        <v>-20389.41</v>
      </c>
      <c r="N611" s="21">
        <f t="shared" si="107"/>
        <v>-22411.75</v>
      </c>
      <c r="O611" s="21">
        <f t="shared" si="107"/>
        <v>-6655.21</v>
      </c>
      <c r="P611" s="21">
        <f t="shared" si="107"/>
        <v>-24399.16</v>
      </c>
      <c r="Q611" s="18"/>
      <c r="R611" s="22" t="s">
        <v>285</v>
      </c>
    </row>
    <row r="612" spans="2:18" x14ac:dyDescent="0.3">
      <c r="B612" s="20" t="str">
        <f t="shared" si="107"/>
        <v/>
      </c>
      <c r="C612" s="20" t="str">
        <f t="shared" si="107"/>
        <v/>
      </c>
      <c r="D612" s="20" t="str">
        <f t="shared" si="107"/>
        <v/>
      </c>
      <c r="E612" s="20" t="str">
        <f t="shared" si="107"/>
        <v/>
      </c>
      <c r="F612" s="20">
        <f t="shared" si="107"/>
        <v>-29184.62</v>
      </c>
      <c r="G612" s="20">
        <f t="shared" si="107"/>
        <v>-22768.959999999999</v>
      </c>
      <c r="H612" s="20">
        <f t="shared" si="107"/>
        <v>-67499.66</v>
      </c>
      <c r="I612" s="20">
        <f t="shared" si="107"/>
        <v>-14118.77</v>
      </c>
      <c r="J612" s="20">
        <f t="shared" si="107"/>
        <v>-15247.82</v>
      </c>
      <c r="K612" s="20">
        <f t="shared" si="107"/>
        <v>-24380.54</v>
      </c>
      <c r="L612" s="20">
        <f t="shared" si="107"/>
        <v>-16873.75</v>
      </c>
      <c r="M612" s="20">
        <f t="shared" si="107"/>
        <v>-31756.92</v>
      </c>
      <c r="N612" s="21">
        <f t="shared" si="107"/>
        <v>-33855.07</v>
      </c>
      <c r="O612" s="21">
        <f t="shared" si="107"/>
        <v>-18121.240000000002</v>
      </c>
      <c r="P612" s="21" t="str">
        <f t="shared" si="107"/>
        <v/>
      </c>
      <c r="Q612" s="18"/>
      <c r="R612" s="22" t="s">
        <v>286</v>
      </c>
    </row>
    <row r="613" spans="2:18" x14ac:dyDescent="0.3">
      <c r="B613" s="20" t="str">
        <f t="shared" si="107"/>
        <v/>
      </c>
      <c r="C613" s="20" t="str">
        <f t="shared" si="107"/>
        <v/>
      </c>
      <c r="D613" s="20" t="str">
        <f t="shared" si="107"/>
        <v/>
      </c>
      <c r="E613" s="20" t="str">
        <f t="shared" si="107"/>
        <v/>
      </c>
      <c r="F613" s="20">
        <f t="shared" si="107"/>
        <v>-70620.22</v>
      </c>
      <c r="G613" s="20">
        <f t="shared" si="107"/>
        <v>-44174.75</v>
      </c>
      <c r="H613" s="20">
        <f t="shared" si="107"/>
        <v>-105979.42</v>
      </c>
      <c r="I613" s="20">
        <f t="shared" si="107"/>
        <v>-29943.93</v>
      </c>
      <c r="J613" s="20">
        <f t="shared" si="107"/>
        <v>-22892.46</v>
      </c>
      <c r="K613" s="20">
        <f t="shared" si="107"/>
        <v>-24449.01</v>
      </c>
      <c r="L613" s="20">
        <f t="shared" si="107"/>
        <v>-32034.17</v>
      </c>
      <c r="M613" s="20">
        <f t="shared" si="107"/>
        <v>-48374.080000000002</v>
      </c>
      <c r="N613" s="21">
        <f t="shared" si="107"/>
        <v>-45960.43</v>
      </c>
      <c r="O613" s="21">
        <f t="shared" si="107"/>
        <v>-31415.360000000001</v>
      </c>
      <c r="P613" s="21" t="str">
        <f t="shared" si="107"/>
        <v/>
      </c>
      <c r="Q613" s="18"/>
      <c r="R613" s="22" t="s">
        <v>287</v>
      </c>
    </row>
    <row r="614" spans="2:18" x14ac:dyDescent="0.3">
      <c r="B614" s="20" t="str">
        <f t="shared" si="107"/>
        <v/>
      </c>
      <c r="C614" s="20" t="str">
        <f t="shared" si="107"/>
        <v/>
      </c>
      <c r="D614" s="20" t="str">
        <f t="shared" si="107"/>
        <v/>
      </c>
      <c r="E614" s="20" t="str">
        <f t="shared" si="107"/>
        <v/>
      </c>
      <c r="F614" s="20">
        <f t="shared" si="107"/>
        <v>-83016.12</v>
      </c>
      <c r="G614" s="20">
        <f t="shared" si="107"/>
        <v>-66732.7</v>
      </c>
      <c r="H614" s="20">
        <f t="shared" si="107"/>
        <v>-119298.63</v>
      </c>
      <c r="I614" s="20">
        <f t="shared" si="107"/>
        <v>-44281.599999999999</v>
      </c>
      <c r="J614" s="20">
        <f t="shared" si="107"/>
        <v>-41165.339999999997</v>
      </c>
      <c r="K614" s="20">
        <f t="shared" si="107"/>
        <v>-30837.3</v>
      </c>
      <c r="L614" s="20">
        <f t="shared" si="107"/>
        <v>-62861.61</v>
      </c>
      <c r="M614" s="20">
        <f t="shared" si="107"/>
        <v>-78652.649999999994</v>
      </c>
      <c r="N614" s="21">
        <f t="shared" si="107"/>
        <v>-55255.21</v>
      </c>
      <c r="O614" s="21">
        <f t="shared" si="107"/>
        <v>-50164.92</v>
      </c>
      <c r="P614" s="21" t="str">
        <f t="shared" si="107"/>
        <v/>
      </c>
      <c r="Q614" s="18"/>
      <c r="R614" s="22" t="s">
        <v>288</v>
      </c>
    </row>
    <row r="615" spans="2:18" x14ac:dyDescent="0.3">
      <c r="B615" s="196" t="s">
        <v>269</v>
      </c>
      <c r="C615" s="196"/>
      <c r="D615" s="196"/>
      <c r="E615" s="196"/>
      <c r="F615" s="196"/>
      <c r="G615" s="196"/>
      <c r="H615" s="196"/>
      <c r="I615" s="196"/>
      <c r="J615" s="196"/>
      <c r="K615" s="196"/>
      <c r="L615" s="196"/>
      <c r="M615" s="196"/>
      <c r="N615" s="196"/>
      <c r="O615" s="196"/>
      <c r="P615" s="51"/>
    </row>
    <row r="616" spans="2:18" x14ac:dyDescent="0.3">
      <c r="B616" s="20" t="str">
        <f t="shared" ref="B616:P619" si="108">IFERROR(VLOOKUP($B$615,$221:$343,MATCH($R616&amp;"/"&amp;B$348,$219:$219,0),FALSE),"")</f>
        <v/>
      </c>
      <c r="C616" s="20" t="str">
        <f t="shared" si="108"/>
        <v/>
      </c>
      <c r="D616" s="20" t="str">
        <f t="shared" si="108"/>
        <v/>
      </c>
      <c r="E616" s="20" t="str">
        <f t="shared" si="108"/>
        <v/>
      </c>
      <c r="F616" s="20">
        <f t="shared" si="108"/>
        <v>7181.04</v>
      </c>
      <c r="G616" s="20">
        <f t="shared" si="108"/>
        <v>-42753.19</v>
      </c>
      <c r="H616" s="20">
        <f t="shared" si="108"/>
        <v>-34957.629999999997</v>
      </c>
      <c r="I616" s="20">
        <f t="shared" si="108"/>
        <v>20851.03</v>
      </c>
      <c r="J616" s="20">
        <f t="shared" si="108"/>
        <v>-31860.34</v>
      </c>
      <c r="K616" s="20">
        <f t="shared" si="108"/>
        <v>-71572.600000000006</v>
      </c>
      <c r="L616" s="20">
        <f t="shared" si="108"/>
        <v>-88527.72</v>
      </c>
      <c r="M616" s="20">
        <f t="shared" si="108"/>
        <v>-54995.41</v>
      </c>
      <c r="N616" s="21">
        <f t="shared" si="108"/>
        <v>-121935.41</v>
      </c>
      <c r="O616" s="21">
        <f t="shared" si="108"/>
        <v>-56501.69</v>
      </c>
      <c r="P616" s="21">
        <f t="shared" si="108"/>
        <v>-82546.080000000002</v>
      </c>
      <c r="Q616" s="18"/>
      <c r="R616" s="22" t="s">
        <v>285</v>
      </c>
    </row>
    <row r="617" spans="2:18" x14ac:dyDescent="0.3">
      <c r="B617" s="20" t="str">
        <f t="shared" si="108"/>
        <v/>
      </c>
      <c r="C617" s="20" t="str">
        <f t="shared" si="108"/>
        <v/>
      </c>
      <c r="D617" s="20" t="str">
        <f t="shared" si="108"/>
        <v/>
      </c>
      <c r="E617" s="20" t="str">
        <f t="shared" si="108"/>
        <v/>
      </c>
      <c r="F617" s="20">
        <f t="shared" si="108"/>
        <v>-17817.27</v>
      </c>
      <c r="G617" s="20">
        <f t="shared" si="108"/>
        <v>-147203.15</v>
      </c>
      <c r="H617" s="20">
        <f t="shared" si="108"/>
        <v>-46866.7</v>
      </c>
      <c r="I617" s="20">
        <f t="shared" si="108"/>
        <v>-31133.54</v>
      </c>
      <c r="J617" s="20">
        <f t="shared" si="108"/>
        <v>9344.49</v>
      </c>
      <c r="K617" s="20">
        <f t="shared" si="108"/>
        <v>-12079.55</v>
      </c>
      <c r="L617" s="20">
        <f t="shared" si="108"/>
        <v>-55799.41</v>
      </c>
      <c r="M617" s="20">
        <f t="shared" si="108"/>
        <v>-63363.92</v>
      </c>
      <c r="N617" s="21">
        <f t="shared" si="108"/>
        <v>-102794.92</v>
      </c>
      <c r="O617" s="21">
        <f t="shared" si="108"/>
        <v>32407.42</v>
      </c>
      <c r="P617" s="21" t="str">
        <f t="shared" si="108"/>
        <v/>
      </c>
      <c r="Q617" s="18"/>
      <c r="R617" s="22" t="s">
        <v>286</v>
      </c>
    </row>
    <row r="618" spans="2:18" x14ac:dyDescent="0.3">
      <c r="B618" s="20" t="str">
        <f t="shared" si="108"/>
        <v/>
      </c>
      <c r="C618" s="20" t="str">
        <f t="shared" si="108"/>
        <v/>
      </c>
      <c r="D618" s="20" t="str">
        <f t="shared" si="108"/>
        <v/>
      </c>
      <c r="E618" s="20" t="str">
        <f t="shared" si="108"/>
        <v/>
      </c>
      <c r="F618" s="20">
        <f t="shared" si="108"/>
        <v>-58752.54</v>
      </c>
      <c r="G618" s="20">
        <f t="shared" si="108"/>
        <v>-94348.12</v>
      </c>
      <c r="H618" s="20">
        <f t="shared" si="108"/>
        <v>-85049.13</v>
      </c>
      <c r="I618" s="20">
        <f t="shared" si="108"/>
        <v>-56704.17</v>
      </c>
      <c r="J618" s="20">
        <f t="shared" si="108"/>
        <v>-3146.55</v>
      </c>
      <c r="K618" s="20">
        <f t="shared" si="108"/>
        <v>5240.3999999999996</v>
      </c>
      <c r="L618" s="20">
        <f t="shared" si="108"/>
        <v>-31010.95</v>
      </c>
      <c r="M618" s="20">
        <f t="shared" si="108"/>
        <v>16310.34</v>
      </c>
      <c r="N618" s="21">
        <f t="shared" si="108"/>
        <v>-144329.54999999999</v>
      </c>
      <c r="O618" s="21">
        <f t="shared" si="108"/>
        <v>40001.51</v>
      </c>
      <c r="P618" s="21" t="str">
        <f t="shared" si="108"/>
        <v/>
      </c>
      <c r="Q618" s="18"/>
      <c r="R618" s="22" t="s">
        <v>287</v>
      </c>
    </row>
    <row r="619" spans="2:18" x14ac:dyDescent="0.3">
      <c r="B619" s="20" t="str">
        <f t="shared" si="108"/>
        <v/>
      </c>
      <c r="C619" s="20" t="str">
        <f t="shared" si="108"/>
        <v/>
      </c>
      <c r="D619" s="20" t="str">
        <f t="shared" si="108"/>
        <v/>
      </c>
      <c r="E619" s="20" t="str">
        <f t="shared" si="108"/>
        <v/>
      </c>
      <c r="F619" s="20">
        <f t="shared" si="108"/>
        <v>-81918.38</v>
      </c>
      <c r="G619" s="20">
        <f t="shared" si="108"/>
        <v>-82449.02</v>
      </c>
      <c r="H619" s="20">
        <f t="shared" si="108"/>
        <v>-179688.44</v>
      </c>
      <c r="I619" s="20">
        <f t="shared" si="108"/>
        <v>-111041.07</v>
      </c>
      <c r="J619" s="20">
        <f t="shared" si="108"/>
        <v>-70095.520000000004</v>
      </c>
      <c r="K619" s="20">
        <f t="shared" si="108"/>
        <v>-51303.9</v>
      </c>
      <c r="L619" s="20">
        <f t="shared" si="108"/>
        <v>-151010.94</v>
      </c>
      <c r="M619" s="20">
        <f t="shared" si="108"/>
        <v>-109351.09</v>
      </c>
      <c r="N619" s="21">
        <f t="shared" si="108"/>
        <v>-168167.09</v>
      </c>
      <c r="O619" s="21">
        <f t="shared" si="108"/>
        <v>-48148.98</v>
      </c>
      <c r="P619" s="21" t="str">
        <f t="shared" si="108"/>
        <v/>
      </c>
      <c r="Q619" s="18"/>
      <c r="R619" s="22" t="s">
        <v>288</v>
      </c>
    </row>
    <row r="620" spans="2:18" x14ac:dyDescent="0.3">
      <c r="B620" s="197" t="s">
        <v>278</v>
      </c>
      <c r="C620" s="197"/>
      <c r="D620" s="197"/>
      <c r="E620" s="197"/>
      <c r="F620" s="197"/>
      <c r="G620" s="197"/>
      <c r="H620" s="197"/>
      <c r="I620" s="197"/>
      <c r="J620" s="197"/>
      <c r="K620" s="197"/>
      <c r="L620" s="197"/>
      <c r="M620" s="197"/>
      <c r="N620" s="197"/>
      <c r="O620" s="197"/>
      <c r="P620" s="34"/>
    </row>
    <row r="621" spans="2:18" x14ac:dyDescent="0.3">
      <c r="B621" s="20" t="str">
        <f t="shared" ref="B621:P624" si="109">IFERROR(VLOOKUP($B$620,$221:$343,MATCH($R621&amp;"/"&amp;B$348,$219:$219,0),FALSE),"")</f>
        <v/>
      </c>
      <c r="C621" s="20" t="str">
        <f t="shared" si="109"/>
        <v/>
      </c>
      <c r="D621" s="20" t="str">
        <f t="shared" si="109"/>
        <v/>
      </c>
      <c r="E621" s="20" t="str">
        <f t="shared" si="109"/>
        <v/>
      </c>
      <c r="F621" s="20">
        <f t="shared" si="109"/>
        <v>-4161.3100000000004</v>
      </c>
      <c r="G621" s="20">
        <f t="shared" si="109"/>
        <v>-465.22</v>
      </c>
      <c r="H621" s="20">
        <f t="shared" si="109"/>
        <v>-4798.25</v>
      </c>
      <c r="I621" s="20">
        <f t="shared" si="109"/>
        <v>0</v>
      </c>
      <c r="J621" s="20">
        <f t="shared" si="109"/>
        <v>0</v>
      </c>
      <c r="K621" s="20">
        <f t="shared" si="109"/>
        <v>0</v>
      </c>
      <c r="L621" s="20">
        <f t="shared" si="109"/>
        <v>0</v>
      </c>
      <c r="M621" s="20">
        <f t="shared" si="109"/>
        <v>-13607.99</v>
      </c>
      <c r="N621" s="20">
        <f t="shared" si="109"/>
        <v>-16033.06</v>
      </c>
      <c r="O621" s="20">
        <f t="shared" si="109"/>
        <v>-18353.650000000001</v>
      </c>
      <c r="P621" s="20">
        <f t="shared" si="109"/>
        <v>-24348.94</v>
      </c>
      <c r="Q621" s="18"/>
      <c r="R621" s="22" t="s">
        <v>285</v>
      </c>
    </row>
    <row r="622" spans="2:18" x14ac:dyDescent="0.3">
      <c r="B622" s="20" t="str">
        <f t="shared" si="109"/>
        <v/>
      </c>
      <c r="C622" s="20" t="str">
        <f t="shared" si="109"/>
        <v/>
      </c>
      <c r="D622" s="20" t="str">
        <f t="shared" si="109"/>
        <v/>
      </c>
      <c r="E622" s="20" t="str">
        <f t="shared" si="109"/>
        <v/>
      </c>
      <c r="F622" s="20">
        <f t="shared" si="109"/>
        <v>-16735.34</v>
      </c>
      <c r="G622" s="20">
        <f t="shared" si="109"/>
        <v>-50439.73</v>
      </c>
      <c r="H622" s="20">
        <f t="shared" si="109"/>
        <v>-109298.25</v>
      </c>
      <c r="I622" s="20">
        <f t="shared" si="109"/>
        <v>-93500</v>
      </c>
      <c r="J622" s="20">
        <f t="shared" si="109"/>
        <v>-66000</v>
      </c>
      <c r="K622" s="20">
        <f t="shared" si="109"/>
        <v>-87983.07</v>
      </c>
      <c r="L622" s="20">
        <f t="shared" si="109"/>
        <v>-109980</v>
      </c>
      <c r="M622" s="20">
        <f t="shared" si="109"/>
        <v>-165631.20000000001</v>
      </c>
      <c r="N622" s="20">
        <f t="shared" si="109"/>
        <v>-158060.10999999999</v>
      </c>
      <c r="O622" s="20">
        <f t="shared" si="109"/>
        <v>-190863.23</v>
      </c>
      <c r="P622" s="20" t="str">
        <f t="shared" si="109"/>
        <v/>
      </c>
      <c r="Q622" s="18"/>
      <c r="R622" s="22" t="s">
        <v>286</v>
      </c>
    </row>
    <row r="623" spans="2:18" x14ac:dyDescent="0.3">
      <c r="B623" s="20" t="str">
        <f t="shared" si="109"/>
        <v/>
      </c>
      <c r="C623" s="20" t="str">
        <f t="shared" si="109"/>
        <v/>
      </c>
      <c r="D623" s="20" t="str">
        <f t="shared" si="109"/>
        <v/>
      </c>
      <c r="E623" s="20" t="str">
        <f t="shared" si="109"/>
        <v/>
      </c>
      <c r="F623" s="20">
        <f t="shared" si="109"/>
        <v>194316.19</v>
      </c>
      <c r="G623" s="20">
        <f t="shared" si="109"/>
        <v>-133423.6</v>
      </c>
      <c r="H623" s="20">
        <f t="shared" si="109"/>
        <v>-202798.25</v>
      </c>
      <c r="I623" s="20">
        <f t="shared" si="109"/>
        <v>-148498.9</v>
      </c>
      <c r="J623" s="20">
        <f t="shared" si="109"/>
        <v>-87994.94</v>
      </c>
      <c r="K623" s="20">
        <f t="shared" si="109"/>
        <v>-142973.07</v>
      </c>
      <c r="L623" s="20">
        <f t="shared" si="109"/>
        <v>-192464.81</v>
      </c>
      <c r="M623" s="20">
        <f t="shared" si="109"/>
        <v>-286780.06</v>
      </c>
      <c r="N623" s="20">
        <f t="shared" si="109"/>
        <v>-276445.34000000003</v>
      </c>
      <c r="O623" s="20">
        <f t="shared" si="109"/>
        <v>-302628.27</v>
      </c>
      <c r="P623" s="20" t="str">
        <f t="shared" si="109"/>
        <v/>
      </c>
      <c r="Q623" s="18"/>
      <c r="R623" s="22" t="s">
        <v>287</v>
      </c>
    </row>
    <row r="624" spans="2:18" x14ac:dyDescent="0.3">
      <c r="B624" s="20" t="str">
        <f t="shared" si="109"/>
        <v/>
      </c>
      <c r="C624" s="20" t="str">
        <f t="shared" si="109"/>
        <v/>
      </c>
      <c r="D624" s="20" t="str">
        <f t="shared" si="109"/>
        <v/>
      </c>
      <c r="E624" s="20" t="str">
        <f t="shared" si="109"/>
        <v/>
      </c>
      <c r="F624" s="20">
        <f t="shared" si="109"/>
        <v>177176.04</v>
      </c>
      <c r="G624" s="20">
        <f t="shared" si="109"/>
        <v>-133917.35</v>
      </c>
      <c r="H624" s="20">
        <f t="shared" si="109"/>
        <v>-202798.25</v>
      </c>
      <c r="I624" s="20">
        <f t="shared" si="109"/>
        <v>-148498.9</v>
      </c>
      <c r="J624" s="20">
        <f t="shared" si="109"/>
        <v>-87994.94</v>
      </c>
      <c r="K624" s="20">
        <f t="shared" si="109"/>
        <v>-142973.07</v>
      </c>
      <c r="L624" s="20">
        <f t="shared" si="109"/>
        <v>-192464.81</v>
      </c>
      <c r="M624" s="20">
        <f t="shared" si="109"/>
        <v>-300045.34999999998</v>
      </c>
      <c r="N624" s="20">
        <f t="shared" si="109"/>
        <v>-295640.13</v>
      </c>
      <c r="O624" s="20">
        <f t="shared" si="109"/>
        <v>-320965.14</v>
      </c>
      <c r="P624" s="20" t="str">
        <f t="shared" si="109"/>
        <v/>
      </c>
      <c r="Q624" s="18"/>
      <c r="R624" s="22" t="s">
        <v>288</v>
      </c>
    </row>
    <row r="625" spans="2:18" x14ac:dyDescent="0.3">
      <c r="B625" s="198" t="s">
        <v>279</v>
      </c>
      <c r="C625" s="198"/>
      <c r="D625" s="198"/>
      <c r="E625" s="198"/>
      <c r="F625" s="198"/>
      <c r="G625" s="198"/>
      <c r="H625" s="198"/>
      <c r="I625" s="198"/>
      <c r="J625" s="198"/>
      <c r="K625" s="198"/>
      <c r="L625" s="198"/>
      <c r="M625" s="198"/>
      <c r="N625" s="198"/>
      <c r="O625" s="198"/>
      <c r="P625" s="56"/>
    </row>
    <row r="626" spans="2:18" x14ac:dyDescent="0.3">
      <c r="B626" s="20" t="str">
        <f t="shared" ref="B626:P629" si="110">IFERROR(VLOOKUP($B$625,$221:$343,MATCH($R626&amp;"/"&amp;B$348,$219:$219,0),FALSE),"")</f>
        <v/>
      </c>
      <c r="C626" s="20" t="str">
        <f t="shared" si="110"/>
        <v/>
      </c>
      <c r="D626" s="20" t="str">
        <f t="shared" si="110"/>
        <v/>
      </c>
      <c r="E626" s="20" t="str">
        <f t="shared" si="110"/>
        <v/>
      </c>
      <c r="F626" s="20">
        <f t="shared" si="110"/>
        <v>57895.95</v>
      </c>
      <c r="G626" s="20">
        <f t="shared" si="110"/>
        <v>63181.38</v>
      </c>
      <c r="H626" s="20">
        <f t="shared" si="110"/>
        <v>104702.7</v>
      </c>
      <c r="I626" s="20">
        <f t="shared" si="110"/>
        <v>33701.620000000003</v>
      </c>
      <c r="J626" s="20">
        <f t="shared" si="110"/>
        <v>63276.52</v>
      </c>
      <c r="K626" s="20">
        <f t="shared" si="110"/>
        <v>77060.210000000006</v>
      </c>
      <c r="L626" s="20">
        <f t="shared" si="110"/>
        <v>96493.06</v>
      </c>
      <c r="M626" s="20">
        <f t="shared" si="110"/>
        <v>45072.46</v>
      </c>
      <c r="N626" s="21">
        <f t="shared" si="110"/>
        <v>8918.2999999999993</v>
      </c>
      <c r="O626" s="21">
        <f t="shared" si="110"/>
        <v>26003.75</v>
      </c>
      <c r="P626" s="21">
        <f t="shared" si="110"/>
        <v>75487.649999999994</v>
      </c>
      <c r="Q626" s="18"/>
      <c r="R626" s="22" t="s">
        <v>285</v>
      </c>
    </row>
    <row r="627" spans="2:18" x14ac:dyDescent="0.3">
      <c r="B627" s="20" t="str">
        <f t="shared" si="110"/>
        <v/>
      </c>
      <c r="C627" s="20" t="str">
        <f t="shared" si="110"/>
        <v/>
      </c>
      <c r="D627" s="20" t="str">
        <f t="shared" si="110"/>
        <v/>
      </c>
      <c r="E627" s="20" t="str">
        <f t="shared" si="110"/>
        <v/>
      </c>
      <c r="F627" s="20">
        <f t="shared" si="110"/>
        <v>58932.85</v>
      </c>
      <c r="G627" s="20">
        <f t="shared" si="110"/>
        <v>-72535.759999999995</v>
      </c>
      <c r="H627" s="20">
        <f t="shared" si="110"/>
        <v>1810.59</v>
      </c>
      <c r="I627" s="20">
        <f t="shared" si="110"/>
        <v>-102536.33</v>
      </c>
      <c r="J627" s="20">
        <f t="shared" si="110"/>
        <v>31441.439999999999</v>
      </c>
      <c r="K627" s="20">
        <f t="shared" si="110"/>
        <v>77882.37</v>
      </c>
      <c r="L627" s="20">
        <f t="shared" si="110"/>
        <v>40485.49</v>
      </c>
      <c r="M627" s="20">
        <f t="shared" si="110"/>
        <v>98215.33</v>
      </c>
      <c r="N627" s="21">
        <f t="shared" si="110"/>
        <v>-60588.17</v>
      </c>
      <c r="O627" s="21">
        <f t="shared" si="110"/>
        <v>-29433.91</v>
      </c>
      <c r="P627" s="21" t="str">
        <f t="shared" si="110"/>
        <v/>
      </c>
      <c r="Q627" s="18"/>
      <c r="R627" s="22" t="s">
        <v>286</v>
      </c>
    </row>
    <row r="628" spans="2:18" x14ac:dyDescent="0.3">
      <c r="B628" s="20" t="str">
        <f t="shared" si="110"/>
        <v/>
      </c>
      <c r="C628" s="20" t="str">
        <f t="shared" si="110"/>
        <v/>
      </c>
      <c r="D628" s="20" t="str">
        <f t="shared" si="110"/>
        <v/>
      </c>
      <c r="E628" s="20" t="str">
        <f t="shared" si="110"/>
        <v/>
      </c>
      <c r="F628" s="20">
        <f t="shared" si="110"/>
        <v>293840.67</v>
      </c>
      <c r="G628" s="20">
        <f t="shared" si="110"/>
        <v>-48991.22</v>
      </c>
      <c r="H628" s="20">
        <f t="shared" si="110"/>
        <v>-23356.18</v>
      </c>
      <c r="I628" s="20">
        <f t="shared" si="110"/>
        <v>-158378.15</v>
      </c>
      <c r="J628" s="20">
        <f t="shared" si="110"/>
        <v>91996.33</v>
      </c>
      <c r="K628" s="20">
        <f t="shared" si="110"/>
        <v>138257.15</v>
      </c>
      <c r="L628" s="20">
        <f t="shared" si="110"/>
        <v>75238.75</v>
      </c>
      <c r="M628" s="20">
        <f t="shared" si="110"/>
        <v>108487.4</v>
      </c>
      <c r="N628" s="21">
        <f t="shared" si="110"/>
        <v>9060.0300000000007</v>
      </c>
      <c r="O628" s="21">
        <f t="shared" si="110"/>
        <v>-78581.52</v>
      </c>
      <c r="P628" s="21" t="str">
        <f t="shared" si="110"/>
        <v/>
      </c>
      <c r="Q628" s="18"/>
      <c r="R628" s="22" t="s">
        <v>287</v>
      </c>
    </row>
    <row r="629" spans="2:18" x14ac:dyDescent="0.3">
      <c r="B629" s="20" t="str">
        <f t="shared" si="110"/>
        <v/>
      </c>
      <c r="C629" s="20" t="str">
        <f t="shared" si="110"/>
        <v/>
      </c>
      <c r="D629" s="20" t="str">
        <f t="shared" si="110"/>
        <v/>
      </c>
      <c r="E629" s="20" t="str">
        <f t="shared" si="110"/>
        <v/>
      </c>
      <c r="F629" s="20">
        <f t="shared" si="110"/>
        <v>306996.93</v>
      </c>
      <c r="G629" s="20">
        <f t="shared" si="110"/>
        <v>-12819.76</v>
      </c>
      <c r="H629" s="20">
        <f t="shared" si="110"/>
        <v>-136084.4</v>
      </c>
      <c r="I629" s="20">
        <f t="shared" si="110"/>
        <v>-201380.61</v>
      </c>
      <c r="J629" s="20">
        <f t="shared" si="110"/>
        <v>-4603.01</v>
      </c>
      <c r="K629" s="20">
        <f t="shared" si="110"/>
        <v>67032.850000000006</v>
      </c>
      <c r="L629" s="20">
        <f t="shared" si="110"/>
        <v>-38524.68</v>
      </c>
      <c r="M629" s="20">
        <f t="shared" si="110"/>
        <v>124668.18</v>
      </c>
      <c r="N629" s="21">
        <f t="shared" si="110"/>
        <v>-25859.54</v>
      </c>
      <c r="O629" s="21">
        <f t="shared" si="110"/>
        <v>-69130.81</v>
      </c>
      <c r="P629" s="21" t="str">
        <f t="shared" si="110"/>
        <v/>
      </c>
      <c r="Q629" s="18"/>
      <c r="R629" s="22" t="s">
        <v>288</v>
      </c>
    </row>
    <row r="630" spans="2:18" x14ac:dyDescent="0.3">
      <c r="B630" s="199" t="s">
        <v>312</v>
      </c>
      <c r="C630" s="199"/>
      <c r="D630" s="199"/>
      <c r="E630" s="199"/>
      <c r="F630" s="199"/>
      <c r="G630" s="199"/>
      <c r="H630" s="199"/>
      <c r="I630" s="199"/>
      <c r="J630" s="199"/>
      <c r="K630" s="199"/>
      <c r="L630" s="199"/>
      <c r="M630" s="199"/>
      <c r="N630" s="199"/>
      <c r="O630" s="199"/>
      <c r="P630" s="57"/>
      <c r="Q630" s="58"/>
      <c r="R630" s="59"/>
    </row>
    <row r="631" spans="2:18" x14ac:dyDescent="0.3">
      <c r="B631" s="192" t="s">
        <v>313</v>
      </c>
      <c r="C631" s="192"/>
      <c r="D631" s="192"/>
      <c r="E631" s="192"/>
      <c r="F631" s="192"/>
      <c r="G631" s="192"/>
      <c r="H631" s="192"/>
      <c r="I631" s="192"/>
      <c r="J631" s="192"/>
      <c r="K631" s="192"/>
      <c r="L631" s="192"/>
      <c r="M631" s="192"/>
      <c r="N631" s="192"/>
      <c r="O631" s="192"/>
      <c r="P631" s="60"/>
      <c r="Q631" s="58"/>
      <c r="R631" s="59"/>
    </row>
    <row r="632" spans="2:18" x14ac:dyDescent="0.3">
      <c r="B632" s="61" t="e">
        <f t="shared" ref="B632:P632" si="111">B588/B402</f>
        <v>#VALUE!</v>
      </c>
      <c r="C632" s="61" t="e">
        <f t="shared" si="111"/>
        <v>#VALUE!</v>
      </c>
      <c r="D632" s="61" t="e">
        <f t="shared" si="111"/>
        <v>#VALUE!</v>
      </c>
      <c r="E632" s="61" t="e">
        <f t="shared" si="111"/>
        <v>#VALUE!</v>
      </c>
      <c r="F632" s="61">
        <f t="shared" si="111"/>
        <v>0.1000703959230175</v>
      </c>
      <c r="G632" s="61">
        <f t="shared" si="111"/>
        <v>0.28394934381091119</v>
      </c>
      <c r="H632" s="61">
        <f t="shared" si="111"/>
        <v>0.24982654668546569</v>
      </c>
      <c r="I632" s="61">
        <f t="shared" si="111"/>
        <v>0.21633402103908017</v>
      </c>
      <c r="J632" s="61">
        <f t="shared" si="111"/>
        <v>0.17235806988445457</v>
      </c>
      <c r="K632" s="61">
        <f t="shared" si="111"/>
        <v>0.23014023557152397</v>
      </c>
      <c r="L632" s="61">
        <f t="shared" si="111"/>
        <v>0.27715122522462787</v>
      </c>
      <c r="M632" s="61">
        <f t="shared" si="111"/>
        <v>0.12818681033113025</v>
      </c>
      <c r="N632" s="61">
        <f t="shared" si="111"/>
        <v>0.14028195198882479</v>
      </c>
      <c r="O632" s="61">
        <f t="shared" si="111"/>
        <v>0.13908150288979262</v>
      </c>
      <c r="P632" s="61">
        <f t="shared" si="111"/>
        <v>0.19650304378098205</v>
      </c>
      <c r="Q632" s="18"/>
      <c r="R632" s="59" t="s">
        <v>314</v>
      </c>
    </row>
    <row r="633" spans="2:18" x14ac:dyDescent="0.3">
      <c r="B633" s="62" t="e">
        <f t="shared" ref="B633:P633" si="112">((B551*(1-B582))/(B457+B432))</f>
        <v>#DIV/0!</v>
      </c>
      <c r="C633" s="62" t="e">
        <f t="shared" si="112"/>
        <v>#DIV/0!</v>
      </c>
      <c r="D633" s="62" t="e">
        <f t="shared" si="112"/>
        <v>#DIV/0!</v>
      </c>
      <c r="E633" s="62" t="e">
        <f t="shared" si="112"/>
        <v>#DIV/0!</v>
      </c>
      <c r="F633" s="62" t="e">
        <f t="shared" si="112"/>
        <v>#VALUE!</v>
      </c>
      <c r="G633" s="62" t="e">
        <f t="shared" si="112"/>
        <v>#VALUE!</v>
      </c>
      <c r="H633" s="62" t="e">
        <f t="shared" si="112"/>
        <v>#VALUE!</v>
      </c>
      <c r="I633" s="62" t="e">
        <f t="shared" si="112"/>
        <v>#VALUE!</v>
      </c>
      <c r="J633" s="62" t="e">
        <f t="shared" si="112"/>
        <v>#VALUE!</v>
      </c>
      <c r="K633" s="62" t="e">
        <f t="shared" si="112"/>
        <v>#VALUE!</v>
      </c>
      <c r="L633" s="62" t="e">
        <f t="shared" si="112"/>
        <v>#VALUE!</v>
      </c>
      <c r="M633" s="62" t="e">
        <f t="shared" si="112"/>
        <v>#VALUE!</v>
      </c>
      <c r="N633" s="62" t="e">
        <f t="shared" si="112"/>
        <v>#VALUE!</v>
      </c>
      <c r="O633" s="62" t="e">
        <f t="shared" si="112"/>
        <v>#VALUE!</v>
      </c>
      <c r="P633" s="62" t="e">
        <f t="shared" si="112"/>
        <v>#VALUE!</v>
      </c>
      <c r="Q633" s="18"/>
      <c r="R633" s="59" t="s">
        <v>315</v>
      </c>
    </row>
    <row r="634" spans="2:18" x14ac:dyDescent="0.3">
      <c r="B634" s="62" t="e">
        <f t="shared" ref="B634:P634" si="113">B588/B457</f>
        <v>#VALUE!</v>
      </c>
      <c r="C634" s="62" t="e">
        <f t="shared" si="113"/>
        <v>#VALUE!</v>
      </c>
      <c r="D634" s="62" t="e">
        <f t="shared" si="113"/>
        <v>#VALUE!</v>
      </c>
      <c r="E634" s="62" t="e">
        <f t="shared" si="113"/>
        <v>#VALUE!</v>
      </c>
      <c r="F634" s="62">
        <f t="shared" si="113"/>
        <v>0.17887528285854098</v>
      </c>
      <c r="G634" s="62">
        <f t="shared" si="113"/>
        <v>0.440693984725119</v>
      </c>
      <c r="H634" s="62">
        <f t="shared" si="113"/>
        <v>0.41684454373532248</v>
      </c>
      <c r="I634" s="62">
        <f t="shared" si="113"/>
        <v>0.29397818720578633</v>
      </c>
      <c r="J634" s="62">
        <f t="shared" si="113"/>
        <v>0.23199494666421849</v>
      </c>
      <c r="K634" s="62">
        <f t="shared" si="113"/>
        <v>0.35850154357784592</v>
      </c>
      <c r="L634" s="62">
        <f t="shared" si="113"/>
        <v>0.45284120128795202</v>
      </c>
      <c r="M634" s="62">
        <f t="shared" si="113"/>
        <v>0.45029455599540613</v>
      </c>
      <c r="N634" s="62">
        <f t="shared" si="113"/>
        <v>0.47484390704149432</v>
      </c>
      <c r="O634" s="62">
        <f t="shared" si="113"/>
        <v>0.45345061213027538</v>
      </c>
      <c r="P634" s="62">
        <f t="shared" si="113"/>
        <v>0.58905281260540299</v>
      </c>
      <c r="Q634" s="18"/>
      <c r="R634" s="59" t="s">
        <v>316</v>
      </c>
    </row>
    <row r="635" spans="2:18" x14ac:dyDescent="0.3">
      <c r="B635" s="192" t="s">
        <v>317</v>
      </c>
      <c r="C635" s="192"/>
      <c r="D635" s="192"/>
      <c r="E635" s="192"/>
      <c r="F635" s="192"/>
      <c r="G635" s="192"/>
      <c r="H635" s="192"/>
      <c r="I635" s="192"/>
      <c r="J635" s="192"/>
      <c r="K635" s="192"/>
      <c r="L635" s="192"/>
      <c r="M635" s="192"/>
      <c r="N635" s="192"/>
      <c r="O635" s="192"/>
      <c r="P635" s="60"/>
      <c r="Q635" s="58"/>
      <c r="R635" s="59"/>
    </row>
    <row r="636" spans="2:18" x14ac:dyDescent="0.3">
      <c r="B636" s="63" t="e">
        <f t="shared" ref="B636:P636" si="114">B378/B414</f>
        <v>#VALUE!</v>
      </c>
      <c r="C636" s="63" t="e">
        <f t="shared" si="114"/>
        <v>#VALUE!</v>
      </c>
      <c r="D636" s="63" t="e">
        <f t="shared" si="114"/>
        <v>#VALUE!</v>
      </c>
      <c r="E636" s="63" t="e">
        <f t="shared" si="114"/>
        <v>#VALUE!</v>
      </c>
      <c r="F636" s="63">
        <f t="shared" si="114"/>
        <v>1.7981168650570496</v>
      </c>
      <c r="G636" s="63">
        <f t="shared" si="114"/>
        <v>2.1563480221821374</v>
      </c>
      <c r="H636" s="63">
        <f t="shared" si="114"/>
        <v>1.6221680257868494</v>
      </c>
      <c r="I636" s="63">
        <f t="shared" si="114"/>
        <v>2.3485391497091785</v>
      </c>
      <c r="J636" s="63">
        <f t="shared" si="114"/>
        <v>2.5159900149672718</v>
      </c>
      <c r="K636" s="63">
        <f t="shared" si="114"/>
        <v>2.0721195657568039</v>
      </c>
      <c r="L636" s="63">
        <f t="shared" si="114"/>
        <v>2.0270977370300192</v>
      </c>
      <c r="M636" s="63">
        <f t="shared" si="114"/>
        <v>1.3892440872310219</v>
      </c>
      <c r="N636" s="63">
        <f t="shared" si="114"/>
        <v>1.5109832602270079</v>
      </c>
      <c r="O636" s="63">
        <f t="shared" si="114"/>
        <v>1.6566444104768203</v>
      </c>
      <c r="P636" s="63">
        <f t="shared" si="114"/>
        <v>1.7958588612455275</v>
      </c>
      <c r="Q636" s="18"/>
      <c r="R636" s="59" t="s">
        <v>318</v>
      </c>
    </row>
    <row r="637" spans="2:18" x14ac:dyDescent="0.3">
      <c r="B637" s="31" t="e">
        <f t="shared" ref="B637:P637" si="115">(B378-B372)/B414</f>
        <v>#VALUE!</v>
      </c>
      <c r="C637" s="31" t="e">
        <f t="shared" si="115"/>
        <v>#VALUE!</v>
      </c>
      <c r="D637" s="31" t="e">
        <f t="shared" si="115"/>
        <v>#VALUE!</v>
      </c>
      <c r="E637" s="31" t="e">
        <f t="shared" si="115"/>
        <v>#VALUE!</v>
      </c>
      <c r="F637" s="31">
        <f t="shared" si="115"/>
        <v>1.7966421762871398</v>
      </c>
      <c r="G637" s="31">
        <f t="shared" si="115"/>
        <v>2.1548726990005713</v>
      </c>
      <c r="H637" s="31">
        <f t="shared" si="115"/>
        <v>1.6187387743103696</v>
      </c>
      <c r="I637" s="31">
        <f t="shared" si="115"/>
        <v>2.3485391497091785</v>
      </c>
      <c r="J637" s="31">
        <f t="shared" si="115"/>
        <v>2.5138477831799189</v>
      </c>
      <c r="K637" s="31">
        <f t="shared" si="115"/>
        <v>2.071901396243339</v>
      </c>
      <c r="L637" s="31">
        <f t="shared" si="115"/>
        <v>2.0270977370300192</v>
      </c>
      <c r="M637" s="31">
        <f t="shared" si="115"/>
        <v>1.3889101204777115</v>
      </c>
      <c r="N637" s="31">
        <f t="shared" si="115"/>
        <v>1.5083156455657016</v>
      </c>
      <c r="O637" s="31">
        <f t="shared" si="115"/>
        <v>1.6507946148728063</v>
      </c>
      <c r="P637" s="31">
        <f t="shared" si="115"/>
        <v>1.7816461212994477</v>
      </c>
      <c r="Q637" s="18"/>
      <c r="R637" s="59" t="s">
        <v>319</v>
      </c>
    </row>
    <row r="638" spans="2:18" x14ac:dyDescent="0.3">
      <c r="B638" s="192" t="s">
        <v>320</v>
      </c>
      <c r="C638" s="192"/>
      <c r="D638" s="192"/>
      <c r="E638" s="192"/>
      <c r="F638" s="192"/>
      <c r="G638" s="192"/>
      <c r="H638" s="192"/>
      <c r="I638" s="192"/>
      <c r="J638" s="192"/>
      <c r="K638" s="192"/>
      <c r="L638" s="192"/>
      <c r="M638" s="192"/>
      <c r="N638" s="192"/>
      <c r="O638" s="192"/>
      <c r="P638" s="60"/>
      <c r="Q638" s="58"/>
      <c r="R638" s="59"/>
    </row>
    <row r="639" spans="2:18" x14ac:dyDescent="0.3">
      <c r="B639" s="63" t="e">
        <f t="shared" ref="B639:P639" si="116">B432/B457</f>
        <v>#VALUE!</v>
      </c>
      <c r="C639" s="63" t="e">
        <f t="shared" si="116"/>
        <v>#VALUE!</v>
      </c>
      <c r="D639" s="63" t="e">
        <f t="shared" si="116"/>
        <v>#VALUE!</v>
      </c>
      <c r="E639" s="63" t="e">
        <f t="shared" si="116"/>
        <v>#VALUE!</v>
      </c>
      <c r="F639" s="63" t="e">
        <f t="shared" si="116"/>
        <v>#VALUE!</v>
      </c>
      <c r="G639" s="63" t="e">
        <f t="shared" si="116"/>
        <v>#VALUE!</v>
      </c>
      <c r="H639" s="63" t="e">
        <f t="shared" si="116"/>
        <v>#VALUE!</v>
      </c>
      <c r="I639" s="63" t="e">
        <f t="shared" si="116"/>
        <v>#VALUE!</v>
      </c>
      <c r="J639" s="63" t="e">
        <f t="shared" si="116"/>
        <v>#VALUE!</v>
      </c>
      <c r="K639" s="63" t="e">
        <f t="shared" si="116"/>
        <v>#VALUE!</v>
      </c>
      <c r="L639" s="63" t="e">
        <f t="shared" si="116"/>
        <v>#VALUE!</v>
      </c>
      <c r="M639" s="63" t="e">
        <f t="shared" si="116"/>
        <v>#VALUE!</v>
      </c>
      <c r="N639" s="63" t="e">
        <f t="shared" si="116"/>
        <v>#VALUE!</v>
      </c>
      <c r="O639" s="63" t="e">
        <f t="shared" si="116"/>
        <v>#VALUE!</v>
      </c>
      <c r="P639" s="63" t="e">
        <f t="shared" si="116"/>
        <v>#VALUE!</v>
      </c>
      <c r="Q639" s="18"/>
      <c r="R639" s="59" t="s">
        <v>321</v>
      </c>
    </row>
    <row r="640" spans="2:18" x14ac:dyDescent="0.3">
      <c r="B640" s="31" t="e">
        <f t="shared" ref="B640:P640" si="117">B432/B588</f>
        <v>#VALUE!</v>
      </c>
      <c r="C640" s="31" t="e">
        <f t="shared" si="117"/>
        <v>#VALUE!</v>
      </c>
      <c r="D640" s="31" t="e">
        <f t="shared" si="117"/>
        <v>#VALUE!</v>
      </c>
      <c r="E640" s="31" t="e">
        <f t="shared" si="117"/>
        <v>#VALUE!</v>
      </c>
      <c r="F640" s="31" t="e">
        <f t="shared" si="117"/>
        <v>#VALUE!</v>
      </c>
      <c r="G640" s="31" t="e">
        <f t="shared" si="117"/>
        <v>#VALUE!</v>
      </c>
      <c r="H640" s="31" t="e">
        <f t="shared" si="117"/>
        <v>#VALUE!</v>
      </c>
      <c r="I640" s="31" t="e">
        <f t="shared" si="117"/>
        <v>#VALUE!</v>
      </c>
      <c r="J640" s="31" t="e">
        <f t="shared" si="117"/>
        <v>#VALUE!</v>
      </c>
      <c r="K640" s="31" t="e">
        <f t="shared" si="117"/>
        <v>#VALUE!</v>
      </c>
      <c r="L640" s="31" t="e">
        <f t="shared" si="117"/>
        <v>#VALUE!</v>
      </c>
      <c r="M640" s="31" t="e">
        <f t="shared" si="117"/>
        <v>#VALUE!</v>
      </c>
      <c r="N640" s="31" t="e">
        <f t="shared" si="117"/>
        <v>#VALUE!</v>
      </c>
      <c r="O640" s="31" t="e">
        <f t="shared" si="117"/>
        <v>#VALUE!</v>
      </c>
      <c r="P640" s="31" t="e">
        <f t="shared" si="117"/>
        <v>#VALUE!</v>
      </c>
      <c r="Q640" s="18"/>
      <c r="R640" s="59" t="s">
        <v>322</v>
      </c>
    </row>
    <row r="641" spans="2:18" x14ac:dyDescent="0.3">
      <c r="B641" s="193" t="s">
        <v>323</v>
      </c>
      <c r="C641" s="193"/>
      <c r="D641" s="193"/>
      <c r="E641" s="193"/>
      <c r="F641" s="193"/>
      <c r="G641" s="193"/>
      <c r="H641" s="193"/>
      <c r="I641" s="193"/>
      <c r="J641" s="193"/>
      <c r="K641" s="193"/>
      <c r="L641" s="193"/>
      <c r="M641" s="193"/>
      <c r="N641" s="193"/>
      <c r="O641" s="193"/>
      <c r="P641" s="64"/>
      <c r="Q641" s="65"/>
      <c r="R641" s="66"/>
    </row>
    <row r="642" spans="2:18" x14ac:dyDescent="0.3">
      <c r="B642" s="67"/>
      <c r="C642" s="68" t="e">
        <f t="shared" ref="C642:P642" si="118">365/(C465/((C366+B366)/2))</f>
        <v>#VALUE!</v>
      </c>
      <c r="D642" s="68" t="e">
        <f t="shared" si="118"/>
        <v>#VALUE!</v>
      </c>
      <c r="E642" s="68" t="e">
        <f t="shared" si="118"/>
        <v>#VALUE!</v>
      </c>
      <c r="F642" s="68" t="e">
        <f t="shared" si="118"/>
        <v>#VALUE!</v>
      </c>
      <c r="G642" s="68">
        <f t="shared" si="118"/>
        <v>38.473192081892719</v>
      </c>
      <c r="H642" s="68">
        <f t="shared" si="118"/>
        <v>36.567193147204101</v>
      </c>
      <c r="I642" s="68">
        <f t="shared" si="118"/>
        <v>40.662042757714083</v>
      </c>
      <c r="J642" s="68">
        <f t="shared" si="118"/>
        <v>32.632959635649186</v>
      </c>
      <c r="K642" s="68">
        <f t="shared" si="118"/>
        <v>42.762766083646966</v>
      </c>
      <c r="L642" s="68">
        <f t="shared" si="118"/>
        <v>58.85427617687202</v>
      </c>
      <c r="M642" s="68">
        <f t="shared" si="118"/>
        <v>57.909654058914739</v>
      </c>
      <c r="N642" s="69">
        <f t="shared" si="118"/>
        <v>48.593472115650449</v>
      </c>
      <c r="O642" s="69">
        <f t="shared" si="118"/>
        <v>42.165294846667067</v>
      </c>
      <c r="P642" s="69">
        <f t="shared" si="118"/>
        <v>30.976834868996395</v>
      </c>
      <c r="Q642" s="65"/>
      <c r="R642" s="66" t="s">
        <v>324</v>
      </c>
    </row>
    <row r="643" spans="2:18" x14ac:dyDescent="0.3">
      <c r="B643" s="67"/>
      <c r="C643" s="68" t="e">
        <f t="shared" ref="C643:P643" si="119">365/(C503/((C372+B372)/2))</f>
        <v>#VALUE!</v>
      </c>
      <c r="D643" s="68" t="e">
        <f t="shared" si="119"/>
        <v>#VALUE!</v>
      </c>
      <c r="E643" s="68" t="e">
        <f t="shared" si="119"/>
        <v>#VALUE!</v>
      </c>
      <c r="F643" s="68" t="e">
        <f t="shared" si="119"/>
        <v>#VALUE!</v>
      </c>
      <c r="G643" s="68">
        <f t="shared" si="119"/>
        <v>0.39385807729430466</v>
      </c>
      <c r="H643" s="68">
        <f t="shared" si="119"/>
        <v>0.63572964904566931</v>
      </c>
      <c r="I643" s="68">
        <f t="shared" si="119"/>
        <v>0.52068961645225542</v>
      </c>
      <c r="J643" s="68">
        <f t="shared" si="119"/>
        <v>0.14354476942065242</v>
      </c>
      <c r="K643" s="68">
        <f t="shared" si="119"/>
        <v>0.15584972873580605</v>
      </c>
      <c r="L643" s="68">
        <f t="shared" si="119"/>
        <v>2.2816784181943175E-2</v>
      </c>
      <c r="M643" s="68">
        <f t="shared" si="119"/>
        <v>6.6586142265012041E-2</v>
      </c>
      <c r="N643" s="69">
        <f t="shared" si="119"/>
        <v>0.60338028965027324</v>
      </c>
      <c r="O643" s="69">
        <f t="shared" si="119"/>
        <v>1.3323160362246551</v>
      </c>
      <c r="P643" s="69">
        <f t="shared" si="119"/>
        <v>2.5832439588012397</v>
      </c>
      <c r="Q643" s="65"/>
      <c r="R643" s="66" t="s">
        <v>325</v>
      </c>
    </row>
    <row r="644" spans="2:18" x14ac:dyDescent="0.3">
      <c r="B644" s="67"/>
      <c r="C644" s="68" t="e">
        <f t="shared" ref="C644:P644" si="120">365/(C503/((C408+B408)/2))</f>
        <v>#VALUE!</v>
      </c>
      <c r="D644" s="68" t="e">
        <f t="shared" si="120"/>
        <v>#VALUE!</v>
      </c>
      <c r="E644" s="68" t="e">
        <f t="shared" si="120"/>
        <v>#VALUE!</v>
      </c>
      <c r="F644" s="68" t="e">
        <f t="shared" si="120"/>
        <v>#VALUE!</v>
      </c>
      <c r="G644" s="68">
        <f t="shared" si="120"/>
        <v>242.65400009328994</v>
      </c>
      <c r="H644" s="68">
        <f t="shared" si="120"/>
        <v>222.95471083490258</v>
      </c>
      <c r="I644" s="68">
        <f t="shared" si="120"/>
        <v>192.24940943288553</v>
      </c>
      <c r="J644" s="68">
        <f t="shared" si="120"/>
        <v>113.76188338505359</v>
      </c>
      <c r="K644" s="68">
        <f t="shared" si="120"/>
        <v>155.40369205280405</v>
      </c>
      <c r="L644" s="68">
        <f t="shared" si="120"/>
        <v>205.43850105583462</v>
      </c>
      <c r="M644" s="68">
        <f t="shared" si="120"/>
        <v>272.18326189530336</v>
      </c>
      <c r="N644" s="69">
        <f t="shared" si="120"/>
        <v>329.30476824516109</v>
      </c>
      <c r="O644" s="69">
        <f t="shared" si="120"/>
        <v>254.47828628250349</v>
      </c>
      <c r="P644" s="69">
        <f t="shared" si="120"/>
        <v>182.33296016949868</v>
      </c>
      <c r="Q644" s="65"/>
      <c r="R644" s="66" t="s">
        <v>326</v>
      </c>
    </row>
    <row r="645" spans="2:18" x14ac:dyDescent="0.3">
      <c r="B645" s="70"/>
      <c r="C645" s="71" t="e">
        <f t="shared" ref="C645:M645" si="121">C643+C642-C644</f>
        <v>#VALUE!</v>
      </c>
      <c r="D645" s="71" t="e">
        <f t="shared" si="121"/>
        <v>#VALUE!</v>
      </c>
      <c r="E645" s="71" t="e">
        <f t="shared" si="121"/>
        <v>#VALUE!</v>
      </c>
      <c r="F645" s="71" t="e">
        <f t="shared" si="121"/>
        <v>#VALUE!</v>
      </c>
      <c r="G645" s="71">
        <f t="shared" si="121"/>
        <v>-203.78694993410292</v>
      </c>
      <c r="H645" s="71">
        <f t="shared" si="121"/>
        <v>-185.75178803865282</v>
      </c>
      <c r="I645" s="71">
        <f t="shared" si="121"/>
        <v>-151.06667705871919</v>
      </c>
      <c r="J645" s="71">
        <f t="shared" si="121"/>
        <v>-80.98537897998375</v>
      </c>
      <c r="K645" s="71">
        <f t="shared" si="121"/>
        <v>-112.48507624042128</v>
      </c>
      <c r="L645" s="71">
        <f t="shared" si="121"/>
        <v>-146.56140809478066</v>
      </c>
      <c r="M645" s="71">
        <f t="shared" si="121"/>
        <v>-214.20702169412363</v>
      </c>
      <c r="N645" s="72">
        <f>N643+N642-N644</f>
        <v>-280.10791583986037</v>
      </c>
      <c r="O645" s="72">
        <f>O643+O642-O644</f>
        <v>-210.98067539961175</v>
      </c>
      <c r="P645" s="72">
        <f>P643+P642-P644</f>
        <v>-148.77288134170104</v>
      </c>
      <c r="Q645" s="65"/>
      <c r="R645" s="66" t="s">
        <v>327</v>
      </c>
    </row>
    <row r="646" spans="2:18" x14ac:dyDescent="0.3">
      <c r="B646" s="192" t="s">
        <v>328</v>
      </c>
      <c r="C646" s="192"/>
      <c r="D646" s="192"/>
      <c r="E646" s="192"/>
      <c r="F646" s="192"/>
      <c r="G646" s="192"/>
      <c r="H646" s="192"/>
      <c r="I646" s="192"/>
      <c r="J646" s="192"/>
      <c r="K646" s="192"/>
      <c r="L646" s="192"/>
      <c r="M646" s="192"/>
      <c r="N646" s="192"/>
      <c r="O646" s="192"/>
      <c r="P646" s="60"/>
      <c r="Q646" s="58"/>
      <c r="R646" s="59"/>
    </row>
    <row r="647" spans="2:18" x14ac:dyDescent="0.3">
      <c r="B647" s="73"/>
      <c r="C647" s="73"/>
      <c r="D647" s="73"/>
      <c r="E647" s="73"/>
      <c r="F647" s="73">
        <v>550000</v>
      </c>
      <c r="G647" s="73">
        <v>550000</v>
      </c>
      <c r="H647" s="73">
        <v>550000</v>
      </c>
      <c r="I647" s="73">
        <v>550000</v>
      </c>
      <c r="J647" s="73">
        <v>550000</v>
      </c>
      <c r="K647" s="73">
        <v>550000</v>
      </c>
      <c r="L647" s="73">
        <v>550000</v>
      </c>
      <c r="M647" s="73">
        <v>550000</v>
      </c>
      <c r="N647" s="74">
        <v>550000</v>
      </c>
      <c r="O647" s="74">
        <v>550000</v>
      </c>
      <c r="P647" s="74">
        <v>550000</v>
      </c>
      <c r="Q647" s="75"/>
      <c r="R647" s="76" t="s">
        <v>329</v>
      </c>
    </row>
    <row r="648" spans="2:18" x14ac:dyDescent="0.3">
      <c r="B648" s="31" t="e">
        <f t="shared" ref="B648:P648" si="122">B457/B647</f>
        <v>#VALUE!</v>
      </c>
      <c r="C648" s="31" t="e">
        <f t="shared" si="122"/>
        <v>#VALUE!</v>
      </c>
      <c r="D648" s="31" t="e">
        <f t="shared" si="122"/>
        <v>#VALUE!</v>
      </c>
      <c r="E648" s="31" t="e">
        <f t="shared" si="122"/>
        <v>#VALUE!</v>
      </c>
      <c r="F648" s="31">
        <f t="shared" si="122"/>
        <v>0.70713149090909089</v>
      </c>
      <c r="G648" s="31">
        <f t="shared" si="122"/>
        <v>0.83519889090909094</v>
      </c>
      <c r="H648" s="31">
        <f t="shared" si="122"/>
        <v>0.81847469090909097</v>
      </c>
      <c r="I648" s="31">
        <f t="shared" si="122"/>
        <v>0.77685516363636364</v>
      </c>
      <c r="J648" s="31">
        <f t="shared" si="122"/>
        <v>0.8145546545454545</v>
      </c>
      <c r="K648" s="31">
        <f t="shared" si="122"/>
        <v>0.86454396363636365</v>
      </c>
      <c r="L648" s="31">
        <f t="shared" si="122"/>
        <v>0.94050934545454545</v>
      </c>
      <c r="M648" s="31">
        <f t="shared" si="122"/>
        <v>0.92048249090909096</v>
      </c>
      <c r="N648" s="31">
        <f t="shared" si="122"/>
        <v>0.98057827272727283</v>
      </c>
      <c r="O648" s="31">
        <f t="shared" si="122"/>
        <v>1.0074207272727274</v>
      </c>
      <c r="P648" s="31">
        <f t="shared" si="122"/>
        <v>1.1813970181818181</v>
      </c>
      <c r="Q648" s="18"/>
      <c r="R648" s="76" t="s">
        <v>330</v>
      </c>
    </row>
    <row r="649" spans="2:18" x14ac:dyDescent="0.3">
      <c r="B649" s="31" t="e">
        <f t="shared" ref="B649:P649" si="123">B588/B647</f>
        <v>#DIV/0!</v>
      </c>
      <c r="C649" s="31" t="e">
        <f t="shared" si="123"/>
        <v>#DIV/0!</v>
      </c>
      <c r="D649" s="31" t="e">
        <f t="shared" si="123"/>
        <v>#DIV/0!</v>
      </c>
      <c r="E649" s="31" t="e">
        <f t="shared" si="123"/>
        <v>#DIV/0!</v>
      </c>
      <c r="F649" s="31">
        <f t="shared" si="123"/>
        <v>0.12648834545454546</v>
      </c>
      <c r="G649" s="31">
        <f t="shared" si="123"/>
        <v>0.36806712727272722</v>
      </c>
      <c r="H649" s="31">
        <f t="shared" si="123"/>
        <v>0.34117670909090908</v>
      </c>
      <c r="I649" s="31">
        <f t="shared" si="123"/>
        <v>0.22837847272727269</v>
      </c>
      <c r="J649" s="31">
        <f t="shared" si="123"/>
        <v>0.18897256363636364</v>
      </c>
      <c r="K649" s="31">
        <f t="shared" si="123"/>
        <v>0.30994034545454546</v>
      </c>
      <c r="L649" s="31">
        <f t="shared" si="123"/>
        <v>0.42590138181818182</v>
      </c>
      <c r="M649" s="31">
        <f t="shared" si="123"/>
        <v>0.41448825454545457</v>
      </c>
      <c r="N649" s="31">
        <f t="shared" si="123"/>
        <v>0.46562161818181819</v>
      </c>
      <c r="O649" s="31">
        <f t="shared" si="123"/>
        <v>0.45681554545454545</v>
      </c>
      <c r="P649" s="31">
        <f t="shared" si="123"/>
        <v>0.69590523636363633</v>
      </c>
      <c r="Q649" s="18"/>
      <c r="R649" s="59" t="s">
        <v>331</v>
      </c>
    </row>
    <row r="650" spans="2:18" x14ac:dyDescent="0.3">
      <c r="B650" s="77"/>
      <c r="C650" s="77" t="e">
        <f t="shared" ref="C650:M650" si="124">+C649/B649-1</f>
        <v>#DIV/0!</v>
      </c>
      <c r="D650" s="78" t="e">
        <f t="shared" si="124"/>
        <v>#DIV/0!</v>
      </c>
      <c r="E650" s="77" t="e">
        <f t="shared" si="124"/>
        <v>#DIV/0!</v>
      </c>
      <c r="F650" s="78" t="e">
        <f t="shared" si="124"/>
        <v>#DIV/0!</v>
      </c>
      <c r="G650" s="77">
        <f t="shared" si="124"/>
        <v>1.9098896499124098</v>
      </c>
      <c r="H650" s="78">
        <f t="shared" si="124"/>
        <v>-7.3058461865552871E-2</v>
      </c>
      <c r="I650" s="77">
        <f t="shared" si="124"/>
        <v>-0.33061528925639661</v>
      </c>
      <c r="J650" s="78">
        <f t="shared" si="124"/>
        <v>-0.17254651290170941</v>
      </c>
      <c r="K650" s="77">
        <f t="shared" si="124"/>
        <v>0.64013409931273335</v>
      </c>
      <c r="L650" s="78">
        <f t="shared" si="124"/>
        <v>0.37413985647326031</v>
      </c>
      <c r="M650" s="77">
        <f t="shared" si="124"/>
        <v>-2.6797582163280098E-2</v>
      </c>
      <c r="N650" s="79">
        <f>+N649/M649-1</f>
        <v>0.12336504852818719</v>
      </c>
      <c r="O650" s="79">
        <f>+O649/N649-1</f>
        <v>-1.8912508318791432E-2</v>
      </c>
      <c r="P650" s="79">
        <f>+P649/O649-1</f>
        <v>0.52338343843178392</v>
      </c>
      <c r="Q650" s="80"/>
      <c r="R650" s="81" t="s">
        <v>332</v>
      </c>
    </row>
    <row r="651" spans="2:18" x14ac:dyDescent="0.3">
      <c r="B651" s="82"/>
      <c r="C651" s="82"/>
      <c r="D651" s="82"/>
      <c r="E651" s="82"/>
      <c r="F651" s="82"/>
      <c r="G651" s="82">
        <v>0.12</v>
      </c>
      <c r="H651" s="82">
        <v>0.33999999999999997</v>
      </c>
      <c r="I651" s="82">
        <v>0.34</v>
      </c>
      <c r="J651" s="82">
        <v>0.22</v>
      </c>
      <c r="K651" s="82">
        <v>0.2</v>
      </c>
      <c r="L651" s="82">
        <v>0.30000000000000004</v>
      </c>
      <c r="M651" s="82">
        <v>0.4</v>
      </c>
      <c r="N651" s="82">
        <v>0.41000000000000003</v>
      </c>
      <c r="O651" s="82">
        <v>0.45000000000000007</v>
      </c>
      <c r="P651" s="82">
        <v>0.45499999999999996</v>
      </c>
      <c r="Q651" s="18"/>
      <c r="R651" s="76" t="s">
        <v>333</v>
      </c>
    </row>
    <row r="652" spans="2:18" x14ac:dyDescent="0.3">
      <c r="B652" s="77" t="e">
        <f t="shared" ref="B652:P652" si="125">+B651/B661</f>
        <v>#DIV/0!</v>
      </c>
      <c r="C652" s="77" t="e">
        <f t="shared" si="125"/>
        <v>#DIV/0!</v>
      </c>
      <c r="D652" s="78" t="e">
        <f t="shared" si="125"/>
        <v>#DIV/0!</v>
      </c>
      <c r="E652" s="77" t="e">
        <f t="shared" si="125"/>
        <v>#DIV/0!</v>
      </c>
      <c r="F652" s="78">
        <f t="shared" si="125"/>
        <v>0</v>
      </c>
      <c r="G652" s="77">
        <f t="shared" si="125"/>
        <v>1.5112376118635591E-2</v>
      </c>
      <c r="H652" s="78">
        <f t="shared" si="125"/>
        <v>2.4123556121166206E-2</v>
      </c>
      <c r="I652" s="77">
        <f t="shared" si="125"/>
        <v>3.952371041046978E-2</v>
      </c>
      <c r="J652" s="78">
        <f t="shared" si="125"/>
        <v>2.8260061909760565E-2</v>
      </c>
      <c r="K652" s="77">
        <f t="shared" si="125"/>
        <v>3.2425718240997742E-2</v>
      </c>
      <c r="L652" s="78">
        <f t="shared" si="125"/>
        <v>3.9483272202571161E-2</v>
      </c>
      <c r="M652" s="77">
        <f t="shared" si="125"/>
        <v>4.3848627922528166E-2</v>
      </c>
      <c r="N652" s="79">
        <f t="shared" si="125"/>
        <v>3.9393477833299911E-2</v>
      </c>
      <c r="O652" s="79">
        <f t="shared" si="125"/>
        <v>4.8268655129501133E-2</v>
      </c>
      <c r="P652" s="79">
        <f t="shared" si="125"/>
        <v>4.3333333333333328E-2</v>
      </c>
      <c r="Q652" s="18"/>
      <c r="R652" s="81" t="s">
        <v>334</v>
      </c>
    </row>
    <row r="653" spans="2:18" x14ac:dyDescent="0.3">
      <c r="B653" s="83" t="e">
        <f t="shared" ref="B653:M653" si="126">+B651/B649</f>
        <v>#DIV/0!</v>
      </c>
      <c r="C653" s="83" t="e">
        <f t="shared" si="126"/>
        <v>#DIV/0!</v>
      </c>
      <c r="D653" s="84" t="e">
        <f t="shared" si="126"/>
        <v>#DIV/0!</v>
      </c>
      <c r="E653" s="83" t="e">
        <f t="shared" si="126"/>
        <v>#DIV/0!</v>
      </c>
      <c r="F653" s="84">
        <f t="shared" si="126"/>
        <v>0</v>
      </c>
      <c r="G653" s="83">
        <f t="shared" si="126"/>
        <v>0.32602748550017463</v>
      </c>
      <c r="H653" s="84">
        <f t="shared" si="126"/>
        <v>0.99655102748940705</v>
      </c>
      <c r="I653" s="83">
        <f t="shared" si="126"/>
        <v>1.4887567814065588</v>
      </c>
      <c r="J653" s="84">
        <f t="shared" si="126"/>
        <v>1.1641901647867883</v>
      </c>
      <c r="K653" s="83">
        <f t="shared" si="126"/>
        <v>0.64528546519714436</v>
      </c>
      <c r="L653" s="84">
        <f t="shared" si="126"/>
        <v>0.70438841667827845</v>
      </c>
      <c r="M653" s="83">
        <f t="shared" si="126"/>
        <v>0.96504544004185844</v>
      </c>
      <c r="N653" s="85">
        <f>+N651/N649</f>
        <v>0.8805433081071018</v>
      </c>
      <c r="O653" s="85">
        <f>+O651/O649</f>
        <v>0.98508031190627787</v>
      </c>
      <c r="P653" s="85">
        <f>+P651/P649</f>
        <v>0.65382465345072582</v>
      </c>
      <c r="Q653" s="58"/>
      <c r="R653" s="86" t="s">
        <v>335</v>
      </c>
    </row>
    <row r="654" spans="2:18" x14ac:dyDescent="0.3">
      <c r="B654" s="40">
        <f t="shared" ref="B654:M654" si="127">+B661*B647</f>
        <v>0</v>
      </c>
      <c r="C654" s="40">
        <f t="shared" si="127"/>
        <v>0</v>
      </c>
      <c r="D654" s="40">
        <f t="shared" si="127"/>
        <v>0</v>
      </c>
      <c r="E654" s="40">
        <f t="shared" si="127"/>
        <v>0</v>
      </c>
      <c r="F654" s="40">
        <f t="shared" si="127"/>
        <v>1302920.7060218649</v>
      </c>
      <c r="G654" s="40">
        <f t="shared" si="127"/>
        <v>4367281.457388632</v>
      </c>
      <c r="H654" s="40">
        <f t="shared" si="127"/>
        <v>7751759.278804034</v>
      </c>
      <c r="I654" s="40">
        <f t="shared" si="127"/>
        <v>4731337.1659170939</v>
      </c>
      <c r="J654" s="40">
        <f t="shared" si="127"/>
        <v>4281660.8253150564</v>
      </c>
      <c r="K654" s="40">
        <f t="shared" si="127"/>
        <v>3392368.9579501911</v>
      </c>
      <c r="L654" s="40">
        <f t="shared" si="127"/>
        <v>4178984.9421156938</v>
      </c>
      <c r="M654" s="40">
        <f t="shared" si="127"/>
        <v>5017260.7541722031</v>
      </c>
      <c r="N654" s="40">
        <f>+N661*N647</f>
        <v>5724297.8381914124</v>
      </c>
      <c r="O654" s="40">
        <f>+O661*O647</f>
        <v>5127551.1889854055</v>
      </c>
      <c r="P654" s="40">
        <f>+P661*P647</f>
        <v>5775000</v>
      </c>
      <c r="Q654" s="18"/>
      <c r="R654" s="59" t="s">
        <v>336</v>
      </c>
    </row>
    <row r="655" spans="2:18" x14ac:dyDescent="0.3">
      <c r="B655" s="87" t="e">
        <f t="shared" ref="B655:M655" si="128">+B661/B$648</f>
        <v>#VALUE!</v>
      </c>
      <c r="C655" s="87" t="e">
        <f t="shared" si="128"/>
        <v>#VALUE!</v>
      </c>
      <c r="D655" s="88" t="e">
        <f t="shared" si="128"/>
        <v>#VALUE!</v>
      </c>
      <c r="E655" s="87" t="e">
        <f t="shared" si="128"/>
        <v>#VALUE!</v>
      </c>
      <c r="F655" s="88">
        <f t="shared" si="128"/>
        <v>3.3500795377901298</v>
      </c>
      <c r="G655" s="87">
        <f t="shared" si="128"/>
        <v>9.5073303223182872</v>
      </c>
      <c r="H655" s="88">
        <f t="shared" si="128"/>
        <v>17.219967747553905</v>
      </c>
      <c r="I655" s="87">
        <f t="shared" si="128"/>
        <v>11.073404172910982</v>
      </c>
      <c r="J655" s="88">
        <f t="shared" si="128"/>
        <v>9.5571706831058023</v>
      </c>
      <c r="K655" s="87">
        <f t="shared" si="128"/>
        <v>7.1343318782383411</v>
      </c>
      <c r="L655" s="88">
        <f t="shared" si="128"/>
        <v>8.0787654869481251</v>
      </c>
      <c r="M655" s="87">
        <f t="shared" si="128"/>
        <v>9.9103376440150406</v>
      </c>
      <c r="N655" s="89">
        <f>+N661/N$648</f>
        <v>10.613955602248824</v>
      </c>
      <c r="O655" s="89">
        <f>+O661/O$648</f>
        <v>9.2541478363745924</v>
      </c>
      <c r="P655" s="89">
        <f>+P661/P$648</f>
        <v>8.8877827169054537</v>
      </c>
      <c r="Q655" s="90">
        <f>(SUM(INDEX($B655:$P655,,$R$348-$B$348-$Q$348+1):INDEX($B655:$P655,$R$348-$B$348+1))-MAX(INDEX($B655:$P655,,$R$348-$B$348-$Q$348+1):INDEX($B655:$P655,$R$348-$B$348+1))-MIN(INDEX($B655:$P655,,$R$348-$B$348-$Q$348+1):INDEX($B655:$P655,$R$348-$B$348+1)))/(COUNT(INDEX($B655:$P655,,$R$348-$B$348-$Q$348+1):INDEX($B655:$P655,$R$348-$B$348+1))-2)</f>
        <v>9.6103618081033879</v>
      </c>
      <c r="R655" s="91" t="s">
        <v>337</v>
      </c>
    </row>
    <row r="656" spans="2:18" x14ac:dyDescent="0.3">
      <c r="B656" s="87" t="e">
        <f t="shared" ref="B656:M656" si="129">+B661/B$649</f>
        <v>#DIV/0!</v>
      </c>
      <c r="C656" s="87" t="e">
        <f t="shared" si="129"/>
        <v>#DIV/0!</v>
      </c>
      <c r="D656" s="88" t="e">
        <f t="shared" si="129"/>
        <v>#DIV/0!</v>
      </c>
      <c r="E656" s="87" t="e">
        <f t="shared" si="129"/>
        <v>#DIV/0!</v>
      </c>
      <c r="F656" s="88">
        <f t="shared" si="129"/>
        <v>18.728577164232664</v>
      </c>
      <c r="G656" s="87">
        <f t="shared" si="129"/>
        <v>21.573542303393236</v>
      </c>
      <c r="H656" s="88">
        <f t="shared" si="129"/>
        <v>41.310287027501097</v>
      </c>
      <c r="I656" s="87">
        <f t="shared" si="129"/>
        <v>37.667434710588026</v>
      </c>
      <c r="J656" s="88">
        <f t="shared" si="129"/>
        <v>41.195598527146039</v>
      </c>
      <c r="K656" s="87">
        <f t="shared" si="129"/>
        <v>19.900421646829461</v>
      </c>
      <c r="L656" s="88">
        <f t="shared" si="129"/>
        <v>17.840173252722671</v>
      </c>
      <c r="M656" s="87">
        <f t="shared" si="129"/>
        <v>22.008566419613</v>
      </c>
      <c r="N656" s="89">
        <f>+N661/N$649</f>
        <v>22.352515099917504</v>
      </c>
      <c r="O656" s="89">
        <f>+O661/O$649</f>
        <v>20.40828171539858</v>
      </c>
      <c r="P656" s="89">
        <f>+P661/P$649</f>
        <v>15.08826123347829</v>
      </c>
      <c r="Q656" s="90">
        <f>(SUM(INDEX($B656:$P656,,$R$348-$B$348-$Q$348+1):INDEX($B656:$P656,$R$348-$B$348+1))-MAX(INDEX($B656:$P656,,$R$348-$B$348-$Q$348+1):INDEX($B656:$P656,$R$348-$B$348+1))-MIN(INDEX($B656:$P656,,$R$348-$B$348-$Q$348+1):INDEX($B656:$P656,$R$348-$B$348+1)))/(COUNT(INDEX($B656:$P656,,$R$348-$B$348-$Q$348+1):INDEX($B656:$P656,$R$348-$B$348+1))-2)</f>
        <v>25.368316709451069</v>
      </c>
      <c r="R656" s="91" t="s">
        <v>338</v>
      </c>
    </row>
    <row r="657" spans="1:18" x14ac:dyDescent="0.3">
      <c r="B657" s="87" t="e">
        <f t="shared" ref="B657:P657" si="130">+(B654+B432-B354-B360)/B559</f>
        <v>#VALUE!</v>
      </c>
      <c r="C657" s="87" t="e">
        <f t="shared" si="130"/>
        <v>#VALUE!</v>
      </c>
      <c r="D657" s="88" t="e">
        <f t="shared" si="130"/>
        <v>#VALUE!</v>
      </c>
      <c r="E657" s="87" t="e">
        <f t="shared" si="130"/>
        <v>#VALUE!</v>
      </c>
      <c r="F657" s="88" t="e">
        <f t="shared" si="130"/>
        <v>#VALUE!</v>
      </c>
      <c r="G657" s="87" t="e">
        <f t="shared" si="130"/>
        <v>#VALUE!</v>
      </c>
      <c r="H657" s="88" t="e">
        <f t="shared" si="130"/>
        <v>#VALUE!</v>
      </c>
      <c r="I657" s="87" t="e">
        <f t="shared" si="130"/>
        <v>#VALUE!</v>
      </c>
      <c r="J657" s="88" t="e">
        <f t="shared" si="130"/>
        <v>#VALUE!</v>
      </c>
      <c r="K657" s="87" t="e">
        <f t="shared" si="130"/>
        <v>#VALUE!</v>
      </c>
      <c r="L657" s="88" t="e">
        <f t="shared" si="130"/>
        <v>#VALUE!</v>
      </c>
      <c r="M657" s="87" t="e">
        <f t="shared" si="130"/>
        <v>#VALUE!</v>
      </c>
      <c r="N657" s="89" t="e">
        <f t="shared" si="130"/>
        <v>#VALUE!</v>
      </c>
      <c r="O657" s="89" t="e">
        <f t="shared" si="130"/>
        <v>#VALUE!</v>
      </c>
      <c r="P657" s="89" t="e">
        <f t="shared" si="130"/>
        <v>#VALUE!</v>
      </c>
      <c r="Q657" s="90" t="e">
        <f>(SUM(INDEX($B657:$P657,,$R$348-$B$348-$Q$348+1):INDEX($B657:$P657,$R$348-$B$348+1))-MAX(INDEX($B657:$P657,,$R$348-$B$348-$Q$348+1):INDEX($B657:$P657,$R$348-$B$348+1))-MIN(INDEX($B657:$P657,,$R$348-$B$348-$Q$348+1):INDEX($B657:$P657,$R$348-$B$348+1)))/(COUNT(INDEX($B657:$P657,,$R$348-$B$348-$Q$348+1):INDEX($B657:$P657,$R$348-$B$348+1))-2)</f>
        <v>#VALUE!</v>
      </c>
      <c r="R657" s="91" t="s">
        <v>339</v>
      </c>
    </row>
    <row r="658" spans="1:18" x14ac:dyDescent="0.3">
      <c r="B658" s="87" t="e">
        <f t="shared" ref="B658:P658" si="131">B654/B465</f>
        <v>#DIV/0!</v>
      </c>
      <c r="C658" s="87" t="e">
        <f t="shared" si="131"/>
        <v>#DIV/0!</v>
      </c>
      <c r="D658" s="88" t="e">
        <f t="shared" si="131"/>
        <v>#DIV/0!</v>
      </c>
      <c r="E658" s="87" t="e">
        <f t="shared" si="131"/>
        <v>#DIV/0!</v>
      </c>
      <c r="F658" s="88">
        <f t="shared" si="131"/>
        <v>2.7884268790959434</v>
      </c>
      <c r="G658" s="87">
        <f t="shared" si="131"/>
        <v>6.1522083016561027</v>
      </c>
      <c r="H658" s="88">
        <f t="shared" si="131"/>
        <v>10.785404672064656</v>
      </c>
      <c r="I658" s="87">
        <f t="shared" si="131"/>
        <v>7.8615948231640989</v>
      </c>
      <c r="J658" s="88">
        <f t="shared" si="131"/>
        <v>7.6527112991064241</v>
      </c>
      <c r="K658" s="87">
        <f t="shared" si="131"/>
        <v>4.8939616191979605</v>
      </c>
      <c r="L658" s="88">
        <f t="shared" si="131"/>
        <v>5.201518288849023</v>
      </c>
      <c r="M658" s="87">
        <f t="shared" si="131"/>
        <v>5.8047327762007379</v>
      </c>
      <c r="N658" s="89">
        <f t="shared" si="131"/>
        <v>6.3828371697865238</v>
      </c>
      <c r="O658" s="89">
        <f t="shared" si="131"/>
        <v>5.4140562797388352</v>
      </c>
      <c r="P658" s="89">
        <f t="shared" si="131"/>
        <v>4.6969593406149022</v>
      </c>
      <c r="Q658" s="90">
        <f>(SUM(INDEX($B658:$P658,,$R$348-$B$348-$Q$348+1):INDEX($B658:$P658,$R$348-$B$348+1))-MAX(INDEX($B658:$P658,,$R$348-$B$348-$Q$348+1):INDEX($B658:$P658,$R$348-$B$348+1))-MIN(INDEX($B658:$P658,,$R$348-$B$348-$Q$348+1):INDEX($B658:$P658,$R$348-$B$348+1)))/(COUNT(INDEX($B658:$P658,,$R$348-$B$348-$Q$348+1):INDEX($B658:$P658,$R$348-$B$348+1))-2)</f>
        <v>6.1704525697124621</v>
      </c>
      <c r="R658" s="91" t="s">
        <v>340</v>
      </c>
    </row>
    <row r="659" spans="1:18" s="36" customFormat="1" ht="14.25" x14ac:dyDescent="0.2">
      <c r="A659" s="92"/>
      <c r="B659" s="82"/>
      <c r="C659" s="82"/>
      <c r="D659" s="82"/>
      <c r="E659" s="82"/>
      <c r="F659" s="82">
        <v>3.96</v>
      </c>
      <c r="G659" s="82">
        <v>20.2</v>
      </c>
      <c r="H659" s="82">
        <v>20</v>
      </c>
      <c r="I659" s="82">
        <v>11.4</v>
      </c>
      <c r="J659" s="82">
        <v>10.9</v>
      </c>
      <c r="K659" s="82">
        <v>7.6</v>
      </c>
      <c r="L659" s="82">
        <v>9.9499999999999993</v>
      </c>
      <c r="M659" s="82">
        <v>15.3</v>
      </c>
      <c r="N659" s="93">
        <v>12.2</v>
      </c>
      <c r="O659" s="93">
        <v>10.7</v>
      </c>
      <c r="P659" s="93">
        <v>11.7</v>
      </c>
      <c r="Q659" s="80"/>
      <c r="R659" s="94" t="s">
        <v>341</v>
      </c>
    </row>
    <row r="660" spans="1:18" s="98" customFormat="1" ht="14.25" x14ac:dyDescent="0.2">
      <c r="A660" s="95"/>
      <c r="B660" s="82"/>
      <c r="C660" s="82"/>
      <c r="D660" s="82"/>
      <c r="E660" s="82"/>
      <c r="F660" s="82">
        <v>1.39</v>
      </c>
      <c r="G660" s="82">
        <v>2.3199999999999998</v>
      </c>
      <c r="H660" s="82">
        <v>8.5500000000000007</v>
      </c>
      <c r="I660" s="82">
        <v>6.1</v>
      </c>
      <c r="J660" s="82">
        <v>5.5</v>
      </c>
      <c r="K660" s="82">
        <v>4.9400000000000004</v>
      </c>
      <c r="L660" s="82">
        <v>4.9800000000000004</v>
      </c>
      <c r="M660" s="82">
        <v>4.08</v>
      </c>
      <c r="N660" s="93">
        <v>9.0500000000000007</v>
      </c>
      <c r="O660" s="93">
        <v>6.9</v>
      </c>
      <c r="P660" s="93">
        <v>8.5</v>
      </c>
      <c r="Q660" s="96"/>
      <c r="R660" s="97" t="s">
        <v>342</v>
      </c>
    </row>
    <row r="661" spans="1:18" s="3" customFormat="1" ht="14.25" x14ac:dyDescent="0.2">
      <c r="A661" s="99"/>
      <c r="B661" s="100"/>
      <c r="C661" s="100"/>
      <c r="D661" s="100"/>
      <c r="E661" s="100"/>
      <c r="F661" s="100">
        <v>2.3689467382215725</v>
      </c>
      <c r="G661" s="100">
        <v>7.9405117407066035</v>
      </c>
      <c r="H661" s="100">
        <v>14.094107779643698</v>
      </c>
      <c r="I661" s="100">
        <v>8.6024312107583523</v>
      </c>
      <c r="J661" s="100">
        <v>7.7848378642091927</v>
      </c>
      <c r="K661" s="100">
        <v>6.1679435599094381</v>
      </c>
      <c r="L661" s="100">
        <v>7.5981544402103527</v>
      </c>
      <c r="M661" s="100">
        <v>9.122292280313097</v>
      </c>
      <c r="N661" s="101">
        <v>10.407814251257113</v>
      </c>
      <c r="O661" s="101">
        <v>9.3228203436098287</v>
      </c>
      <c r="P661" s="102">
        <f>VLOOKUP($Q661,[1]Price!$A$1:$F$1200,2,FALSE)</f>
        <v>10.5</v>
      </c>
      <c r="Q661" s="103" t="s">
        <v>343</v>
      </c>
      <c r="R661" s="91" t="s">
        <v>344</v>
      </c>
    </row>
    <row r="662" spans="1:18" x14ac:dyDescent="0.3">
      <c r="B662" s="194" t="s">
        <v>345</v>
      </c>
      <c r="C662" s="194"/>
      <c r="D662" s="194"/>
      <c r="E662" s="194"/>
      <c r="F662" s="194"/>
      <c r="G662" s="194"/>
      <c r="H662" s="194"/>
      <c r="I662" s="194"/>
      <c r="J662" s="194"/>
      <c r="K662" s="194"/>
      <c r="L662" s="194"/>
      <c r="M662" s="194"/>
      <c r="N662" s="194"/>
      <c r="O662" s="194"/>
      <c r="P662" s="104"/>
      <c r="Q662" s="58"/>
      <c r="R662" s="59"/>
    </row>
    <row r="663" spans="1:18" x14ac:dyDescent="0.3">
      <c r="B663" s="105"/>
      <c r="C663" s="106" t="e">
        <f t="shared" ref="C663:P663" si="132">+C656/C650/100</f>
        <v>#DIV/0!</v>
      </c>
      <c r="D663" s="105" t="e">
        <f t="shared" si="132"/>
        <v>#DIV/0!</v>
      </c>
      <c r="E663" s="106" t="e">
        <f t="shared" si="132"/>
        <v>#DIV/0!</v>
      </c>
      <c r="F663" s="105" t="e">
        <f t="shared" si="132"/>
        <v>#DIV/0!</v>
      </c>
      <c r="G663" s="106">
        <f t="shared" si="132"/>
        <v>0.11295700934544899</v>
      </c>
      <c r="H663" s="105">
        <f t="shared" si="132"/>
        <v>-5.6544151043753264</v>
      </c>
      <c r="I663" s="106">
        <f t="shared" si="132"/>
        <v>-1.1393131514065105</v>
      </c>
      <c r="J663" s="105">
        <f t="shared" si="132"/>
        <v>-2.3875068718782502</v>
      </c>
      <c r="K663" s="106">
        <f t="shared" si="132"/>
        <v>0.31087894971061741</v>
      </c>
      <c r="L663" s="105">
        <f t="shared" si="132"/>
        <v>0.4768316698704273</v>
      </c>
      <c r="M663" s="106">
        <f t="shared" si="132"/>
        <v>-8.212892598113072</v>
      </c>
      <c r="N663" s="107">
        <f t="shared" si="132"/>
        <v>1.8119001586426049</v>
      </c>
      <c r="O663" s="107">
        <f t="shared" si="132"/>
        <v>-10.790891071345067</v>
      </c>
      <c r="P663" s="107">
        <f t="shared" si="132"/>
        <v>0.28828312333854722</v>
      </c>
      <c r="Q663" s="58"/>
      <c r="R663" s="59" t="s">
        <v>346</v>
      </c>
    </row>
    <row r="664" spans="1:18" x14ac:dyDescent="0.3">
      <c r="B664" s="108"/>
      <c r="D664" s="108"/>
      <c r="F664" s="108"/>
      <c r="H664" s="108"/>
      <c r="I664" s="106"/>
      <c r="J664" s="105"/>
      <c r="K664" s="106"/>
      <c r="L664" s="105"/>
      <c r="M664" s="106"/>
      <c r="N664" s="107"/>
      <c r="O664" s="109"/>
      <c r="P664" s="109"/>
      <c r="Q664" s="75">
        <v>25</v>
      </c>
      <c r="R664" s="76" t="s">
        <v>347</v>
      </c>
    </row>
    <row r="665" spans="1:18" x14ac:dyDescent="0.3">
      <c r="B665" s="110" t="e">
        <f t="shared" ref="B665:P668" si="133">($Q655-B655)/$Q655</f>
        <v>#VALUE!</v>
      </c>
      <c r="C665" s="111" t="e">
        <f t="shared" si="133"/>
        <v>#VALUE!</v>
      </c>
      <c r="D665" s="110" t="e">
        <f t="shared" si="133"/>
        <v>#VALUE!</v>
      </c>
      <c r="E665" s="111" t="e">
        <f t="shared" si="133"/>
        <v>#VALUE!</v>
      </c>
      <c r="F665" s="110">
        <f t="shared" si="133"/>
        <v>0.65140963423818588</v>
      </c>
      <c r="G665" s="111">
        <f t="shared" si="133"/>
        <v>1.0720874806006291E-2</v>
      </c>
      <c r="H665" s="110">
        <f t="shared" si="133"/>
        <v>-0.79181263842055905</v>
      </c>
      <c r="I665" s="111">
        <f t="shared" si="133"/>
        <v>-0.1522359297205613</v>
      </c>
      <c r="J665" s="110">
        <f t="shared" si="133"/>
        <v>5.5347682074503406E-3</v>
      </c>
      <c r="K665" s="111">
        <f t="shared" si="133"/>
        <v>0.25764169750375854</v>
      </c>
      <c r="L665" s="110">
        <f t="shared" si="133"/>
        <v>0.15936926743630317</v>
      </c>
      <c r="M665" s="111">
        <f t="shared" si="133"/>
        <v>-3.1213792144507525E-2</v>
      </c>
      <c r="N665" s="112">
        <f t="shared" si="133"/>
        <v>-0.10442830500920507</v>
      </c>
      <c r="O665" s="112">
        <f t="shared" si="133"/>
        <v>3.7065615097699907E-2</v>
      </c>
      <c r="P665" s="112">
        <f t="shared" si="133"/>
        <v>7.5187501326813802E-2</v>
      </c>
      <c r="Q665" s="80">
        <f>(Q655-P655)/Q655</f>
        <v>7.5187501326813802E-2</v>
      </c>
      <c r="R665" s="113" t="s">
        <v>348</v>
      </c>
    </row>
    <row r="666" spans="1:18" x14ac:dyDescent="0.3">
      <c r="B666" s="110" t="e">
        <f t="shared" si="133"/>
        <v>#DIV/0!</v>
      </c>
      <c r="C666" s="111" t="e">
        <f t="shared" si="133"/>
        <v>#DIV/0!</v>
      </c>
      <c r="D666" s="110" t="e">
        <f t="shared" si="133"/>
        <v>#DIV/0!</v>
      </c>
      <c r="E666" s="111" t="e">
        <f t="shared" si="133"/>
        <v>#DIV/0!</v>
      </c>
      <c r="F666" s="110">
        <f t="shared" si="133"/>
        <v>0.26173354823912076</v>
      </c>
      <c r="G666" s="111">
        <f t="shared" si="133"/>
        <v>0.1495871582462574</v>
      </c>
      <c r="H666" s="110">
        <f t="shared" si="133"/>
        <v>-0.62842050186604548</v>
      </c>
      <c r="I666" s="111">
        <f t="shared" si="133"/>
        <v>-0.48482199832182288</v>
      </c>
      <c r="J666" s="110">
        <f t="shared" si="133"/>
        <v>-0.62389956728183127</v>
      </c>
      <c r="K666" s="111">
        <f t="shared" si="133"/>
        <v>0.21554031847073721</v>
      </c>
      <c r="L666" s="110">
        <f t="shared" si="133"/>
        <v>0.29675376348182209</v>
      </c>
      <c r="M666" s="111">
        <f t="shared" si="133"/>
        <v>0.13243883416933136</v>
      </c>
      <c r="N666" s="112">
        <f t="shared" si="133"/>
        <v>0.11888063540337368</v>
      </c>
      <c r="O666" s="112">
        <f t="shared" si="133"/>
        <v>0.19552085583213361</v>
      </c>
      <c r="P666" s="112">
        <f t="shared" si="133"/>
        <v>0.40523206934510175</v>
      </c>
      <c r="Q666" s="80">
        <f t="shared" ref="Q666:Q667" si="134">(Q656-P656)/Q656</f>
        <v>0.40523206934510175</v>
      </c>
      <c r="R666" s="113" t="s">
        <v>349</v>
      </c>
    </row>
    <row r="667" spans="1:18" x14ac:dyDescent="0.3">
      <c r="B667" s="110" t="e">
        <f t="shared" si="133"/>
        <v>#VALUE!</v>
      </c>
      <c r="C667" s="111" t="e">
        <f t="shared" si="133"/>
        <v>#VALUE!</v>
      </c>
      <c r="D667" s="110" t="e">
        <f t="shared" si="133"/>
        <v>#VALUE!</v>
      </c>
      <c r="E667" s="111" t="e">
        <f t="shared" si="133"/>
        <v>#VALUE!</v>
      </c>
      <c r="F667" s="110" t="e">
        <f t="shared" si="133"/>
        <v>#VALUE!</v>
      </c>
      <c r="G667" s="111" t="e">
        <f t="shared" si="133"/>
        <v>#VALUE!</v>
      </c>
      <c r="H667" s="110" t="e">
        <f t="shared" si="133"/>
        <v>#VALUE!</v>
      </c>
      <c r="I667" s="111" t="e">
        <f t="shared" si="133"/>
        <v>#VALUE!</v>
      </c>
      <c r="J667" s="110" t="e">
        <f t="shared" si="133"/>
        <v>#VALUE!</v>
      </c>
      <c r="K667" s="111" t="e">
        <f t="shared" si="133"/>
        <v>#VALUE!</v>
      </c>
      <c r="L667" s="110" t="e">
        <f t="shared" si="133"/>
        <v>#VALUE!</v>
      </c>
      <c r="M667" s="111" t="e">
        <f t="shared" si="133"/>
        <v>#VALUE!</v>
      </c>
      <c r="N667" s="112" t="e">
        <f t="shared" si="133"/>
        <v>#VALUE!</v>
      </c>
      <c r="O667" s="112" t="e">
        <f t="shared" si="133"/>
        <v>#VALUE!</v>
      </c>
      <c r="P667" s="112" t="e">
        <f t="shared" si="133"/>
        <v>#VALUE!</v>
      </c>
      <c r="Q667" s="80" t="e">
        <f t="shared" si="134"/>
        <v>#VALUE!</v>
      </c>
      <c r="R667" s="113" t="s">
        <v>350</v>
      </c>
    </row>
    <row r="668" spans="1:18" x14ac:dyDescent="0.3">
      <c r="B668" s="110" t="e">
        <f t="shared" si="133"/>
        <v>#DIV/0!</v>
      </c>
      <c r="C668" s="111" t="e">
        <f t="shared" si="133"/>
        <v>#DIV/0!</v>
      </c>
      <c r="D668" s="110" t="e">
        <f t="shared" si="133"/>
        <v>#DIV/0!</v>
      </c>
      <c r="E668" s="111" t="e">
        <f t="shared" si="133"/>
        <v>#DIV/0!</v>
      </c>
      <c r="F668" s="110">
        <f t="shared" si="133"/>
        <v>0.54810010325938185</v>
      </c>
      <c r="G668" s="111">
        <f t="shared" si="133"/>
        <v>2.9567147385446396E-3</v>
      </c>
      <c r="H668" s="110">
        <f t="shared" si="133"/>
        <v>-0.74791144575109292</v>
      </c>
      <c r="I668" s="111">
        <f t="shared" si="133"/>
        <v>-0.27407102385853727</v>
      </c>
      <c r="J668" s="110">
        <f t="shared" si="133"/>
        <v>-0.24021880285890179</v>
      </c>
      <c r="K668" s="111">
        <f t="shared" si="133"/>
        <v>0.20687152783251764</v>
      </c>
      <c r="L668" s="110">
        <f t="shared" si="133"/>
        <v>0.15702807369745175</v>
      </c>
      <c r="M668" s="111">
        <f t="shared" si="133"/>
        <v>5.9269525108555605E-2</v>
      </c>
      <c r="N668" s="112">
        <f t="shared" si="133"/>
        <v>-3.4419614716195548E-2</v>
      </c>
      <c r="O668" s="112">
        <f t="shared" si="133"/>
        <v>0.1225836000565635</v>
      </c>
      <c r="P668" s="112">
        <f t="shared" si="133"/>
        <v>0.23879824250334097</v>
      </c>
      <c r="Q668" s="80"/>
      <c r="R668" s="113" t="s">
        <v>351</v>
      </c>
    </row>
    <row r="669" spans="1:18" x14ac:dyDescent="0.3">
      <c r="B669" s="108"/>
      <c r="D669" s="108"/>
      <c r="F669" s="108"/>
      <c r="H669" s="108"/>
      <c r="I669" s="84"/>
      <c r="J669" s="83"/>
      <c r="K669" s="84"/>
      <c r="L669" s="83"/>
      <c r="M669" s="84"/>
      <c r="N669" s="85">
        <f>N664/N661-1</f>
        <v>-1</v>
      </c>
      <c r="O669" s="85">
        <f>O664/O661-1</f>
        <v>-1</v>
      </c>
      <c r="P669" s="85">
        <f>P664/P661-1</f>
        <v>-1</v>
      </c>
      <c r="Q669" s="58"/>
      <c r="R669" s="86" t="s">
        <v>352</v>
      </c>
    </row>
    <row r="670" spans="1:18" x14ac:dyDescent="0.3">
      <c r="B670" s="83" t="e">
        <f t="shared" ref="B670:M670" si="135">AVERAGE(B665:B669)</f>
        <v>#VALUE!</v>
      </c>
      <c r="C670" s="84" t="e">
        <f t="shared" si="135"/>
        <v>#VALUE!</v>
      </c>
      <c r="D670" s="83" t="e">
        <f t="shared" si="135"/>
        <v>#VALUE!</v>
      </c>
      <c r="E670" s="84" t="e">
        <f t="shared" si="135"/>
        <v>#VALUE!</v>
      </c>
      <c r="F670" s="83" t="e">
        <f t="shared" si="135"/>
        <v>#VALUE!</v>
      </c>
      <c r="G670" s="84" t="e">
        <f t="shared" si="135"/>
        <v>#VALUE!</v>
      </c>
      <c r="H670" s="83" t="e">
        <f t="shared" si="135"/>
        <v>#VALUE!</v>
      </c>
      <c r="I670" s="84" t="e">
        <f t="shared" si="135"/>
        <v>#VALUE!</v>
      </c>
      <c r="J670" s="110" t="e">
        <f t="shared" si="135"/>
        <v>#VALUE!</v>
      </c>
      <c r="K670" s="111" t="e">
        <f t="shared" si="135"/>
        <v>#VALUE!</v>
      </c>
      <c r="L670" s="110" t="e">
        <f t="shared" si="135"/>
        <v>#VALUE!</v>
      </c>
      <c r="M670" s="111" t="e">
        <f t="shared" si="135"/>
        <v>#VALUE!</v>
      </c>
      <c r="N670" s="112" t="e">
        <f>AVERAGE(N665:N669)</f>
        <v>#VALUE!</v>
      </c>
      <c r="O670" s="112" t="e">
        <f>AVERAGE(O665:O669)</f>
        <v>#VALUE!</v>
      </c>
      <c r="P670" s="112" t="e">
        <f>AVERAGE(P665:P669)</f>
        <v>#VALUE!</v>
      </c>
      <c r="Q670" s="80"/>
      <c r="R670" s="113" t="s">
        <v>353</v>
      </c>
    </row>
    <row r="671" spans="1:18" x14ac:dyDescent="0.3">
      <c r="B671" s="195" t="s">
        <v>354</v>
      </c>
      <c r="C671" s="195"/>
      <c r="D671" s="195"/>
      <c r="E671" s="195"/>
      <c r="F671" s="195"/>
      <c r="G671" s="195"/>
      <c r="H671" s="195"/>
      <c r="I671" s="195"/>
      <c r="J671" s="195"/>
      <c r="K671" s="195"/>
      <c r="L671" s="195"/>
      <c r="M671" s="195"/>
      <c r="N671" s="195"/>
      <c r="O671" s="195"/>
      <c r="P671" s="114"/>
      <c r="Q671" s="58"/>
      <c r="R671" s="59"/>
    </row>
    <row r="672" spans="1:18" s="3" customFormat="1" ht="14.25" x14ac:dyDescent="0.2">
      <c r="B672" s="115"/>
      <c r="C672" s="116">
        <f>+B$651+B672</f>
        <v>0</v>
      </c>
      <c r="D672" s="116">
        <f t="shared" ref="D672:N672" si="136">+C$651+C672</f>
        <v>0</v>
      </c>
      <c r="E672" s="116">
        <f t="shared" si="136"/>
        <v>0</v>
      </c>
      <c r="F672" s="116">
        <f t="shared" si="136"/>
        <v>0</v>
      </c>
      <c r="G672" s="116">
        <f t="shared" si="136"/>
        <v>0</v>
      </c>
      <c r="H672" s="116">
        <f t="shared" si="136"/>
        <v>0.12</v>
      </c>
      <c r="I672" s="116">
        <f t="shared" si="136"/>
        <v>0.45999999999999996</v>
      </c>
      <c r="J672" s="116">
        <f t="shared" si="136"/>
        <v>0.8</v>
      </c>
      <c r="K672" s="116">
        <f t="shared" si="136"/>
        <v>1.02</v>
      </c>
      <c r="L672" s="116">
        <f t="shared" si="136"/>
        <v>1.22</v>
      </c>
      <c r="M672" s="116">
        <f t="shared" si="136"/>
        <v>1.52</v>
      </c>
      <c r="N672" s="117">
        <f t="shared" si="136"/>
        <v>1.92</v>
      </c>
      <c r="O672" s="117">
        <f>+N$651+N672</f>
        <v>2.33</v>
      </c>
      <c r="P672" s="117">
        <f>+O$651+O672</f>
        <v>2.7800000000000002</v>
      </c>
      <c r="Q672" s="80"/>
      <c r="R672" s="91" t="s">
        <v>355</v>
      </c>
    </row>
    <row r="673" spans="1:18" s="3" customFormat="1" ht="14.25" x14ac:dyDescent="0.2">
      <c r="B673" s="115">
        <f>+B$661+B672</f>
        <v>0</v>
      </c>
      <c r="C673" s="116">
        <f t="shared" ref="C673:P673" si="137">+C$661+C672</f>
        <v>0</v>
      </c>
      <c r="D673" s="116">
        <f t="shared" si="137"/>
        <v>0</v>
      </c>
      <c r="E673" s="116">
        <f t="shared" si="137"/>
        <v>0</v>
      </c>
      <c r="F673" s="116">
        <f t="shared" si="137"/>
        <v>2.3689467382215725</v>
      </c>
      <c r="G673" s="116">
        <f t="shared" si="137"/>
        <v>7.9405117407066035</v>
      </c>
      <c r="H673" s="116">
        <f t="shared" si="137"/>
        <v>14.214107779643697</v>
      </c>
      <c r="I673" s="116">
        <f t="shared" si="137"/>
        <v>9.0624312107583513</v>
      </c>
      <c r="J673" s="116">
        <f t="shared" si="137"/>
        <v>8.5848378642091934</v>
      </c>
      <c r="K673" s="116">
        <f t="shared" si="137"/>
        <v>7.1879435599094386</v>
      </c>
      <c r="L673" s="116">
        <f t="shared" si="137"/>
        <v>8.8181544402103533</v>
      </c>
      <c r="M673" s="116">
        <f t="shared" si="137"/>
        <v>10.642292280313097</v>
      </c>
      <c r="N673" s="117">
        <f t="shared" si="137"/>
        <v>12.327814251257113</v>
      </c>
      <c r="O673" s="117">
        <f t="shared" si="137"/>
        <v>11.652820343609829</v>
      </c>
      <c r="P673" s="117">
        <f t="shared" si="137"/>
        <v>13.280000000000001</v>
      </c>
      <c r="Q673" s="80"/>
      <c r="R673" s="91" t="s">
        <v>356</v>
      </c>
    </row>
    <row r="674" spans="1:18" s="3" customFormat="1" ht="14.25" x14ac:dyDescent="0.2">
      <c r="B674" s="118"/>
      <c r="I674" s="119"/>
      <c r="J674" s="119"/>
      <c r="K674" s="119"/>
      <c r="L674" s="119"/>
      <c r="M674" s="119"/>
      <c r="N674" s="120"/>
      <c r="O674" s="120" t="e">
        <f>+O673/B673-1</f>
        <v>#DIV/0!</v>
      </c>
      <c r="P674" s="120" t="e">
        <f>+P673/C673-1</f>
        <v>#DIV/0!</v>
      </c>
      <c r="Q674" s="80"/>
      <c r="R674" s="121" t="s">
        <v>357</v>
      </c>
    </row>
    <row r="675" spans="1:18" s="128" customFormat="1" ht="14.25" x14ac:dyDescent="0.2">
      <c r="A675" s="122"/>
      <c r="B675" s="123"/>
      <c r="C675" s="124" t="e">
        <f>RATE(C$348-$B$348,,-$B673,C673)</f>
        <v>#NUM!</v>
      </c>
      <c r="D675" s="124" t="e">
        <f t="shared" ref="D675:P675" si="138">RATE(D$348-$B$348,,-$B673,D673)</f>
        <v>#NUM!</v>
      </c>
      <c r="E675" s="124" t="e">
        <f t="shared" si="138"/>
        <v>#NUM!</v>
      </c>
      <c r="F675" s="124" t="e">
        <f t="shared" si="138"/>
        <v>#NUM!</v>
      </c>
      <c r="G675" s="124" t="e">
        <f t="shared" si="138"/>
        <v>#NUM!</v>
      </c>
      <c r="H675" s="124" t="e">
        <f t="shared" si="138"/>
        <v>#NUM!</v>
      </c>
      <c r="I675" s="124" t="e">
        <f t="shared" si="138"/>
        <v>#NUM!</v>
      </c>
      <c r="J675" s="124" t="e">
        <f t="shared" si="138"/>
        <v>#NUM!</v>
      </c>
      <c r="K675" s="124" t="e">
        <f t="shared" si="138"/>
        <v>#NUM!</v>
      </c>
      <c r="L675" s="124" t="e">
        <f t="shared" si="138"/>
        <v>#NUM!</v>
      </c>
      <c r="M675" s="124" t="e">
        <f t="shared" si="138"/>
        <v>#NUM!</v>
      </c>
      <c r="N675" s="125" t="e">
        <f t="shared" si="138"/>
        <v>#NUM!</v>
      </c>
      <c r="O675" s="125" t="e">
        <f t="shared" si="138"/>
        <v>#NUM!</v>
      </c>
      <c r="P675" s="125" t="e">
        <f t="shared" si="138"/>
        <v>#NUM!</v>
      </c>
      <c r="Q675" s="126"/>
      <c r="R675" s="127" t="s">
        <v>358</v>
      </c>
    </row>
    <row r="676" spans="1:18" s="3" customFormat="1" ht="14.25" x14ac:dyDescent="0.2">
      <c r="B676" s="129"/>
      <c r="C676" s="130"/>
      <c r="D676" s="130">
        <f t="shared" ref="D676:N676" si="139">+C$651+C676</f>
        <v>0</v>
      </c>
      <c r="E676" s="130">
        <f t="shared" si="139"/>
        <v>0</v>
      </c>
      <c r="F676" s="130">
        <f t="shared" si="139"/>
        <v>0</v>
      </c>
      <c r="G676" s="130">
        <f t="shared" si="139"/>
        <v>0</v>
      </c>
      <c r="H676" s="130">
        <f t="shared" si="139"/>
        <v>0.12</v>
      </c>
      <c r="I676" s="130">
        <f t="shared" si="139"/>
        <v>0.45999999999999996</v>
      </c>
      <c r="J676" s="130">
        <f t="shared" si="139"/>
        <v>0.8</v>
      </c>
      <c r="K676" s="130">
        <f t="shared" si="139"/>
        <v>1.02</v>
      </c>
      <c r="L676" s="130">
        <f t="shared" si="139"/>
        <v>1.22</v>
      </c>
      <c r="M676" s="130">
        <f t="shared" si="139"/>
        <v>1.52</v>
      </c>
      <c r="N676" s="131">
        <f t="shared" si="139"/>
        <v>1.92</v>
      </c>
      <c r="O676" s="131">
        <f>+N$651+N676</f>
        <v>2.33</v>
      </c>
      <c r="P676" s="131">
        <f>+O$651+O676</f>
        <v>2.7800000000000002</v>
      </c>
      <c r="Q676" s="80"/>
      <c r="R676" s="91" t="s">
        <v>355</v>
      </c>
    </row>
    <row r="677" spans="1:18" s="3" customFormat="1" ht="14.25" x14ac:dyDescent="0.2">
      <c r="B677" s="115"/>
      <c r="C677" s="116">
        <f t="shared" ref="C677:P677" si="140">+C$661+C676</f>
        <v>0</v>
      </c>
      <c r="D677" s="116">
        <f t="shared" si="140"/>
        <v>0</v>
      </c>
      <c r="E677" s="116">
        <f t="shared" si="140"/>
        <v>0</v>
      </c>
      <c r="F677" s="116">
        <f t="shared" si="140"/>
        <v>2.3689467382215725</v>
      </c>
      <c r="G677" s="116">
        <f t="shared" si="140"/>
        <v>7.9405117407066035</v>
      </c>
      <c r="H677" s="116">
        <f t="shared" si="140"/>
        <v>14.214107779643697</v>
      </c>
      <c r="I677" s="116">
        <f t="shared" si="140"/>
        <v>9.0624312107583513</v>
      </c>
      <c r="J677" s="116">
        <f t="shared" si="140"/>
        <v>8.5848378642091934</v>
      </c>
      <c r="K677" s="116">
        <f t="shared" si="140"/>
        <v>7.1879435599094386</v>
      </c>
      <c r="L677" s="116">
        <f t="shared" si="140"/>
        <v>8.8181544402103533</v>
      </c>
      <c r="M677" s="116">
        <f t="shared" si="140"/>
        <v>10.642292280313097</v>
      </c>
      <c r="N677" s="117">
        <f t="shared" si="140"/>
        <v>12.327814251257113</v>
      </c>
      <c r="O677" s="117">
        <f t="shared" si="140"/>
        <v>11.652820343609829</v>
      </c>
      <c r="P677" s="117">
        <f t="shared" si="140"/>
        <v>13.280000000000001</v>
      </c>
      <c r="Q677" s="80"/>
      <c r="R677" s="91" t="s">
        <v>356</v>
      </c>
    </row>
    <row r="678" spans="1:18" s="3" customFormat="1" ht="14.25" x14ac:dyDescent="0.2">
      <c r="B678" s="118"/>
      <c r="I678" s="119"/>
      <c r="J678" s="119"/>
      <c r="K678" s="119"/>
      <c r="L678" s="119"/>
      <c r="M678" s="119"/>
      <c r="N678" s="120"/>
      <c r="O678" s="120" t="e">
        <f>+O677/C677-1</f>
        <v>#DIV/0!</v>
      </c>
      <c r="P678" s="120" t="e">
        <f>+P677/D677-1</f>
        <v>#DIV/0!</v>
      </c>
      <c r="Q678" s="80"/>
      <c r="R678" s="121" t="s">
        <v>357</v>
      </c>
    </row>
    <row r="679" spans="1:18" s="128" customFormat="1" ht="14.25" x14ac:dyDescent="0.2">
      <c r="A679" s="122"/>
      <c r="B679" s="123"/>
      <c r="C679" s="124"/>
      <c r="D679" s="124" t="e">
        <f>RATE(D$348-$C$348,,-$C677,D677)</f>
        <v>#NUM!</v>
      </c>
      <c r="E679" s="124" t="e">
        <f t="shared" ref="E679:P679" si="141">RATE(E$348-$C$348,,-$C677,E677)</f>
        <v>#NUM!</v>
      </c>
      <c r="F679" s="124" t="e">
        <f t="shared" si="141"/>
        <v>#NUM!</v>
      </c>
      <c r="G679" s="124" t="e">
        <f t="shared" si="141"/>
        <v>#NUM!</v>
      </c>
      <c r="H679" s="124" t="e">
        <f t="shared" si="141"/>
        <v>#NUM!</v>
      </c>
      <c r="I679" s="124" t="e">
        <f t="shared" si="141"/>
        <v>#NUM!</v>
      </c>
      <c r="J679" s="124" t="e">
        <f t="shared" si="141"/>
        <v>#NUM!</v>
      </c>
      <c r="K679" s="124" t="e">
        <f t="shared" si="141"/>
        <v>#NUM!</v>
      </c>
      <c r="L679" s="124" t="e">
        <f t="shared" si="141"/>
        <v>#NUM!</v>
      </c>
      <c r="M679" s="124" t="e">
        <f t="shared" si="141"/>
        <v>#NUM!</v>
      </c>
      <c r="N679" s="125" t="e">
        <f t="shared" si="141"/>
        <v>#NUM!</v>
      </c>
      <c r="O679" s="125" t="e">
        <f t="shared" si="141"/>
        <v>#NUM!</v>
      </c>
      <c r="P679" s="125" t="e">
        <f t="shared" si="141"/>
        <v>#NUM!</v>
      </c>
      <c r="Q679" s="126"/>
      <c r="R679" s="127" t="s">
        <v>358</v>
      </c>
    </row>
    <row r="680" spans="1:18" s="3" customFormat="1" ht="14.25" x14ac:dyDescent="0.2">
      <c r="B680" s="129"/>
      <c r="C680" s="130"/>
      <c r="D680" s="130"/>
      <c r="E680" s="130">
        <f t="shared" ref="E680:N680" si="142">+D$651+D680</f>
        <v>0</v>
      </c>
      <c r="F680" s="130">
        <f t="shared" si="142"/>
        <v>0</v>
      </c>
      <c r="G680" s="130">
        <f t="shared" si="142"/>
        <v>0</v>
      </c>
      <c r="H680" s="130">
        <f t="shared" si="142"/>
        <v>0.12</v>
      </c>
      <c r="I680" s="130">
        <f t="shared" si="142"/>
        <v>0.45999999999999996</v>
      </c>
      <c r="J680" s="130">
        <f t="shared" si="142"/>
        <v>0.8</v>
      </c>
      <c r="K680" s="130">
        <f t="shared" si="142"/>
        <v>1.02</v>
      </c>
      <c r="L680" s="130">
        <f t="shared" si="142"/>
        <v>1.22</v>
      </c>
      <c r="M680" s="130">
        <f t="shared" si="142"/>
        <v>1.52</v>
      </c>
      <c r="N680" s="131">
        <f t="shared" si="142"/>
        <v>1.92</v>
      </c>
      <c r="O680" s="131">
        <f>+N$651+N680</f>
        <v>2.33</v>
      </c>
      <c r="P680" s="131">
        <f>+O$651+O680</f>
        <v>2.7800000000000002</v>
      </c>
      <c r="Q680" s="80"/>
      <c r="R680" s="91" t="s">
        <v>355</v>
      </c>
    </row>
    <row r="681" spans="1:18" s="3" customFormat="1" ht="14.25" x14ac:dyDescent="0.2">
      <c r="B681" s="115"/>
      <c r="C681" s="116"/>
      <c r="D681" s="116">
        <f t="shared" ref="D681:P681" si="143">+D$661+D680</f>
        <v>0</v>
      </c>
      <c r="E681" s="116">
        <f t="shared" si="143"/>
        <v>0</v>
      </c>
      <c r="F681" s="116">
        <f t="shared" si="143"/>
        <v>2.3689467382215725</v>
      </c>
      <c r="G681" s="116">
        <f t="shared" si="143"/>
        <v>7.9405117407066035</v>
      </c>
      <c r="H681" s="116">
        <f t="shared" si="143"/>
        <v>14.214107779643697</v>
      </c>
      <c r="I681" s="116">
        <f t="shared" si="143"/>
        <v>9.0624312107583513</v>
      </c>
      <c r="J681" s="116">
        <f t="shared" si="143"/>
        <v>8.5848378642091934</v>
      </c>
      <c r="K681" s="116">
        <f t="shared" si="143"/>
        <v>7.1879435599094386</v>
      </c>
      <c r="L681" s="116">
        <f t="shared" si="143"/>
        <v>8.8181544402103533</v>
      </c>
      <c r="M681" s="116">
        <f t="shared" si="143"/>
        <v>10.642292280313097</v>
      </c>
      <c r="N681" s="117">
        <f t="shared" si="143"/>
        <v>12.327814251257113</v>
      </c>
      <c r="O681" s="117">
        <f t="shared" si="143"/>
        <v>11.652820343609829</v>
      </c>
      <c r="P681" s="117">
        <f t="shared" si="143"/>
        <v>13.280000000000001</v>
      </c>
      <c r="Q681" s="80"/>
      <c r="R681" s="91" t="s">
        <v>356</v>
      </c>
    </row>
    <row r="682" spans="1:18" s="3" customFormat="1" ht="14.25" x14ac:dyDescent="0.2">
      <c r="B682" s="118"/>
      <c r="I682" s="119"/>
      <c r="J682" s="119"/>
      <c r="K682" s="119"/>
      <c r="L682" s="119"/>
      <c r="M682" s="119"/>
      <c r="N682" s="120"/>
      <c r="O682" s="120" t="e">
        <f>+O681/D681-1</f>
        <v>#DIV/0!</v>
      </c>
      <c r="P682" s="120" t="e">
        <f>+P681/E681-1</f>
        <v>#DIV/0!</v>
      </c>
      <c r="Q682" s="80"/>
      <c r="R682" s="121" t="s">
        <v>357</v>
      </c>
    </row>
    <row r="683" spans="1:18" s="128" customFormat="1" ht="14.25" x14ac:dyDescent="0.2">
      <c r="A683" s="122"/>
      <c r="B683" s="123"/>
      <c r="C683" s="124"/>
      <c r="D683" s="124"/>
      <c r="E683" s="124" t="e">
        <f>RATE(E$348-$D$348,,-$D681,E681)</f>
        <v>#NUM!</v>
      </c>
      <c r="F683" s="124" t="e">
        <f t="shared" ref="F683:P683" si="144">RATE(F$348-$D$348,,-$D681,F681)</f>
        <v>#NUM!</v>
      </c>
      <c r="G683" s="124" t="e">
        <f t="shared" si="144"/>
        <v>#NUM!</v>
      </c>
      <c r="H683" s="124" t="e">
        <f t="shared" si="144"/>
        <v>#NUM!</v>
      </c>
      <c r="I683" s="124" t="e">
        <f t="shared" si="144"/>
        <v>#NUM!</v>
      </c>
      <c r="J683" s="124" t="e">
        <f t="shared" si="144"/>
        <v>#NUM!</v>
      </c>
      <c r="K683" s="124" t="e">
        <f t="shared" si="144"/>
        <v>#NUM!</v>
      </c>
      <c r="L683" s="124" t="e">
        <f t="shared" si="144"/>
        <v>#NUM!</v>
      </c>
      <c r="M683" s="124" t="e">
        <f t="shared" si="144"/>
        <v>#NUM!</v>
      </c>
      <c r="N683" s="125" t="e">
        <f t="shared" si="144"/>
        <v>#NUM!</v>
      </c>
      <c r="O683" s="125" t="e">
        <f t="shared" si="144"/>
        <v>#NUM!</v>
      </c>
      <c r="P683" s="125" t="e">
        <f t="shared" si="144"/>
        <v>#NUM!</v>
      </c>
      <c r="Q683" s="126"/>
      <c r="R683" s="127" t="s">
        <v>358</v>
      </c>
    </row>
    <row r="684" spans="1:18" s="3" customFormat="1" ht="14.25" x14ac:dyDescent="0.2">
      <c r="B684" s="129"/>
      <c r="C684" s="130"/>
      <c r="D684" s="130"/>
      <c r="E684" s="130"/>
      <c r="F684" s="130">
        <f t="shared" ref="F684:N684" si="145">+E$651+E684</f>
        <v>0</v>
      </c>
      <c r="G684" s="130">
        <f t="shared" si="145"/>
        <v>0</v>
      </c>
      <c r="H684" s="130">
        <f t="shared" si="145"/>
        <v>0.12</v>
      </c>
      <c r="I684" s="130">
        <f t="shared" si="145"/>
        <v>0.45999999999999996</v>
      </c>
      <c r="J684" s="130">
        <f t="shared" si="145"/>
        <v>0.8</v>
      </c>
      <c r="K684" s="130">
        <f t="shared" si="145"/>
        <v>1.02</v>
      </c>
      <c r="L684" s="130">
        <f t="shared" si="145"/>
        <v>1.22</v>
      </c>
      <c r="M684" s="130">
        <f t="shared" si="145"/>
        <v>1.52</v>
      </c>
      <c r="N684" s="131">
        <f t="shared" si="145"/>
        <v>1.92</v>
      </c>
      <c r="O684" s="131">
        <f>+N$651+N684</f>
        <v>2.33</v>
      </c>
      <c r="P684" s="131">
        <f>+O$651+O684</f>
        <v>2.7800000000000002</v>
      </c>
      <c r="Q684" s="80"/>
      <c r="R684" s="91" t="s">
        <v>355</v>
      </c>
    </row>
    <row r="685" spans="1:18" s="3" customFormat="1" ht="14.25" x14ac:dyDescent="0.2">
      <c r="B685" s="115"/>
      <c r="C685" s="116"/>
      <c r="D685" s="116"/>
      <c r="E685" s="116">
        <f t="shared" ref="E685:P685" si="146">+E$661+E684</f>
        <v>0</v>
      </c>
      <c r="F685" s="116">
        <f t="shared" si="146"/>
        <v>2.3689467382215725</v>
      </c>
      <c r="G685" s="116">
        <f t="shared" si="146"/>
        <v>7.9405117407066035</v>
      </c>
      <c r="H685" s="116">
        <f t="shared" si="146"/>
        <v>14.214107779643697</v>
      </c>
      <c r="I685" s="116">
        <f t="shared" si="146"/>
        <v>9.0624312107583513</v>
      </c>
      <c r="J685" s="116">
        <f t="shared" si="146"/>
        <v>8.5848378642091934</v>
      </c>
      <c r="K685" s="116">
        <f t="shared" si="146"/>
        <v>7.1879435599094386</v>
      </c>
      <c r="L685" s="116">
        <f t="shared" si="146"/>
        <v>8.8181544402103533</v>
      </c>
      <c r="M685" s="116">
        <f t="shared" si="146"/>
        <v>10.642292280313097</v>
      </c>
      <c r="N685" s="117">
        <f t="shared" si="146"/>
        <v>12.327814251257113</v>
      </c>
      <c r="O685" s="117">
        <f t="shared" si="146"/>
        <v>11.652820343609829</v>
      </c>
      <c r="P685" s="117">
        <f t="shared" si="146"/>
        <v>13.280000000000001</v>
      </c>
      <c r="Q685" s="80"/>
      <c r="R685" s="91" t="s">
        <v>356</v>
      </c>
    </row>
    <row r="686" spans="1:18" s="3" customFormat="1" ht="14.25" x14ac:dyDescent="0.2">
      <c r="B686" s="118"/>
      <c r="I686" s="119"/>
      <c r="J686" s="119"/>
      <c r="K686" s="119"/>
      <c r="L686" s="119"/>
      <c r="M686" s="119"/>
      <c r="N686" s="120"/>
      <c r="O686" s="120" t="e">
        <f>+O685/E685-1</f>
        <v>#DIV/0!</v>
      </c>
      <c r="P686" s="120">
        <f>+P685/F685-1</f>
        <v>4.6058668545539474</v>
      </c>
      <c r="Q686" s="80"/>
      <c r="R686" s="121" t="s">
        <v>357</v>
      </c>
    </row>
    <row r="687" spans="1:18" s="128" customFormat="1" ht="14.25" x14ac:dyDescent="0.2">
      <c r="A687" s="122"/>
      <c r="B687" s="123"/>
      <c r="C687" s="124"/>
      <c r="D687" s="124"/>
      <c r="E687" s="124"/>
      <c r="F687" s="124" t="e">
        <f>RATE(F$348-$E$348,,-$E685,F685)</f>
        <v>#NUM!</v>
      </c>
      <c r="G687" s="124" t="e">
        <f t="shared" ref="G687:P687" si="147">RATE(G$348-$E$348,,-$E685,G685)</f>
        <v>#NUM!</v>
      </c>
      <c r="H687" s="124" t="e">
        <f t="shared" si="147"/>
        <v>#NUM!</v>
      </c>
      <c r="I687" s="124" t="e">
        <f t="shared" si="147"/>
        <v>#NUM!</v>
      </c>
      <c r="J687" s="124" t="e">
        <f t="shared" si="147"/>
        <v>#NUM!</v>
      </c>
      <c r="K687" s="124" t="e">
        <f t="shared" si="147"/>
        <v>#NUM!</v>
      </c>
      <c r="L687" s="124" t="e">
        <f t="shared" si="147"/>
        <v>#NUM!</v>
      </c>
      <c r="M687" s="124" t="e">
        <f t="shared" si="147"/>
        <v>#NUM!</v>
      </c>
      <c r="N687" s="125" t="e">
        <f t="shared" si="147"/>
        <v>#NUM!</v>
      </c>
      <c r="O687" s="125" t="e">
        <f t="shared" si="147"/>
        <v>#NUM!</v>
      </c>
      <c r="P687" s="125" t="e">
        <f t="shared" si="147"/>
        <v>#NUM!</v>
      </c>
      <c r="Q687" s="126"/>
      <c r="R687" s="127" t="s">
        <v>358</v>
      </c>
    </row>
    <row r="688" spans="1:18" s="3" customFormat="1" ht="14.25" x14ac:dyDescent="0.2">
      <c r="B688" s="129"/>
      <c r="C688" s="130"/>
      <c r="D688" s="130"/>
      <c r="E688" s="130"/>
      <c r="F688" s="130"/>
      <c r="G688" s="130">
        <f t="shared" ref="G688:N688" si="148">+F$651+F688</f>
        <v>0</v>
      </c>
      <c r="H688" s="130">
        <f t="shared" si="148"/>
        <v>0.12</v>
      </c>
      <c r="I688" s="130">
        <f t="shared" si="148"/>
        <v>0.45999999999999996</v>
      </c>
      <c r="J688" s="130">
        <f t="shared" si="148"/>
        <v>0.8</v>
      </c>
      <c r="K688" s="130">
        <f t="shared" si="148"/>
        <v>1.02</v>
      </c>
      <c r="L688" s="130">
        <f t="shared" si="148"/>
        <v>1.22</v>
      </c>
      <c r="M688" s="130">
        <f t="shared" si="148"/>
        <v>1.52</v>
      </c>
      <c r="N688" s="131">
        <f t="shared" si="148"/>
        <v>1.92</v>
      </c>
      <c r="O688" s="131">
        <f>+N$651+N688</f>
        <v>2.33</v>
      </c>
      <c r="P688" s="131">
        <f>+O$651+O688</f>
        <v>2.7800000000000002</v>
      </c>
      <c r="Q688" s="80"/>
      <c r="R688" s="91" t="s">
        <v>355</v>
      </c>
    </row>
    <row r="689" spans="1:18" s="3" customFormat="1" ht="14.25" x14ac:dyDescent="0.2">
      <c r="B689" s="115"/>
      <c r="C689" s="116"/>
      <c r="D689" s="116"/>
      <c r="E689" s="116"/>
      <c r="F689" s="116">
        <f t="shared" ref="F689:P689" si="149">+F$661+F688</f>
        <v>2.3689467382215725</v>
      </c>
      <c r="G689" s="116">
        <f t="shared" si="149"/>
        <v>7.9405117407066035</v>
      </c>
      <c r="H689" s="116">
        <f t="shared" si="149"/>
        <v>14.214107779643697</v>
      </c>
      <c r="I689" s="116">
        <f t="shared" si="149"/>
        <v>9.0624312107583513</v>
      </c>
      <c r="J689" s="116">
        <f t="shared" si="149"/>
        <v>8.5848378642091934</v>
      </c>
      <c r="K689" s="116">
        <f t="shared" si="149"/>
        <v>7.1879435599094386</v>
      </c>
      <c r="L689" s="116">
        <f t="shared" si="149"/>
        <v>8.8181544402103533</v>
      </c>
      <c r="M689" s="116">
        <f t="shared" si="149"/>
        <v>10.642292280313097</v>
      </c>
      <c r="N689" s="117">
        <f t="shared" si="149"/>
        <v>12.327814251257113</v>
      </c>
      <c r="O689" s="117">
        <f t="shared" si="149"/>
        <v>11.652820343609829</v>
      </c>
      <c r="P689" s="117">
        <f t="shared" si="149"/>
        <v>13.280000000000001</v>
      </c>
      <c r="Q689" s="80"/>
      <c r="R689" s="91" t="s">
        <v>356</v>
      </c>
    </row>
    <row r="690" spans="1:18" s="3" customFormat="1" ht="14.25" x14ac:dyDescent="0.2">
      <c r="B690" s="118"/>
      <c r="I690" s="119"/>
      <c r="J690" s="119"/>
      <c r="K690" s="119"/>
      <c r="L690" s="119"/>
      <c r="M690" s="119"/>
      <c r="N690" s="120"/>
      <c r="O690" s="120">
        <f>+O689/F689-1</f>
        <v>3.9189879010778821</v>
      </c>
      <c r="P690" s="120">
        <f>+P689/G689-1</f>
        <v>0.67243629046233888</v>
      </c>
      <c r="Q690" s="80"/>
      <c r="R690" s="121" t="s">
        <v>357</v>
      </c>
    </row>
    <row r="691" spans="1:18" s="128" customFormat="1" ht="14.25" x14ac:dyDescent="0.2">
      <c r="A691" s="122"/>
      <c r="B691" s="123"/>
      <c r="C691" s="124"/>
      <c r="D691" s="124"/>
      <c r="E691" s="124"/>
      <c r="F691" s="124"/>
      <c r="G691" s="124">
        <f>RATE(G$348-$F$348,,-$F689,G689)</f>
        <v>2.351916534293947</v>
      </c>
      <c r="H691" s="124">
        <f t="shared" ref="H691:P691" si="150">RATE(H$348-$F$348,,-$F689,H689)</f>
        <v>1.4495265658406964</v>
      </c>
      <c r="I691" s="124">
        <f t="shared" si="150"/>
        <v>0.56397500807002021</v>
      </c>
      <c r="J691" s="124">
        <f t="shared" si="150"/>
        <v>0.37973029481627157</v>
      </c>
      <c r="K691" s="124">
        <f t="shared" si="150"/>
        <v>0.2485613081234514</v>
      </c>
      <c r="L691" s="124">
        <f t="shared" si="150"/>
        <v>0.24490745415878515</v>
      </c>
      <c r="M691" s="124">
        <f t="shared" si="150"/>
        <v>0.23939977295157094</v>
      </c>
      <c r="N691" s="125">
        <f t="shared" si="150"/>
        <v>0.22897018849258757</v>
      </c>
      <c r="O691" s="125">
        <f t="shared" si="150"/>
        <v>0.19364472688318538</v>
      </c>
      <c r="P691" s="125">
        <f t="shared" si="150"/>
        <v>0.18813086451980676</v>
      </c>
      <c r="Q691" s="126"/>
      <c r="R691" s="127" t="s">
        <v>358</v>
      </c>
    </row>
    <row r="692" spans="1:18" s="3" customFormat="1" ht="14.25" x14ac:dyDescent="0.2">
      <c r="B692" s="129"/>
      <c r="C692" s="130"/>
      <c r="D692" s="130"/>
      <c r="E692" s="130"/>
      <c r="F692" s="130"/>
      <c r="G692" s="130"/>
      <c r="H692" s="130">
        <f t="shared" ref="H692:N692" si="151">+G$651+G692</f>
        <v>0.12</v>
      </c>
      <c r="I692" s="130">
        <f t="shared" si="151"/>
        <v>0.45999999999999996</v>
      </c>
      <c r="J692" s="130">
        <f t="shared" si="151"/>
        <v>0.8</v>
      </c>
      <c r="K692" s="130">
        <f t="shared" si="151"/>
        <v>1.02</v>
      </c>
      <c r="L692" s="130">
        <f t="shared" si="151"/>
        <v>1.22</v>
      </c>
      <c r="M692" s="130">
        <f t="shared" si="151"/>
        <v>1.52</v>
      </c>
      <c r="N692" s="131">
        <f t="shared" si="151"/>
        <v>1.92</v>
      </c>
      <c r="O692" s="131">
        <f>+N$651+N692</f>
        <v>2.33</v>
      </c>
      <c r="P692" s="131">
        <f>+O$651+O692</f>
        <v>2.7800000000000002</v>
      </c>
      <c r="Q692" s="80"/>
      <c r="R692" s="91" t="s">
        <v>355</v>
      </c>
    </row>
    <row r="693" spans="1:18" s="3" customFormat="1" ht="14.25" x14ac:dyDescent="0.2">
      <c r="B693" s="115"/>
      <c r="C693" s="116"/>
      <c r="D693" s="116"/>
      <c r="E693" s="116"/>
      <c r="F693" s="116"/>
      <c r="G693" s="116">
        <f t="shared" ref="G693:P693" si="152">+G$661+G692</f>
        <v>7.9405117407066035</v>
      </c>
      <c r="H693" s="116">
        <f t="shared" si="152"/>
        <v>14.214107779643697</v>
      </c>
      <c r="I693" s="116">
        <f t="shared" si="152"/>
        <v>9.0624312107583513</v>
      </c>
      <c r="J693" s="116">
        <f t="shared" si="152"/>
        <v>8.5848378642091934</v>
      </c>
      <c r="K693" s="116">
        <f t="shared" si="152"/>
        <v>7.1879435599094386</v>
      </c>
      <c r="L693" s="116">
        <f t="shared" si="152"/>
        <v>8.8181544402103533</v>
      </c>
      <c r="M693" s="116">
        <f t="shared" si="152"/>
        <v>10.642292280313097</v>
      </c>
      <c r="N693" s="117">
        <f t="shared" si="152"/>
        <v>12.327814251257113</v>
      </c>
      <c r="O693" s="117">
        <f t="shared" si="152"/>
        <v>11.652820343609829</v>
      </c>
      <c r="P693" s="117">
        <f t="shared" si="152"/>
        <v>13.280000000000001</v>
      </c>
      <c r="Q693" s="80"/>
      <c r="R693" s="91" t="s">
        <v>356</v>
      </c>
    </row>
    <row r="694" spans="1:18" s="3" customFormat="1" ht="14.25" x14ac:dyDescent="0.2">
      <c r="B694" s="118"/>
      <c r="I694" s="119"/>
      <c r="J694" s="119"/>
      <c r="K694" s="119"/>
      <c r="L694" s="119"/>
      <c r="M694" s="119"/>
      <c r="N694" s="120"/>
      <c r="O694" s="120">
        <f>+O693/G693-1</f>
        <v>0.46751503229600133</v>
      </c>
      <c r="P694" s="120">
        <f>+P693/H693-1</f>
        <v>-6.5716947846804041E-2</v>
      </c>
      <c r="Q694" s="80"/>
      <c r="R694" s="121" t="s">
        <v>357</v>
      </c>
    </row>
    <row r="695" spans="1:18" s="128" customFormat="1" ht="14.25" x14ac:dyDescent="0.2">
      <c r="A695" s="122"/>
      <c r="B695" s="123"/>
      <c r="C695" s="124"/>
      <c r="D695" s="124"/>
      <c r="E695" s="124"/>
      <c r="F695" s="124"/>
      <c r="G695" s="124"/>
      <c r="H695" s="124">
        <f>RATE(H$348-$G$348,,-$G693,H693)</f>
        <v>0.79007452463999794</v>
      </c>
      <c r="I695" s="124">
        <f t="shared" ref="I695:P695" si="153">RATE(I$348-$G$348,,-$G693,I693)</f>
        <v>6.8312021392640962E-2</v>
      </c>
      <c r="J695" s="124">
        <f t="shared" si="153"/>
        <v>2.6347751110751723E-2</v>
      </c>
      <c r="K695" s="124">
        <f t="shared" si="153"/>
        <v>-2.4585872307886295E-2</v>
      </c>
      <c r="L695" s="124">
        <f t="shared" si="153"/>
        <v>2.1188326715457857E-2</v>
      </c>
      <c r="M695" s="124">
        <f t="shared" si="153"/>
        <v>5.0020508698896578E-2</v>
      </c>
      <c r="N695" s="125">
        <f t="shared" si="153"/>
        <v>6.4856495198288663E-2</v>
      </c>
      <c r="O695" s="125">
        <f t="shared" si="153"/>
        <v>4.9114331603540645E-2</v>
      </c>
      <c r="P695" s="125">
        <f t="shared" si="153"/>
        <v>5.8806552532756781E-2</v>
      </c>
      <c r="Q695" s="126"/>
      <c r="R695" s="127" t="s">
        <v>358</v>
      </c>
    </row>
    <row r="696" spans="1:18" s="3" customFormat="1" ht="14.25" x14ac:dyDescent="0.2">
      <c r="B696" s="129"/>
      <c r="C696" s="130"/>
      <c r="D696" s="130"/>
      <c r="E696" s="130"/>
      <c r="F696" s="130"/>
      <c r="G696" s="130"/>
      <c r="H696" s="130"/>
      <c r="I696" s="130">
        <f t="shared" ref="I696:N696" si="154">+H$651+H696</f>
        <v>0.33999999999999997</v>
      </c>
      <c r="J696" s="130">
        <f t="shared" si="154"/>
        <v>0.67999999999999994</v>
      </c>
      <c r="K696" s="130">
        <f t="shared" si="154"/>
        <v>0.89999999999999991</v>
      </c>
      <c r="L696" s="130">
        <f t="shared" si="154"/>
        <v>1.0999999999999999</v>
      </c>
      <c r="M696" s="130">
        <f t="shared" si="154"/>
        <v>1.4</v>
      </c>
      <c r="N696" s="131">
        <f t="shared" si="154"/>
        <v>1.7999999999999998</v>
      </c>
      <c r="O696" s="131">
        <f>+N$651+N696</f>
        <v>2.21</v>
      </c>
      <c r="P696" s="131">
        <f>+O$651+O696</f>
        <v>2.66</v>
      </c>
      <c r="Q696" s="80"/>
      <c r="R696" s="91" t="s">
        <v>355</v>
      </c>
    </row>
    <row r="697" spans="1:18" s="3" customFormat="1" ht="14.25" x14ac:dyDescent="0.2">
      <c r="B697" s="115"/>
      <c r="C697" s="116"/>
      <c r="D697" s="116"/>
      <c r="E697" s="116"/>
      <c r="F697" s="116"/>
      <c r="G697" s="116"/>
      <c r="H697" s="116">
        <f t="shared" ref="H697:P697" si="155">+H$661+H696</f>
        <v>14.094107779643698</v>
      </c>
      <c r="I697" s="116">
        <f t="shared" si="155"/>
        <v>8.9424312107583521</v>
      </c>
      <c r="J697" s="116">
        <f t="shared" si="155"/>
        <v>8.4648378642091924</v>
      </c>
      <c r="K697" s="116">
        <f t="shared" si="155"/>
        <v>7.0679435599094376</v>
      </c>
      <c r="L697" s="116">
        <f t="shared" si="155"/>
        <v>8.6981544402103523</v>
      </c>
      <c r="M697" s="116">
        <f t="shared" si="155"/>
        <v>10.522292280313097</v>
      </c>
      <c r="N697" s="117">
        <f t="shared" si="155"/>
        <v>12.207814251257112</v>
      </c>
      <c r="O697" s="117">
        <f t="shared" si="155"/>
        <v>11.532820343609828</v>
      </c>
      <c r="P697" s="117">
        <f t="shared" si="155"/>
        <v>13.16</v>
      </c>
      <c r="Q697" s="80"/>
      <c r="R697" s="91" t="s">
        <v>356</v>
      </c>
    </row>
    <row r="698" spans="1:18" s="3" customFormat="1" ht="14.25" x14ac:dyDescent="0.2">
      <c r="B698" s="118"/>
      <c r="I698" s="119"/>
      <c r="J698" s="119"/>
      <c r="K698" s="119"/>
      <c r="L698" s="119"/>
      <c r="M698" s="119"/>
      <c r="N698" s="120"/>
      <c r="O698" s="120">
        <f>+O697/H697-1</f>
        <v>-0.18172753295764998</v>
      </c>
      <c r="P698" s="120">
        <f>+P697/I697-1</f>
        <v>0.4716355865469366</v>
      </c>
      <c r="Q698" s="80"/>
      <c r="R698" s="121" t="s">
        <v>357</v>
      </c>
    </row>
    <row r="699" spans="1:18" s="128" customFormat="1" ht="14.25" x14ac:dyDescent="0.2">
      <c r="A699" s="122"/>
      <c r="B699" s="123"/>
      <c r="C699" s="124"/>
      <c r="D699" s="124"/>
      <c r="E699" s="124"/>
      <c r="F699" s="124"/>
      <c r="G699" s="124"/>
      <c r="H699" s="124"/>
      <c r="I699" s="124">
        <f t="shared" ref="I699:P699" si="156">RATE(I$348-$H$348,,-$H697,I697)</f>
        <v>-0.3655198789047136</v>
      </c>
      <c r="J699" s="124">
        <f t="shared" si="156"/>
        <v>-0.22501994091342381</v>
      </c>
      <c r="K699" s="124">
        <f t="shared" si="156"/>
        <v>-0.20551598886904301</v>
      </c>
      <c r="L699" s="124">
        <f t="shared" si="156"/>
        <v>-0.11366605655371904</v>
      </c>
      <c r="M699" s="124">
        <f t="shared" si="156"/>
        <v>-5.6776625767998377E-2</v>
      </c>
      <c r="N699" s="125">
        <f t="shared" si="156"/>
        <v>-2.3662311891456071E-2</v>
      </c>
      <c r="O699" s="125">
        <f t="shared" si="156"/>
        <v>-2.8244855791603598E-2</v>
      </c>
      <c r="P699" s="125">
        <f t="shared" si="156"/>
        <v>-8.5352283607234639E-3</v>
      </c>
      <c r="Q699" s="126"/>
      <c r="R699" s="127" t="s">
        <v>358</v>
      </c>
    </row>
    <row r="700" spans="1:18" s="3" customFormat="1" ht="14.25" x14ac:dyDescent="0.2">
      <c r="B700" s="129"/>
      <c r="C700" s="130"/>
      <c r="D700" s="130"/>
      <c r="E700" s="130"/>
      <c r="F700" s="130"/>
      <c r="G700" s="130"/>
      <c r="H700" s="130"/>
      <c r="I700" s="130"/>
      <c r="J700" s="130">
        <f t="shared" ref="J700:N700" si="157">+I$651+I700</f>
        <v>0.34</v>
      </c>
      <c r="K700" s="130">
        <f t="shared" si="157"/>
        <v>0.56000000000000005</v>
      </c>
      <c r="L700" s="130">
        <f t="shared" si="157"/>
        <v>0.76</v>
      </c>
      <c r="M700" s="130">
        <f t="shared" si="157"/>
        <v>1.06</v>
      </c>
      <c r="N700" s="131">
        <f t="shared" si="157"/>
        <v>1.46</v>
      </c>
      <c r="O700" s="131">
        <f>+N$651+N700</f>
        <v>1.87</v>
      </c>
      <c r="P700" s="131">
        <f>+O$651+O700</f>
        <v>2.3200000000000003</v>
      </c>
      <c r="Q700" s="80"/>
      <c r="R700" s="91" t="s">
        <v>355</v>
      </c>
    </row>
    <row r="701" spans="1:18" s="3" customFormat="1" ht="14.25" x14ac:dyDescent="0.2">
      <c r="B701" s="115"/>
      <c r="C701" s="116"/>
      <c r="D701" s="116"/>
      <c r="E701" s="116"/>
      <c r="F701" s="116"/>
      <c r="G701" s="116"/>
      <c r="H701" s="116"/>
      <c r="I701" s="116">
        <f t="shared" ref="I701:P701" si="158">+I$661+I700</f>
        <v>8.6024312107583523</v>
      </c>
      <c r="J701" s="116">
        <f t="shared" si="158"/>
        <v>8.1248378642091925</v>
      </c>
      <c r="K701" s="116">
        <f t="shared" si="158"/>
        <v>6.7279435599094377</v>
      </c>
      <c r="L701" s="116">
        <f t="shared" si="158"/>
        <v>8.3581544402103525</v>
      </c>
      <c r="M701" s="116">
        <f t="shared" si="158"/>
        <v>10.182292280313098</v>
      </c>
      <c r="N701" s="117">
        <f t="shared" si="158"/>
        <v>11.867814251257112</v>
      </c>
      <c r="O701" s="117">
        <f t="shared" si="158"/>
        <v>11.192820343609828</v>
      </c>
      <c r="P701" s="117">
        <f t="shared" si="158"/>
        <v>12.82</v>
      </c>
      <c r="Q701" s="80"/>
      <c r="R701" s="91" t="s">
        <v>356</v>
      </c>
    </row>
    <row r="702" spans="1:18" s="3" customFormat="1" ht="14.25" x14ac:dyDescent="0.2">
      <c r="B702" s="118"/>
      <c r="I702" s="119"/>
      <c r="J702" s="119"/>
      <c r="K702" s="119"/>
      <c r="L702" s="119"/>
      <c r="M702" s="119"/>
      <c r="N702" s="120"/>
      <c r="O702" s="120">
        <f>+O701/I701-1</f>
        <v>0.30112291158014592</v>
      </c>
      <c r="P702" s="120">
        <f>+P701/J701-1</f>
        <v>0.57787764066942371</v>
      </c>
      <c r="Q702" s="80"/>
      <c r="R702" s="121" t="s">
        <v>357</v>
      </c>
    </row>
    <row r="703" spans="1:18" s="128" customFormat="1" ht="14.25" x14ac:dyDescent="0.2">
      <c r="A703" s="122"/>
      <c r="B703" s="123"/>
      <c r="C703" s="124"/>
      <c r="D703" s="124"/>
      <c r="E703" s="124"/>
      <c r="F703" s="124"/>
      <c r="G703" s="124"/>
      <c r="H703" s="124"/>
      <c r="I703" s="124"/>
      <c r="J703" s="124">
        <f t="shared" ref="J703:P703" si="159">RATE(J$348-$I$348,,-$I701,J701)</f>
        <v>-5.5518415067576828E-2</v>
      </c>
      <c r="K703" s="124">
        <f t="shared" si="159"/>
        <v>-0.11563699740805516</v>
      </c>
      <c r="L703" s="124">
        <f t="shared" si="159"/>
        <v>-9.5564508548704619E-3</v>
      </c>
      <c r="M703" s="124">
        <f t="shared" si="159"/>
        <v>4.3052306288335708E-2</v>
      </c>
      <c r="N703" s="125">
        <f t="shared" si="159"/>
        <v>6.647310197234399E-2</v>
      </c>
      <c r="O703" s="125">
        <f t="shared" si="159"/>
        <v>4.4847851634765894E-2</v>
      </c>
      <c r="P703" s="125">
        <f t="shared" si="159"/>
        <v>5.8650001303943572E-2</v>
      </c>
      <c r="Q703" s="126"/>
      <c r="R703" s="127" t="s">
        <v>358</v>
      </c>
    </row>
    <row r="704" spans="1:18" s="3" customFormat="1" ht="14.25" x14ac:dyDescent="0.2">
      <c r="B704" s="129"/>
      <c r="C704" s="130"/>
      <c r="D704" s="130"/>
      <c r="E704" s="130"/>
      <c r="F704" s="130"/>
      <c r="G704" s="130"/>
      <c r="H704" s="130"/>
      <c r="I704" s="130"/>
      <c r="J704" s="130"/>
      <c r="K704" s="130">
        <f t="shared" ref="K704:P704" si="160">+J$651+J704</f>
        <v>0.22</v>
      </c>
      <c r="L704" s="130">
        <f t="shared" si="160"/>
        <v>0.42000000000000004</v>
      </c>
      <c r="M704" s="130">
        <f t="shared" si="160"/>
        <v>0.72000000000000008</v>
      </c>
      <c r="N704" s="131">
        <f t="shared" si="160"/>
        <v>1.1200000000000001</v>
      </c>
      <c r="O704" s="131">
        <f t="shared" si="160"/>
        <v>1.5300000000000002</v>
      </c>
      <c r="P704" s="131">
        <f t="shared" si="160"/>
        <v>1.9800000000000004</v>
      </c>
      <c r="Q704" s="80"/>
      <c r="R704" s="91" t="s">
        <v>355</v>
      </c>
    </row>
    <row r="705" spans="1:18" s="3" customFormat="1" ht="14.25" x14ac:dyDescent="0.2">
      <c r="B705" s="115"/>
      <c r="C705" s="116"/>
      <c r="D705" s="116"/>
      <c r="E705" s="116"/>
      <c r="F705" s="116"/>
      <c r="G705" s="116"/>
      <c r="H705" s="116"/>
      <c r="I705" s="116"/>
      <c r="J705" s="116">
        <f t="shared" ref="J705:P705" si="161">+J$661+J704</f>
        <v>7.7848378642091927</v>
      </c>
      <c r="K705" s="116">
        <f t="shared" si="161"/>
        <v>6.3879435599094379</v>
      </c>
      <c r="L705" s="116">
        <f t="shared" si="161"/>
        <v>8.0181544402103526</v>
      </c>
      <c r="M705" s="116">
        <f t="shared" si="161"/>
        <v>9.8422922803130977</v>
      </c>
      <c r="N705" s="117">
        <f t="shared" si="161"/>
        <v>11.527814251257112</v>
      </c>
      <c r="O705" s="117">
        <f t="shared" si="161"/>
        <v>10.852820343609828</v>
      </c>
      <c r="P705" s="117">
        <f t="shared" si="161"/>
        <v>12.48</v>
      </c>
      <c r="Q705" s="80"/>
      <c r="R705" s="91" t="s">
        <v>356</v>
      </c>
    </row>
    <row r="706" spans="1:18" s="3" customFormat="1" ht="14.25" x14ac:dyDescent="0.2">
      <c r="B706" s="118"/>
      <c r="I706" s="119"/>
      <c r="J706" s="119"/>
      <c r="K706" s="119"/>
      <c r="L706" s="119"/>
      <c r="M706" s="119"/>
      <c r="N706" s="120"/>
      <c r="O706" s="120">
        <f>+O705/J705-1</f>
        <v>0.39409715820873936</v>
      </c>
      <c r="P706" s="120">
        <f>+P705/K705-1</f>
        <v>0.95368037975854159</v>
      </c>
      <c r="Q706" s="80"/>
      <c r="R706" s="121" t="s">
        <v>357</v>
      </c>
    </row>
    <row r="707" spans="1:18" s="128" customFormat="1" ht="14.25" x14ac:dyDescent="0.2">
      <c r="A707" s="122"/>
      <c r="B707" s="123"/>
      <c r="C707" s="124"/>
      <c r="D707" s="124"/>
      <c r="E707" s="124"/>
      <c r="F707" s="124"/>
      <c r="G707" s="124"/>
      <c r="H707" s="124"/>
      <c r="I707" s="124"/>
      <c r="J707" s="124"/>
      <c r="K707" s="124">
        <f t="shared" ref="K707:P707" si="162">RATE(K$348-$J$348,,-$J705,K705)</f>
        <v>-0.17943781600410449</v>
      </c>
      <c r="L707" s="124">
        <f t="shared" si="162"/>
        <v>1.4874691956791017E-2</v>
      </c>
      <c r="M707" s="124">
        <f t="shared" si="162"/>
        <v>8.1306703347193615E-2</v>
      </c>
      <c r="N707" s="125">
        <f t="shared" si="162"/>
        <v>0.10312404105094328</v>
      </c>
      <c r="O707" s="125">
        <f t="shared" si="162"/>
        <v>6.8706887706015393E-2</v>
      </c>
      <c r="P707" s="125">
        <f t="shared" si="162"/>
        <v>8.183452112377379E-2</v>
      </c>
      <c r="Q707" s="126"/>
      <c r="R707" s="127" t="s">
        <v>358</v>
      </c>
    </row>
    <row r="708" spans="1:18" s="3" customFormat="1" ht="14.25" x14ac:dyDescent="0.2">
      <c r="B708" s="132"/>
      <c r="C708" s="133"/>
      <c r="D708" s="133"/>
      <c r="E708" s="133"/>
      <c r="F708" s="133"/>
      <c r="G708" s="133"/>
      <c r="H708" s="133"/>
      <c r="I708" s="133"/>
      <c r="J708" s="133"/>
      <c r="K708" s="133"/>
      <c r="L708" s="133">
        <f>+K$651+K708</f>
        <v>0.2</v>
      </c>
      <c r="M708" s="133">
        <f>+L$651+L708</f>
        <v>0.5</v>
      </c>
      <c r="N708" s="134">
        <f>+M$651+M708</f>
        <v>0.9</v>
      </c>
      <c r="O708" s="134">
        <f>+N$651+N708</f>
        <v>1.31</v>
      </c>
      <c r="P708" s="134">
        <f>+O$651+O708</f>
        <v>1.7600000000000002</v>
      </c>
      <c r="Q708" s="80"/>
      <c r="R708" s="91" t="s">
        <v>355</v>
      </c>
    </row>
    <row r="709" spans="1:18" s="3" customFormat="1" ht="14.25" x14ac:dyDescent="0.2">
      <c r="B709" s="135"/>
      <c r="C709" s="136"/>
      <c r="D709" s="136"/>
      <c r="E709" s="136"/>
      <c r="F709" s="136"/>
      <c r="G709" s="136"/>
      <c r="H709" s="136"/>
      <c r="I709" s="136"/>
      <c r="J709" s="136"/>
      <c r="K709" s="136">
        <f t="shared" ref="K709:P709" si="163">+K$661+K708</f>
        <v>6.1679435599094381</v>
      </c>
      <c r="L709" s="136">
        <f t="shared" si="163"/>
        <v>7.7981544402103529</v>
      </c>
      <c r="M709" s="136">
        <f t="shared" si="163"/>
        <v>9.622292280313097</v>
      </c>
      <c r="N709" s="137">
        <f t="shared" si="163"/>
        <v>11.307814251257113</v>
      </c>
      <c r="O709" s="137">
        <f t="shared" si="163"/>
        <v>10.632820343609829</v>
      </c>
      <c r="P709" s="137">
        <f t="shared" si="163"/>
        <v>12.26</v>
      </c>
      <c r="Q709" s="80"/>
      <c r="R709" s="91" t="s">
        <v>356</v>
      </c>
    </row>
    <row r="710" spans="1:18" s="3" customFormat="1" ht="14.25" x14ac:dyDescent="0.2">
      <c r="B710" s="118"/>
      <c r="I710" s="119"/>
      <c r="J710" s="119"/>
      <c r="K710" s="119"/>
      <c r="L710" s="119"/>
      <c r="M710" s="119"/>
      <c r="N710" s="120"/>
      <c r="O710" s="120">
        <f>+O709/K709-1</f>
        <v>0.72388418284520539</v>
      </c>
      <c r="P710" s="120">
        <f>+P709/L709-1</f>
        <v>0.57216686255694249</v>
      </c>
      <c r="Q710" s="80"/>
      <c r="R710" s="121" t="s">
        <v>357</v>
      </c>
    </row>
    <row r="711" spans="1:18" s="128" customFormat="1" ht="14.25" x14ac:dyDescent="0.2">
      <c r="A711" s="122"/>
      <c r="B711" s="123"/>
      <c r="C711" s="124"/>
      <c r="D711" s="124"/>
      <c r="E711" s="124"/>
      <c r="F711" s="124"/>
      <c r="G711" s="124"/>
      <c r="H711" s="124"/>
      <c r="I711" s="124"/>
      <c r="J711" s="124"/>
      <c r="K711" s="124"/>
      <c r="L711" s="124">
        <f>RATE(L$348-$K$348,,-$K709,L709)</f>
        <v>0.26430379339023174</v>
      </c>
      <c r="M711" s="124">
        <f>RATE(M$348-$K$348,,-$K709,M709)</f>
        <v>0.24901909175552595</v>
      </c>
      <c r="N711" s="125">
        <f>RATE(N$348-$K$348,,-$K709,N709)</f>
        <v>0.22390044199684758</v>
      </c>
      <c r="O711" s="125">
        <f>RATE(O$348-$K$348,,-$K709,O709)</f>
        <v>0.14584802683865361</v>
      </c>
      <c r="P711" s="125">
        <f>RATE(P$348-$K$348,,-$K709,P709)</f>
        <v>0.14728156662645736</v>
      </c>
      <c r="Q711" s="126"/>
      <c r="R711" s="127" t="s">
        <v>358</v>
      </c>
    </row>
    <row r="712" spans="1:18" s="3" customFormat="1" ht="14.25" x14ac:dyDescent="0.2">
      <c r="B712" s="132"/>
      <c r="C712" s="133"/>
      <c r="D712" s="133"/>
      <c r="E712" s="133"/>
      <c r="F712" s="133"/>
      <c r="G712" s="133"/>
      <c r="H712" s="133"/>
      <c r="I712" s="133"/>
      <c r="J712" s="133"/>
      <c r="K712" s="133"/>
      <c r="L712" s="133"/>
      <c r="M712" s="133">
        <f>+L$651+L712</f>
        <v>0.30000000000000004</v>
      </c>
      <c r="N712" s="134">
        <f>+M$651+M712</f>
        <v>0.70000000000000007</v>
      </c>
      <c r="O712" s="134">
        <f>+N$651+N712</f>
        <v>1.1100000000000001</v>
      </c>
      <c r="P712" s="134">
        <f>+O$651+O712</f>
        <v>1.56</v>
      </c>
      <c r="Q712" s="80"/>
      <c r="R712" s="91" t="s">
        <v>355</v>
      </c>
    </row>
    <row r="713" spans="1:18" s="3" customFormat="1" ht="14.25" x14ac:dyDescent="0.2">
      <c r="B713" s="135"/>
      <c r="C713" s="136"/>
      <c r="D713" s="136"/>
      <c r="E713" s="136"/>
      <c r="F713" s="136"/>
      <c r="G713" s="136"/>
      <c r="H713" s="136"/>
      <c r="I713" s="136"/>
      <c r="J713" s="136"/>
      <c r="K713" s="136"/>
      <c r="L713" s="136">
        <f>+L$661+L712</f>
        <v>7.5981544402103527</v>
      </c>
      <c r="M713" s="136">
        <f>+M$661+M712</f>
        <v>9.4222922803130977</v>
      </c>
      <c r="N713" s="137">
        <f>+N$661+N712</f>
        <v>11.107814251257112</v>
      </c>
      <c r="O713" s="137">
        <f>+O$661+O712</f>
        <v>10.432820343609828</v>
      </c>
      <c r="P713" s="137">
        <f>+P$661+P712</f>
        <v>12.06</v>
      </c>
      <c r="Q713" s="80"/>
      <c r="R713" s="91" t="s">
        <v>356</v>
      </c>
    </row>
    <row r="714" spans="1:18" s="3" customFormat="1" ht="14.25" x14ac:dyDescent="0.2">
      <c r="B714" s="118"/>
      <c r="I714" s="119"/>
      <c r="J714" s="119"/>
      <c r="K714" s="119"/>
      <c r="L714" s="119"/>
      <c r="M714" s="119"/>
      <c r="N714" s="120"/>
      <c r="O714" s="120">
        <f>+O713/L713-1</f>
        <v>0.37307295155756259</v>
      </c>
      <c r="P714" s="120">
        <f>+P713/M713-1</f>
        <v>0.27994331328461541</v>
      </c>
      <c r="Q714" s="80"/>
      <c r="R714" s="121" t="s">
        <v>357</v>
      </c>
    </row>
    <row r="715" spans="1:18" s="128" customFormat="1" ht="14.25" x14ac:dyDescent="0.2">
      <c r="A715" s="122"/>
      <c r="B715" s="123"/>
      <c r="C715" s="124"/>
      <c r="D715" s="124"/>
      <c r="E715" s="124"/>
      <c r="F715" s="124"/>
      <c r="G715" s="124"/>
      <c r="H715" s="124"/>
      <c r="I715" s="124"/>
      <c r="J715" s="124"/>
      <c r="K715" s="124"/>
      <c r="L715" s="124"/>
      <c r="M715" s="124">
        <f>RATE(M$348-$L$348,,-$L713,M713)</f>
        <v>0.24007643625262304</v>
      </c>
      <c r="N715" s="125">
        <f>RATE(N$348-$L$348,,-$L713,N713)</f>
        <v>0.20909450093583615</v>
      </c>
      <c r="O715" s="125">
        <f>RATE(O$348-$L$348,,-$L713,O713)</f>
        <v>0.11147032151986244</v>
      </c>
      <c r="P715" s="125">
        <f>RATE(P$348-$L$348,,-$L713,P713)</f>
        <v>0.12243137463002969</v>
      </c>
      <c r="Q715" s="126"/>
      <c r="R715" s="127" t="s">
        <v>358</v>
      </c>
    </row>
    <row r="716" spans="1:18" s="3" customFormat="1" ht="14.25" x14ac:dyDescent="0.2">
      <c r="B716" s="132"/>
      <c r="C716" s="133"/>
      <c r="D716" s="133"/>
      <c r="E716" s="133"/>
      <c r="F716" s="133"/>
      <c r="G716" s="133"/>
      <c r="H716" s="133"/>
      <c r="I716" s="133"/>
      <c r="J716" s="133"/>
      <c r="K716" s="133"/>
      <c r="L716" s="133"/>
      <c r="M716" s="133"/>
      <c r="N716" s="134">
        <f>+M$651+M716</f>
        <v>0.4</v>
      </c>
      <c r="O716" s="134">
        <f>+N$651+N716</f>
        <v>0.81</v>
      </c>
      <c r="P716" s="134">
        <f>+O$651+O716</f>
        <v>1.2600000000000002</v>
      </c>
      <c r="Q716" s="80"/>
      <c r="R716" s="91" t="s">
        <v>355</v>
      </c>
    </row>
    <row r="717" spans="1:18" s="3" customFormat="1" ht="14.25" x14ac:dyDescent="0.2">
      <c r="B717" s="135"/>
      <c r="C717" s="136"/>
      <c r="D717" s="136"/>
      <c r="E717" s="136"/>
      <c r="F717" s="136"/>
      <c r="G717" s="136"/>
      <c r="H717" s="136"/>
      <c r="I717" s="136"/>
      <c r="J717" s="136"/>
      <c r="K717" s="136"/>
      <c r="L717" s="136"/>
      <c r="M717" s="136">
        <f>+M$661+M716</f>
        <v>9.122292280313097</v>
      </c>
      <c r="N717" s="137">
        <f>+N$661+N716</f>
        <v>10.807814251257113</v>
      </c>
      <c r="O717" s="137">
        <f>+O$661+O716</f>
        <v>10.132820343609829</v>
      </c>
      <c r="P717" s="137">
        <f>+P$661+P716</f>
        <v>11.76</v>
      </c>
      <c r="Q717" s="80"/>
      <c r="R717" s="91" t="s">
        <v>356</v>
      </c>
    </row>
    <row r="718" spans="1:18" s="3" customFormat="1" ht="14.25" x14ac:dyDescent="0.2">
      <c r="B718" s="118"/>
      <c r="I718" s="119"/>
      <c r="J718" s="119"/>
      <c r="K718" s="119"/>
      <c r="L718" s="119"/>
      <c r="M718" s="119"/>
      <c r="N718" s="120"/>
      <c r="O718" s="120">
        <f>+O717/M717-1</f>
        <v>0.11077567263192845</v>
      </c>
      <c r="P718" s="120">
        <f>+P717/N717-1</f>
        <v>8.8101601915681726E-2</v>
      </c>
      <c r="Q718" s="80"/>
      <c r="R718" s="121" t="s">
        <v>357</v>
      </c>
    </row>
    <row r="719" spans="1:18" s="128" customFormat="1" ht="14.25" x14ac:dyDescent="0.2">
      <c r="A719" s="122"/>
      <c r="B719" s="123"/>
      <c r="C719" s="124"/>
      <c r="D719" s="124"/>
      <c r="E719" s="124"/>
      <c r="F719" s="124"/>
      <c r="G719" s="124"/>
      <c r="H719" s="124"/>
      <c r="I719" s="124"/>
      <c r="J719" s="124"/>
      <c r="K719" s="124"/>
      <c r="L719" s="124"/>
      <c r="M719" s="124"/>
      <c r="N719" s="125">
        <f>RATE(N$348-$M$348,,-$M717,N717)</f>
        <v>0.18476956439792633</v>
      </c>
      <c r="O719" s="125">
        <f>RATE(O$348-$M$348,,-$M717,O717)</f>
        <v>5.393342893758931E-2</v>
      </c>
      <c r="P719" s="125">
        <f>RATE(P$348-$M$348,,-$M717,P717)</f>
        <v>8.8347990111374466E-2</v>
      </c>
      <c r="Q719" s="126"/>
      <c r="R719" s="127" t="s">
        <v>358</v>
      </c>
    </row>
    <row r="720" spans="1:18" s="3" customFormat="1" ht="14.25" x14ac:dyDescent="0.2">
      <c r="B720" s="132"/>
      <c r="C720" s="133"/>
      <c r="D720" s="133"/>
      <c r="E720" s="133"/>
      <c r="F720" s="133"/>
      <c r="G720" s="133"/>
      <c r="H720" s="133"/>
      <c r="I720" s="133"/>
      <c r="J720" s="133"/>
      <c r="K720" s="133"/>
      <c r="L720" s="133"/>
      <c r="M720" s="133"/>
      <c r="N720" s="134"/>
      <c r="O720" s="134">
        <f>+N$651+N720</f>
        <v>0.41000000000000003</v>
      </c>
      <c r="P720" s="134">
        <f>+O$651+O720</f>
        <v>0.8600000000000001</v>
      </c>
      <c r="Q720" s="80"/>
      <c r="R720" s="91" t="s">
        <v>355</v>
      </c>
    </row>
    <row r="721" spans="1:18" s="3" customFormat="1" ht="14.25" x14ac:dyDescent="0.2">
      <c r="B721" s="135"/>
      <c r="C721" s="136"/>
      <c r="D721" s="136"/>
      <c r="E721" s="136"/>
      <c r="F721" s="136"/>
      <c r="G721" s="136"/>
      <c r="H721" s="136"/>
      <c r="I721" s="136"/>
      <c r="J721" s="136"/>
      <c r="K721" s="136"/>
      <c r="L721" s="136"/>
      <c r="M721" s="136"/>
      <c r="N721" s="137">
        <f>+N$661+N720</f>
        <v>10.407814251257113</v>
      </c>
      <c r="O721" s="137">
        <f>+O$661+O720</f>
        <v>9.7328203436098288</v>
      </c>
      <c r="P721" s="137">
        <f>+P$661+P720</f>
        <v>11.36</v>
      </c>
      <c r="Q721" s="80"/>
      <c r="R721" s="91" t="s">
        <v>356</v>
      </c>
    </row>
    <row r="722" spans="1:18" s="3" customFormat="1" ht="14.25" x14ac:dyDescent="0.2">
      <c r="B722" s="118"/>
      <c r="I722" s="119"/>
      <c r="J722" s="119"/>
      <c r="K722" s="119"/>
      <c r="L722" s="119"/>
      <c r="M722" s="119"/>
      <c r="N722" s="120"/>
      <c r="O722" s="120">
        <f>+O721/N721-1</f>
        <v>-6.485453058174584E-2</v>
      </c>
      <c r="P722" s="120">
        <f>+P721/O721-1</f>
        <v>0.16718480347359033</v>
      </c>
      <c r="Q722" s="80"/>
      <c r="R722" s="121" t="s">
        <v>357</v>
      </c>
    </row>
    <row r="723" spans="1:18" s="128" customFormat="1" ht="14.25" x14ac:dyDescent="0.2">
      <c r="A723" s="122"/>
      <c r="B723" s="123"/>
      <c r="C723" s="124"/>
      <c r="D723" s="124"/>
      <c r="E723" s="124"/>
      <c r="F723" s="124"/>
      <c r="G723" s="124"/>
      <c r="H723" s="124"/>
      <c r="I723" s="124"/>
      <c r="J723" s="124"/>
      <c r="K723" s="124"/>
      <c r="L723" s="124"/>
      <c r="M723" s="124"/>
      <c r="N723" s="125"/>
      <c r="O723" s="125">
        <f>RATE(O$348-$N$348,,-$N721,O721)</f>
        <v>-6.4854530581745909E-2</v>
      </c>
      <c r="P723" s="125">
        <f>RATE(P$348-$N$348,,-$N721,P721)</f>
        <v>4.4742830051055386E-2</v>
      </c>
      <c r="Q723" s="126"/>
      <c r="R723" s="127" t="s">
        <v>358</v>
      </c>
    </row>
    <row r="725" spans="1:18" x14ac:dyDescent="0.3">
      <c r="H725" s="187" t="s">
        <v>359</v>
      </c>
      <c r="I725" s="187"/>
      <c r="J725" s="187"/>
      <c r="K725" s="187"/>
      <c r="L725" s="187"/>
      <c r="M725" s="187"/>
      <c r="N725" s="187"/>
      <c r="O725" s="187"/>
      <c r="P725" s="138"/>
      <c r="Q725" s="139"/>
      <c r="R725" s="140"/>
    </row>
    <row r="726" spans="1:18" x14ac:dyDescent="0.3">
      <c r="H726" s="190" t="s">
        <v>360</v>
      </c>
      <c r="I726" s="190"/>
      <c r="J726" s="190"/>
      <c r="K726" s="190"/>
      <c r="L726" s="190"/>
      <c r="M726" s="190"/>
      <c r="N726" s="190"/>
      <c r="O726" s="190"/>
      <c r="P726" s="141"/>
      <c r="Q726" s="140"/>
      <c r="R726" s="140"/>
    </row>
    <row r="727" spans="1:18" x14ac:dyDescent="0.3">
      <c r="H727" s="142"/>
      <c r="I727" s="142"/>
      <c r="J727" s="142"/>
      <c r="K727" s="142"/>
      <c r="L727" s="142"/>
      <c r="M727" s="142"/>
      <c r="N727" s="142"/>
      <c r="O727" s="142"/>
      <c r="P727" s="142"/>
      <c r="Q727" s="143" t="e">
        <f>(O727-N727)/N727</f>
        <v>#DIV/0!</v>
      </c>
      <c r="R727" s="144" t="s">
        <v>285</v>
      </c>
    </row>
    <row r="728" spans="1:18" x14ac:dyDescent="0.3">
      <c r="H728" s="142"/>
      <c r="I728" s="142"/>
      <c r="J728" s="142"/>
      <c r="K728" s="142"/>
      <c r="L728" s="142"/>
      <c r="M728" s="142"/>
      <c r="N728" s="142"/>
      <c r="O728" s="142"/>
      <c r="P728" s="142"/>
      <c r="Q728" s="143" t="e">
        <f>(O728-N728)/N728</f>
        <v>#DIV/0!</v>
      </c>
      <c r="R728" s="144" t="s">
        <v>286</v>
      </c>
    </row>
    <row r="729" spans="1:18" x14ac:dyDescent="0.3">
      <c r="H729" s="142"/>
      <c r="I729" s="142"/>
      <c r="J729" s="142"/>
      <c r="K729" s="142"/>
      <c r="L729" s="142"/>
      <c r="M729" s="142"/>
      <c r="N729" s="142"/>
      <c r="O729" s="142"/>
      <c r="P729" s="142"/>
      <c r="Q729" s="143" t="e">
        <f>(O729-N729)/N729</f>
        <v>#DIV/0!</v>
      </c>
      <c r="R729" s="144" t="s">
        <v>287</v>
      </c>
    </row>
    <row r="730" spans="1:18" x14ac:dyDescent="0.3">
      <c r="H730" s="145"/>
      <c r="I730" s="145"/>
      <c r="J730" s="145"/>
      <c r="K730" s="145"/>
      <c r="L730" s="145"/>
      <c r="M730" s="145"/>
      <c r="N730" s="145"/>
      <c r="O730" s="145"/>
      <c r="P730" s="145"/>
      <c r="Q730" s="143" t="e">
        <f>(O730-N730)/N730</f>
        <v>#DIV/0!</v>
      </c>
      <c r="R730" s="144" t="s">
        <v>294</v>
      </c>
    </row>
    <row r="731" spans="1:18" x14ac:dyDescent="0.3">
      <c r="H731" s="145"/>
      <c r="I731" s="145"/>
      <c r="J731" s="145"/>
      <c r="K731" s="145"/>
      <c r="L731" s="145"/>
      <c r="M731" s="145"/>
      <c r="N731" s="145"/>
      <c r="O731" s="146"/>
      <c r="P731" s="146"/>
      <c r="Q731" s="143" t="e">
        <f>(O731-N731)/N731</f>
        <v>#DIV/0!</v>
      </c>
      <c r="R731" s="144" t="s">
        <v>361</v>
      </c>
    </row>
    <row r="732" spans="1:18" x14ac:dyDescent="0.3">
      <c r="H732" s="147"/>
      <c r="I732" s="148" t="e">
        <f t="shared" ref="I732:N732" si="164">+I731/H731-1</f>
        <v>#DIV/0!</v>
      </c>
      <c r="J732" s="148" t="e">
        <f t="shared" si="164"/>
        <v>#DIV/0!</v>
      </c>
      <c r="K732" s="148" t="e">
        <f t="shared" si="164"/>
        <v>#DIV/0!</v>
      </c>
      <c r="L732" s="148" t="e">
        <f t="shared" si="164"/>
        <v>#DIV/0!</v>
      </c>
      <c r="M732" s="148" t="e">
        <f t="shared" si="164"/>
        <v>#DIV/0!</v>
      </c>
      <c r="N732" s="148" t="e">
        <f t="shared" si="164"/>
        <v>#DIV/0!</v>
      </c>
      <c r="O732" s="148" t="e">
        <f>+O731/N731-1</f>
        <v>#DIV/0!</v>
      </c>
      <c r="P732" s="148"/>
      <c r="Q732" s="143"/>
      <c r="R732" s="144" t="s">
        <v>362</v>
      </c>
    </row>
    <row r="733" spans="1:18" x14ac:dyDescent="0.3">
      <c r="H733" s="142"/>
      <c r="I733" s="142"/>
      <c r="J733" s="142"/>
      <c r="K733" s="142"/>
      <c r="L733" s="142"/>
      <c r="M733" s="142"/>
      <c r="N733" s="142"/>
      <c r="O733" s="142"/>
      <c r="P733" s="142"/>
      <c r="Q733" s="143"/>
      <c r="R733" s="144" t="s">
        <v>363</v>
      </c>
    </row>
    <row r="734" spans="1:18" x14ac:dyDescent="0.3">
      <c r="H734" s="142"/>
      <c r="I734" s="142"/>
      <c r="J734" s="142"/>
      <c r="K734" s="142"/>
      <c r="L734" s="142"/>
      <c r="M734" s="142"/>
      <c r="N734" s="142"/>
      <c r="O734" s="142"/>
      <c r="P734" s="142"/>
      <c r="Q734" s="143"/>
      <c r="R734" s="144" t="s">
        <v>364</v>
      </c>
    </row>
    <row r="735" spans="1:18" x14ac:dyDescent="0.3">
      <c r="H735" s="147">
        <f t="shared" ref="H735:N735" si="165">+H731+H733+H734</f>
        <v>0</v>
      </c>
      <c r="I735" s="147">
        <f t="shared" si="165"/>
        <v>0</v>
      </c>
      <c r="J735" s="147">
        <f t="shared" si="165"/>
        <v>0</v>
      </c>
      <c r="K735" s="147">
        <f t="shared" si="165"/>
        <v>0</v>
      </c>
      <c r="L735" s="147">
        <f t="shared" si="165"/>
        <v>0</v>
      </c>
      <c r="M735" s="147">
        <f t="shared" si="165"/>
        <v>0</v>
      </c>
      <c r="N735" s="147">
        <f t="shared" si="165"/>
        <v>0</v>
      </c>
      <c r="O735" s="147"/>
      <c r="P735" s="147"/>
      <c r="Q735" s="143"/>
      <c r="R735" s="144" t="s">
        <v>365</v>
      </c>
    </row>
    <row r="736" spans="1:18" x14ac:dyDescent="0.3">
      <c r="H736" s="139"/>
      <c r="I736" s="149"/>
      <c r="J736" s="149"/>
      <c r="K736" s="149"/>
      <c r="L736" s="149"/>
      <c r="M736" s="149"/>
      <c r="N736" s="149"/>
      <c r="O736" s="140"/>
      <c r="P736" s="140"/>
      <c r="Q736" s="150"/>
      <c r="R736" s="144"/>
    </row>
    <row r="737" spans="8:18" x14ac:dyDescent="0.3">
      <c r="H737" s="191" t="s">
        <v>366</v>
      </c>
      <c r="I737" s="191"/>
      <c r="J737" s="191"/>
      <c r="K737" s="191"/>
      <c r="L737" s="191"/>
      <c r="M737" s="191"/>
      <c r="N737" s="191"/>
      <c r="O737" s="191"/>
      <c r="P737" s="151"/>
      <c r="Q737" s="150"/>
      <c r="R737" s="144"/>
    </row>
    <row r="738" spans="8:18" x14ac:dyDescent="0.3">
      <c r="H738" s="188" t="s">
        <v>367</v>
      </c>
      <c r="I738" s="188"/>
      <c r="J738" s="188"/>
      <c r="K738" s="188"/>
      <c r="L738" s="188"/>
      <c r="M738" s="188"/>
      <c r="N738" s="188"/>
      <c r="O738" s="188"/>
      <c r="P738" s="152"/>
      <c r="Q738" s="153"/>
      <c r="R738" s="139"/>
    </row>
    <row r="739" spans="8:18" x14ac:dyDescent="0.3">
      <c r="H739" s="154"/>
      <c r="I739" s="154"/>
      <c r="J739" s="154"/>
      <c r="K739" s="154"/>
      <c r="L739" s="155"/>
      <c r="M739" s="155"/>
      <c r="N739" s="155"/>
      <c r="O739" s="155"/>
      <c r="P739" s="155"/>
      <c r="Q739" s="150"/>
      <c r="R739" s="144" t="s">
        <v>285</v>
      </c>
    </row>
    <row r="740" spans="8:18" x14ac:dyDescent="0.3">
      <c r="H740" s="154"/>
      <c r="I740" s="154"/>
      <c r="J740" s="154"/>
      <c r="K740" s="154"/>
      <c r="L740" s="155"/>
      <c r="M740" s="155"/>
      <c r="N740" s="155"/>
      <c r="O740" s="155"/>
      <c r="P740" s="155"/>
      <c r="Q740" s="150"/>
      <c r="R740" s="144" t="s">
        <v>286</v>
      </c>
    </row>
    <row r="741" spans="8:18" x14ac:dyDescent="0.3">
      <c r="H741" s="154"/>
      <c r="I741" s="154"/>
      <c r="J741" s="154"/>
      <c r="K741" s="154"/>
      <c r="L741" s="155"/>
      <c r="M741" s="155"/>
      <c r="N741" s="155"/>
      <c r="O741" s="155"/>
      <c r="P741" s="155"/>
      <c r="Q741" s="150"/>
      <c r="R741" s="144" t="s">
        <v>287</v>
      </c>
    </row>
    <row r="742" spans="8:18" x14ac:dyDescent="0.3">
      <c r="H742" s="156"/>
      <c r="I742" s="156"/>
      <c r="J742" s="156"/>
      <c r="K742" s="156"/>
      <c r="L742" s="155">
        <f>(L743*4)-L741-L740-L739</f>
        <v>0</v>
      </c>
      <c r="M742" s="155">
        <f>(M743*4)-M741-M740-M739</f>
        <v>0</v>
      </c>
      <c r="N742" s="155">
        <f>(N743*4)-N741-N740-N739</f>
        <v>0</v>
      </c>
      <c r="O742" s="155">
        <f>(O743*4)-O741-O740-O739</f>
        <v>0</v>
      </c>
      <c r="P742" s="155"/>
      <c r="Q742" s="150"/>
      <c r="R742" s="144" t="s">
        <v>294</v>
      </c>
    </row>
    <row r="743" spans="8:18" x14ac:dyDescent="0.3">
      <c r="H743" s="142"/>
      <c r="I743" s="142"/>
      <c r="J743" s="142"/>
      <c r="K743" s="142"/>
      <c r="L743" s="155"/>
      <c r="M743" s="155"/>
      <c r="N743" s="155"/>
      <c r="O743" s="155"/>
      <c r="P743" s="155"/>
      <c r="Q743" s="157"/>
      <c r="R743" s="158" t="s">
        <v>361</v>
      </c>
    </row>
    <row r="744" spans="8:18" x14ac:dyDescent="0.3">
      <c r="H744" s="188" t="s">
        <v>368</v>
      </c>
      <c r="I744" s="188"/>
      <c r="J744" s="188"/>
      <c r="K744" s="188"/>
      <c r="L744" s="188"/>
      <c r="M744" s="188"/>
      <c r="N744" s="188"/>
      <c r="O744" s="188"/>
      <c r="P744" s="152"/>
      <c r="Q744" s="153"/>
      <c r="R744" s="139"/>
    </row>
    <row r="745" spans="8:18" x14ac:dyDescent="0.3">
      <c r="H745" s="154"/>
      <c r="I745" s="154"/>
      <c r="J745" s="154"/>
      <c r="K745" s="154"/>
      <c r="L745" s="155"/>
      <c r="M745" s="155"/>
      <c r="N745" s="155"/>
      <c r="O745" s="155"/>
      <c r="P745" s="155"/>
      <c r="Q745" s="150"/>
      <c r="R745" s="144" t="s">
        <v>285</v>
      </c>
    </row>
    <row r="746" spans="8:18" x14ac:dyDescent="0.3">
      <c r="H746" s="154"/>
      <c r="I746" s="154"/>
      <c r="J746" s="154"/>
      <c r="K746" s="154"/>
      <c r="L746" s="155"/>
      <c r="M746" s="155"/>
      <c r="N746" s="155"/>
      <c r="O746" s="155"/>
      <c r="P746" s="155"/>
      <c r="Q746" s="150"/>
      <c r="R746" s="144" t="s">
        <v>286</v>
      </c>
    </row>
    <row r="747" spans="8:18" x14ac:dyDescent="0.3">
      <c r="H747" s="154"/>
      <c r="I747" s="154"/>
      <c r="J747" s="154"/>
      <c r="K747" s="154"/>
      <c r="L747" s="155"/>
      <c r="M747" s="155"/>
      <c r="N747" s="155"/>
      <c r="O747" s="155"/>
      <c r="P747" s="155"/>
      <c r="Q747" s="150"/>
      <c r="R747" s="144" t="s">
        <v>287</v>
      </c>
    </row>
    <row r="748" spans="8:18" x14ac:dyDescent="0.3">
      <c r="H748" s="156"/>
      <c r="I748" s="156"/>
      <c r="J748" s="156"/>
      <c r="K748" s="156"/>
      <c r="L748" s="155">
        <f>(L749*4)-L747-L746-L745</f>
        <v>0</v>
      </c>
      <c r="M748" s="155">
        <f>(M749*4)-M747-M746-M745</f>
        <v>0</v>
      </c>
      <c r="N748" s="155">
        <f>(N749*4)-N747-N746-N745</f>
        <v>0</v>
      </c>
      <c r="O748" s="155">
        <f>(O749*4)-O747-O746-O745</f>
        <v>0</v>
      </c>
      <c r="P748" s="155">
        <f>(P749*4)-P747-P746-P745</f>
        <v>0</v>
      </c>
      <c r="Q748" s="150"/>
      <c r="R748" s="144" t="s">
        <v>294</v>
      </c>
    </row>
    <row r="749" spans="8:18" x14ac:dyDescent="0.3">
      <c r="H749" s="142"/>
      <c r="I749" s="142"/>
      <c r="J749" s="142"/>
      <c r="K749" s="142"/>
      <c r="L749" s="155"/>
      <c r="M749" s="155"/>
      <c r="N749" s="155"/>
      <c r="O749" s="155"/>
      <c r="P749" s="155"/>
      <c r="Q749" s="157"/>
      <c r="R749" s="158" t="s">
        <v>361</v>
      </c>
    </row>
    <row r="750" spans="8:18" x14ac:dyDescent="0.3">
      <c r="H750" s="188" t="s">
        <v>369</v>
      </c>
      <c r="I750" s="188"/>
      <c r="J750" s="188"/>
      <c r="K750" s="188"/>
      <c r="L750" s="188"/>
      <c r="M750" s="188"/>
      <c r="N750" s="188"/>
      <c r="O750" s="188"/>
      <c r="P750" s="152"/>
      <c r="Q750" s="153"/>
      <c r="R750" s="139"/>
    </row>
    <row r="751" spans="8:18" x14ac:dyDescent="0.3">
      <c r="H751" s="154"/>
      <c r="I751" s="154"/>
      <c r="J751" s="154"/>
      <c r="K751" s="154"/>
      <c r="L751" s="155"/>
      <c r="M751" s="155"/>
      <c r="N751" s="155"/>
      <c r="O751" s="155"/>
      <c r="P751" s="155"/>
      <c r="Q751" s="150"/>
      <c r="R751" s="144" t="s">
        <v>285</v>
      </c>
    </row>
    <row r="752" spans="8:18" x14ac:dyDescent="0.3">
      <c r="H752" s="154"/>
      <c r="I752" s="154"/>
      <c r="J752" s="154"/>
      <c r="K752" s="154"/>
      <c r="L752" s="155"/>
      <c r="M752" s="155"/>
      <c r="N752" s="155"/>
      <c r="O752" s="155"/>
      <c r="P752" s="155"/>
      <c r="Q752" s="150"/>
      <c r="R752" s="144" t="s">
        <v>286</v>
      </c>
    </row>
    <row r="753" spans="8:18" x14ac:dyDescent="0.3">
      <c r="H753" s="154"/>
      <c r="I753" s="154"/>
      <c r="J753" s="154"/>
      <c r="K753" s="154"/>
      <c r="L753" s="155"/>
      <c r="M753" s="155"/>
      <c r="N753" s="155"/>
      <c r="O753" s="155"/>
      <c r="P753" s="155"/>
      <c r="Q753" s="150"/>
      <c r="R753" s="144" t="s">
        <v>287</v>
      </c>
    </row>
    <row r="754" spans="8:18" x14ac:dyDescent="0.3">
      <c r="H754" s="156"/>
      <c r="I754" s="156"/>
      <c r="J754" s="156"/>
      <c r="K754" s="156"/>
      <c r="L754" s="155">
        <f>(L755*4)-L753-L752-L751</f>
        <v>0</v>
      </c>
      <c r="M754" s="155">
        <f>(M755*4)-M753-M752-M751</f>
        <v>0</v>
      </c>
      <c r="N754" s="155">
        <f>(N755*4)-N753-N752-N751</f>
        <v>0</v>
      </c>
      <c r="O754" s="155">
        <f>(O755*4)-O753-O752-O751</f>
        <v>0</v>
      </c>
      <c r="P754" s="155">
        <f>(P755*4)-P753-P752-P751</f>
        <v>0</v>
      </c>
      <c r="Q754" s="150"/>
      <c r="R754" s="144" t="s">
        <v>294</v>
      </c>
    </row>
    <row r="755" spans="8:18" x14ac:dyDescent="0.3">
      <c r="H755" s="142"/>
      <c r="I755" s="142"/>
      <c r="J755" s="142"/>
      <c r="K755" s="142"/>
      <c r="L755" s="155"/>
      <c r="M755" s="155"/>
      <c r="N755" s="155"/>
      <c r="O755" s="155"/>
      <c r="P755" s="155"/>
      <c r="Q755" s="157"/>
      <c r="R755" s="158" t="s">
        <v>361</v>
      </c>
    </row>
    <row r="756" spans="8:18" x14ac:dyDescent="0.3">
      <c r="H756" s="188" t="s">
        <v>370</v>
      </c>
      <c r="I756" s="188"/>
      <c r="J756" s="188"/>
      <c r="K756" s="188"/>
      <c r="L756" s="188"/>
      <c r="M756" s="188"/>
      <c r="N756" s="188"/>
      <c r="O756" s="188"/>
      <c r="P756" s="152"/>
      <c r="Q756" s="153"/>
      <c r="R756" s="139"/>
    </row>
    <row r="757" spans="8:18" x14ac:dyDescent="0.3">
      <c r="H757" s="154"/>
      <c r="I757" s="154"/>
      <c r="J757" s="154"/>
      <c r="K757" s="154"/>
      <c r="L757" s="155"/>
      <c r="M757" s="155"/>
      <c r="N757" s="155"/>
      <c r="O757" s="155"/>
      <c r="P757" s="155"/>
      <c r="Q757" s="150"/>
      <c r="R757" s="144" t="s">
        <v>285</v>
      </c>
    </row>
    <row r="758" spans="8:18" x14ac:dyDescent="0.3">
      <c r="H758" s="154"/>
      <c r="I758" s="154"/>
      <c r="J758" s="154"/>
      <c r="K758" s="154"/>
      <c r="L758" s="155"/>
      <c r="M758" s="155"/>
      <c r="N758" s="155"/>
      <c r="O758" s="155"/>
      <c r="P758" s="155"/>
      <c r="Q758" s="150"/>
      <c r="R758" s="144" t="s">
        <v>286</v>
      </c>
    </row>
    <row r="759" spans="8:18" x14ac:dyDescent="0.3">
      <c r="H759" s="154"/>
      <c r="I759" s="154"/>
      <c r="J759" s="154"/>
      <c r="K759" s="154"/>
      <c r="L759" s="155"/>
      <c r="M759" s="155"/>
      <c r="N759" s="155"/>
      <c r="O759" s="155"/>
      <c r="P759" s="155"/>
      <c r="Q759" s="150"/>
      <c r="R759" s="144" t="s">
        <v>287</v>
      </c>
    </row>
    <row r="760" spans="8:18" x14ac:dyDescent="0.3">
      <c r="H760" s="156"/>
      <c r="I760" s="156"/>
      <c r="J760" s="156"/>
      <c r="K760" s="156"/>
      <c r="L760" s="155">
        <f>(L761*4)-L759-L758-L757</f>
        <v>0</v>
      </c>
      <c r="M760" s="155">
        <f>(M761*4)-M759-M758-M757</f>
        <v>0</v>
      </c>
      <c r="N760" s="155">
        <f>(N761*4)-N759-N758-N757</f>
        <v>0</v>
      </c>
      <c r="O760" s="155">
        <f>(O761*4)-O759-O758-O757</f>
        <v>0</v>
      </c>
      <c r="P760" s="155">
        <f>(P761*4)-P759-P758-P757</f>
        <v>0</v>
      </c>
      <c r="Q760" s="150"/>
      <c r="R760" s="144" t="s">
        <v>294</v>
      </c>
    </row>
    <row r="761" spans="8:18" x14ac:dyDescent="0.3">
      <c r="H761" s="142"/>
      <c r="I761" s="142"/>
      <c r="J761" s="142"/>
      <c r="K761" s="142"/>
      <c r="L761" s="155"/>
      <c r="M761" s="155"/>
      <c r="N761" s="155"/>
      <c r="O761" s="155"/>
      <c r="P761" s="155"/>
      <c r="Q761" s="157"/>
      <c r="R761" s="158" t="s">
        <v>361</v>
      </c>
    </row>
    <row r="762" spans="8:18" x14ac:dyDescent="0.3">
      <c r="H762" s="188" t="s">
        <v>371</v>
      </c>
      <c r="I762" s="188"/>
      <c r="J762" s="188"/>
      <c r="K762" s="188"/>
      <c r="L762" s="188"/>
      <c r="M762" s="188"/>
      <c r="N762" s="188"/>
      <c r="O762" s="188"/>
      <c r="P762" s="152"/>
      <c r="Q762" s="153"/>
      <c r="R762" s="139"/>
    </row>
    <row r="763" spans="8:18" x14ac:dyDescent="0.3">
      <c r="H763" s="154"/>
      <c r="I763" s="154"/>
      <c r="J763" s="154"/>
      <c r="K763" s="154"/>
      <c r="L763" s="155"/>
      <c r="M763" s="155"/>
      <c r="N763" s="155"/>
      <c r="O763" s="155"/>
      <c r="P763" s="155"/>
      <c r="Q763" s="150"/>
      <c r="R763" s="144" t="s">
        <v>285</v>
      </c>
    </row>
    <row r="764" spans="8:18" x14ac:dyDescent="0.3">
      <c r="H764" s="154"/>
      <c r="I764" s="154"/>
      <c r="J764" s="154"/>
      <c r="K764" s="154"/>
      <c r="L764" s="155"/>
      <c r="M764" s="155"/>
      <c r="N764" s="155"/>
      <c r="O764" s="155"/>
      <c r="P764" s="155"/>
      <c r="Q764" s="150"/>
      <c r="R764" s="144" t="s">
        <v>286</v>
      </c>
    </row>
    <row r="765" spans="8:18" x14ac:dyDescent="0.3">
      <c r="H765" s="154"/>
      <c r="I765" s="154"/>
      <c r="J765" s="154"/>
      <c r="K765" s="154"/>
      <c r="L765" s="155"/>
      <c r="M765" s="155"/>
      <c r="N765" s="155"/>
      <c r="O765" s="155"/>
      <c r="P765" s="155"/>
      <c r="Q765" s="150"/>
      <c r="R765" s="144" t="s">
        <v>287</v>
      </c>
    </row>
    <row r="766" spans="8:18" x14ac:dyDescent="0.3">
      <c r="H766" s="156"/>
      <c r="I766" s="156"/>
      <c r="J766" s="156"/>
      <c r="K766" s="156"/>
      <c r="L766" s="155">
        <f>(L767*4)-L765-L764-L763</f>
        <v>0</v>
      </c>
      <c r="M766" s="155">
        <f>(M767*4)-M765-M764-M763</f>
        <v>0</v>
      </c>
      <c r="N766" s="155">
        <f>(N767*4)-N765-N764-N763</f>
        <v>0</v>
      </c>
      <c r="O766" s="155">
        <f>(O767*4)-O765-O764-O763</f>
        <v>0</v>
      </c>
      <c r="P766" s="155">
        <f>(P767*4)-P765-P764-P763</f>
        <v>0</v>
      </c>
      <c r="Q766" s="150"/>
      <c r="R766" s="144" t="s">
        <v>294</v>
      </c>
    </row>
    <row r="767" spans="8:18" x14ac:dyDescent="0.3">
      <c r="H767" s="145"/>
      <c r="I767" s="145"/>
      <c r="J767" s="145"/>
      <c r="K767" s="145"/>
      <c r="L767" s="155"/>
      <c r="M767" s="155"/>
      <c r="N767" s="155"/>
      <c r="O767" s="155"/>
      <c r="P767" s="155"/>
      <c r="Q767" s="157"/>
      <c r="R767" s="158" t="s">
        <v>361</v>
      </c>
    </row>
    <row r="768" spans="8:18" x14ac:dyDescent="0.3">
      <c r="H768" s="139"/>
      <c r="I768" s="149"/>
      <c r="J768" s="149"/>
      <c r="K768" s="149"/>
      <c r="L768" s="149"/>
      <c r="M768" s="149"/>
      <c r="N768" s="149"/>
      <c r="O768" s="140"/>
      <c r="P768" s="140"/>
      <c r="Q768" s="150"/>
      <c r="R768" s="144"/>
    </row>
    <row r="769" spans="8:18" x14ac:dyDescent="0.3">
      <c r="H769" s="187" t="s">
        <v>372</v>
      </c>
      <c r="I769" s="187"/>
      <c r="J769" s="187"/>
      <c r="K769" s="187"/>
      <c r="L769" s="187"/>
      <c r="M769" s="187"/>
      <c r="N769" s="187"/>
      <c r="O769" s="187"/>
      <c r="P769" s="138"/>
      <c r="Q769" s="150"/>
      <c r="R769" s="139"/>
    </row>
    <row r="770" spans="8:18" x14ac:dyDescent="0.3">
      <c r="H770" s="142"/>
      <c r="I770" s="142"/>
      <c r="J770" s="142"/>
      <c r="K770" s="142"/>
      <c r="L770" s="142"/>
      <c r="M770" s="142"/>
      <c r="N770" s="142"/>
      <c r="O770" s="142"/>
      <c r="P770" s="142"/>
      <c r="Q770" s="143"/>
      <c r="R770" s="144" t="s">
        <v>285</v>
      </c>
    </row>
    <row r="771" spans="8:18" x14ac:dyDescent="0.3">
      <c r="H771" s="142"/>
      <c r="I771" s="142"/>
      <c r="J771" s="142"/>
      <c r="K771" s="142"/>
      <c r="L771" s="142"/>
      <c r="M771" s="142"/>
      <c r="N771" s="142"/>
      <c r="O771" s="142"/>
      <c r="P771" s="142"/>
      <c r="Q771" s="143"/>
      <c r="R771" s="144" t="s">
        <v>286</v>
      </c>
    </row>
    <row r="772" spans="8:18" x14ac:dyDescent="0.3">
      <c r="H772" s="142"/>
      <c r="I772" s="142"/>
      <c r="J772" s="142"/>
      <c r="K772" s="142"/>
      <c r="L772" s="142"/>
      <c r="M772" s="142"/>
      <c r="N772" s="142"/>
      <c r="O772" s="142"/>
      <c r="P772" s="142"/>
      <c r="Q772" s="143"/>
      <c r="R772" s="144" t="s">
        <v>287</v>
      </c>
    </row>
    <row r="773" spans="8:18" x14ac:dyDescent="0.3">
      <c r="H773" s="145"/>
      <c r="I773" s="145"/>
      <c r="J773" s="145"/>
      <c r="K773" s="145">
        <f>726-K772-K771-K770</f>
        <v>726</v>
      </c>
      <c r="L773" s="145">
        <f>720-L772-L771-L770</f>
        <v>720</v>
      </c>
      <c r="M773" s="145">
        <f>724-M772-M771-M770</f>
        <v>724</v>
      </c>
      <c r="N773" s="145">
        <f>720-N772-N771-N770</f>
        <v>720</v>
      </c>
      <c r="O773" s="145">
        <f>+O774-O772-O771-O770</f>
        <v>0</v>
      </c>
      <c r="P773" s="145">
        <f>+P774-P772-P771-P770</f>
        <v>0</v>
      </c>
      <c r="Q773" s="143"/>
      <c r="R773" s="144" t="s">
        <v>294</v>
      </c>
    </row>
    <row r="774" spans="8:18" x14ac:dyDescent="0.3">
      <c r="H774" s="147">
        <f t="shared" ref="H774:J774" si="166">SUM(H770:H773)</f>
        <v>0</v>
      </c>
      <c r="I774" s="147">
        <f t="shared" si="166"/>
        <v>0</v>
      </c>
      <c r="J774" s="147">
        <f t="shared" si="166"/>
        <v>0</v>
      </c>
      <c r="K774" s="147"/>
      <c r="L774" s="147"/>
      <c r="M774" s="147"/>
      <c r="N774" s="147"/>
      <c r="O774" s="146"/>
      <c r="P774" s="146"/>
      <c r="Q774" s="143"/>
      <c r="R774" s="144" t="s">
        <v>373</v>
      </c>
    </row>
    <row r="775" spans="8:18" x14ac:dyDescent="0.3">
      <c r="H775" s="159"/>
      <c r="I775" s="159"/>
      <c r="J775" s="159"/>
      <c r="K775" s="159"/>
      <c r="L775" s="159"/>
      <c r="M775" s="159"/>
      <c r="N775" s="159"/>
      <c r="O775" s="159"/>
      <c r="P775" s="159"/>
      <c r="Q775" s="143"/>
      <c r="R775" s="144" t="s">
        <v>374</v>
      </c>
    </row>
    <row r="776" spans="8:18" x14ac:dyDescent="0.3">
      <c r="H776" s="142"/>
      <c r="I776" s="142"/>
      <c r="J776" s="142"/>
      <c r="K776" s="142"/>
      <c r="L776" s="142"/>
      <c r="M776" s="142"/>
      <c r="N776" s="142"/>
      <c r="O776" s="142"/>
      <c r="P776" s="142"/>
      <c r="Q776" s="143"/>
      <c r="R776" s="144" t="s">
        <v>375</v>
      </c>
    </row>
    <row r="777" spans="8:18" x14ac:dyDescent="0.3">
      <c r="H777" s="142"/>
      <c r="I777" s="142"/>
      <c r="J777" s="142"/>
      <c r="K777" s="142"/>
      <c r="L777" s="142"/>
      <c r="M777" s="142"/>
      <c r="N777" s="142"/>
      <c r="O777" s="142"/>
      <c r="P777" s="142"/>
      <c r="Q777" s="143"/>
      <c r="R777" s="144" t="s">
        <v>376</v>
      </c>
    </row>
    <row r="778" spans="8:18" x14ac:dyDescent="0.3">
      <c r="H778" s="147">
        <f t="shared" ref="H778:P778" si="167">SUM(H775:H777)</f>
        <v>0</v>
      </c>
      <c r="I778" s="147">
        <f t="shared" si="167"/>
        <v>0</v>
      </c>
      <c r="J778" s="147">
        <f t="shared" si="167"/>
        <v>0</v>
      </c>
      <c r="K778" s="147">
        <f t="shared" si="167"/>
        <v>0</v>
      </c>
      <c r="L778" s="147">
        <f t="shared" si="167"/>
        <v>0</v>
      </c>
      <c r="M778" s="147">
        <f t="shared" si="167"/>
        <v>0</v>
      </c>
      <c r="N778" s="147">
        <f t="shared" si="167"/>
        <v>0</v>
      </c>
      <c r="O778" s="147">
        <f t="shared" si="167"/>
        <v>0</v>
      </c>
      <c r="P778" s="147">
        <f t="shared" si="167"/>
        <v>0</v>
      </c>
      <c r="Q778" s="143"/>
      <c r="R778" s="144" t="s">
        <v>365</v>
      </c>
    </row>
    <row r="779" spans="8:18" x14ac:dyDescent="0.3">
      <c r="H779" s="160"/>
      <c r="I779" s="160" t="e">
        <f>(I778-H778)/H778</f>
        <v>#DIV/0!</v>
      </c>
      <c r="J779" s="160" t="e">
        <f>(J778-I778)/I778</f>
        <v>#DIV/0!</v>
      </c>
      <c r="K779" s="160" t="e">
        <f>(K778-J778)/J778</f>
        <v>#DIV/0!</v>
      </c>
      <c r="L779" s="160" t="e">
        <f>(L778-K778)/K778</f>
        <v>#DIV/0!</v>
      </c>
      <c r="M779" s="160" t="e">
        <f>(M778-L778)/L778</f>
        <v>#DIV/0!</v>
      </c>
      <c r="N779" s="160" t="e">
        <f>+N774/M778</f>
        <v>#DIV/0!</v>
      </c>
      <c r="O779" s="160" t="e">
        <f>+O774/N778</f>
        <v>#DIV/0!</v>
      </c>
      <c r="P779" s="160" t="e">
        <f>+P774/O778</f>
        <v>#DIV/0!</v>
      </c>
      <c r="Q779" s="161"/>
      <c r="R779" s="162" t="s">
        <v>377</v>
      </c>
    </row>
    <row r="780" spans="8:18" x14ac:dyDescent="0.3">
      <c r="H780" s="187" t="s">
        <v>378</v>
      </c>
      <c r="I780" s="187"/>
      <c r="J780" s="187"/>
      <c r="K780" s="187"/>
      <c r="L780" s="187"/>
      <c r="M780" s="187"/>
      <c r="N780" s="187"/>
      <c r="O780" s="187"/>
      <c r="P780" s="138"/>
      <c r="Q780" s="153"/>
      <c r="R780" s="139"/>
    </row>
    <row r="781" spans="8:18" x14ac:dyDescent="0.3">
      <c r="H781" s="159"/>
      <c r="I781" s="159"/>
      <c r="J781" s="159"/>
      <c r="K781" s="159"/>
      <c r="L781" s="159"/>
      <c r="M781" s="159"/>
      <c r="N781" s="159">
        <f>+N778*0.85</f>
        <v>0</v>
      </c>
      <c r="O781" s="159">
        <f>+O778*0.85</f>
        <v>0</v>
      </c>
      <c r="P781" s="159">
        <f>+P778*0.85</f>
        <v>0</v>
      </c>
      <c r="Q781" s="153"/>
      <c r="R781" s="163" t="s">
        <v>379</v>
      </c>
    </row>
    <row r="782" spans="8:18" x14ac:dyDescent="0.3">
      <c r="H782" s="142"/>
      <c r="I782" s="142"/>
      <c r="J782" s="142"/>
      <c r="K782" s="142"/>
      <c r="L782" s="142"/>
      <c r="M782" s="142"/>
      <c r="N782" s="142">
        <f>+N778*0.15</f>
        <v>0</v>
      </c>
      <c r="O782" s="142">
        <f>+O778-O781</f>
        <v>0</v>
      </c>
      <c r="P782" s="142">
        <f>+P778-P781</f>
        <v>0</v>
      </c>
      <c r="Q782" s="153"/>
      <c r="R782" s="163" t="s">
        <v>380</v>
      </c>
    </row>
    <row r="783" spans="8:18" x14ac:dyDescent="0.3">
      <c r="H783" s="147">
        <f t="shared" ref="H783:O783" si="168">SUM(H781:H782)</f>
        <v>0</v>
      </c>
      <c r="I783" s="147">
        <f t="shared" si="168"/>
        <v>0</v>
      </c>
      <c r="J783" s="147">
        <f t="shared" si="168"/>
        <v>0</v>
      </c>
      <c r="K783" s="147">
        <f t="shared" si="168"/>
        <v>0</v>
      </c>
      <c r="L783" s="147">
        <f t="shared" si="168"/>
        <v>0</v>
      </c>
      <c r="M783" s="147">
        <f t="shared" si="168"/>
        <v>0</v>
      </c>
      <c r="N783" s="147">
        <f t="shared" si="168"/>
        <v>0</v>
      </c>
      <c r="O783" s="147">
        <f t="shared" si="168"/>
        <v>0</v>
      </c>
      <c r="P783" s="147">
        <f t="shared" ref="P783" si="169">SUM(P781:P782)</f>
        <v>0</v>
      </c>
      <c r="Q783" s="153"/>
      <c r="R783" s="163" t="s">
        <v>365</v>
      </c>
    </row>
    <row r="784" spans="8:18" x14ac:dyDescent="0.3">
      <c r="H784" s="164" t="e">
        <f t="shared" ref="H784:N784" si="170">+H731/H783</f>
        <v>#DIV/0!</v>
      </c>
      <c r="I784" s="164" t="e">
        <f t="shared" si="170"/>
        <v>#DIV/0!</v>
      </c>
      <c r="J784" s="164" t="e">
        <f t="shared" si="170"/>
        <v>#DIV/0!</v>
      </c>
      <c r="K784" s="164" t="e">
        <f t="shared" si="170"/>
        <v>#DIV/0!</v>
      </c>
      <c r="L784" s="164" t="e">
        <f t="shared" si="170"/>
        <v>#DIV/0!</v>
      </c>
      <c r="M784" s="164" t="e">
        <f t="shared" si="170"/>
        <v>#DIV/0!</v>
      </c>
      <c r="N784" s="164" t="e">
        <f t="shared" si="170"/>
        <v>#DIV/0!</v>
      </c>
      <c r="O784" s="164" t="e">
        <f>+O731/O783</f>
        <v>#DIV/0!</v>
      </c>
      <c r="P784" s="164" t="e">
        <f>+P731/P783</f>
        <v>#DIV/0!</v>
      </c>
      <c r="Q784" s="153"/>
      <c r="R784" s="163" t="s">
        <v>381</v>
      </c>
    </row>
    <row r="785" spans="8:18" x14ac:dyDescent="0.3">
      <c r="H785" s="165"/>
      <c r="I785" s="165"/>
      <c r="J785" s="165"/>
      <c r="K785" s="165"/>
      <c r="L785" s="165"/>
      <c r="M785" s="165"/>
      <c r="N785" s="165"/>
      <c r="O785" s="140"/>
      <c r="P785" s="140"/>
      <c r="Q785" s="153"/>
      <c r="R785" s="144"/>
    </row>
    <row r="786" spans="8:18" x14ac:dyDescent="0.3">
      <c r="H786" s="139"/>
      <c r="I786" s="149"/>
      <c r="J786" s="149"/>
      <c r="K786" s="187" t="s">
        <v>382</v>
      </c>
      <c r="L786" s="187"/>
      <c r="M786" s="187"/>
      <c r="N786" s="187"/>
      <c r="O786" s="187"/>
      <c r="P786" s="138"/>
      <c r="Q786" s="150"/>
      <c r="R786" s="139"/>
    </row>
    <row r="787" spans="8:18" x14ac:dyDescent="0.3">
      <c r="H787" s="162"/>
      <c r="I787" s="162"/>
      <c r="J787" s="162"/>
      <c r="K787" s="154"/>
      <c r="L787" s="154"/>
      <c r="M787" s="154"/>
      <c r="N787" s="154"/>
      <c r="O787" s="154"/>
      <c r="P787" s="154"/>
      <c r="Q787" s="161"/>
      <c r="R787" s="162" t="s">
        <v>383</v>
      </c>
    </row>
    <row r="788" spans="8:18" x14ac:dyDescent="0.3">
      <c r="H788" s="162"/>
      <c r="I788" s="162"/>
      <c r="J788" s="162"/>
      <c r="K788" s="156"/>
      <c r="L788" s="156">
        <f>1-L787</f>
        <v>1</v>
      </c>
      <c r="M788" s="156"/>
      <c r="N788" s="156"/>
      <c r="O788" s="156">
        <f>1-O787</f>
        <v>1</v>
      </c>
      <c r="P788" s="156">
        <f>1-P787</f>
        <v>1</v>
      </c>
      <c r="Q788" s="161"/>
      <c r="R788" s="162" t="s">
        <v>364</v>
      </c>
    </row>
    <row r="789" spans="8:18" x14ac:dyDescent="0.3">
      <c r="H789" s="162"/>
      <c r="I789" s="162"/>
      <c r="J789" s="162"/>
      <c r="K789" s="162"/>
      <c r="L789" s="162"/>
      <c r="M789" s="165"/>
      <c r="N789" s="162"/>
      <c r="O789" s="140"/>
      <c r="P789" s="140"/>
      <c r="Q789" s="161"/>
      <c r="R789" s="162"/>
    </row>
    <row r="790" spans="8:18" x14ac:dyDescent="0.3">
      <c r="H790" s="189" t="s">
        <v>384</v>
      </c>
      <c r="I790" s="189"/>
      <c r="J790" s="189"/>
      <c r="K790" s="189"/>
      <c r="L790" s="189"/>
      <c r="M790" s="189"/>
      <c r="N790" s="189"/>
      <c r="O790" s="189"/>
      <c r="P790" s="166"/>
      <c r="Q790" s="161"/>
      <c r="R790" s="162"/>
    </row>
    <row r="791" spans="8:18" x14ac:dyDescent="0.3">
      <c r="H791" s="186" t="s">
        <v>385</v>
      </c>
      <c r="I791" s="186"/>
      <c r="J791" s="186"/>
      <c r="K791" s="186"/>
      <c r="L791" s="186"/>
      <c r="M791" s="186"/>
      <c r="N791" s="186"/>
      <c r="O791" s="186"/>
      <c r="P791" s="167"/>
      <c r="Q791" s="161"/>
      <c r="R791" s="162"/>
    </row>
    <row r="792" spans="8:18" x14ac:dyDescent="0.3">
      <c r="H792" s="154"/>
      <c r="I792" s="154"/>
      <c r="J792" s="154"/>
      <c r="K792" s="154"/>
      <c r="L792" s="154"/>
      <c r="M792" s="154"/>
      <c r="N792" s="154"/>
      <c r="O792" s="154"/>
      <c r="P792" s="154"/>
      <c r="Q792" s="143"/>
      <c r="R792" s="144" t="s">
        <v>285</v>
      </c>
    </row>
    <row r="793" spans="8:18" x14ac:dyDescent="0.3">
      <c r="H793" s="154"/>
      <c r="I793" s="154"/>
      <c r="J793" s="154"/>
      <c r="K793" s="154"/>
      <c r="L793" s="154"/>
      <c r="M793" s="154"/>
      <c r="N793" s="154"/>
      <c r="O793" s="154"/>
      <c r="P793" s="154"/>
      <c r="Q793" s="143"/>
      <c r="R793" s="144" t="s">
        <v>286</v>
      </c>
    </row>
    <row r="794" spans="8:18" x14ac:dyDescent="0.3">
      <c r="H794" s="154"/>
      <c r="I794" s="154"/>
      <c r="J794" s="154"/>
      <c r="K794" s="154"/>
      <c r="L794" s="154"/>
      <c r="M794" s="154"/>
      <c r="N794" s="154"/>
      <c r="O794" s="154"/>
      <c r="P794" s="154"/>
      <c r="Q794" s="143"/>
      <c r="R794" s="144" t="s">
        <v>287</v>
      </c>
    </row>
    <row r="795" spans="8:18" x14ac:dyDescent="0.3">
      <c r="H795" s="156"/>
      <c r="I795" s="156"/>
      <c r="J795" s="156"/>
      <c r="K795" s="156">
        <f t="shared" ref="K795:P795" si="171">(K796*4)-K794-K793-K792</f>
        <v>0</v>
      </c>
      <c r="L795" s="156">
        <f t="shared" si="171"/>
        <v>0</v>
      </c>
      <c r="M795" s="156">
        <f t="shared" si="171"/>
        <v>0</v>
      </c>
      <c r="N795" s="156">
        <f t="shared" si="171"/>
        <v>0</v>
      </c>
      <c r="O795" s="156">
        <f t="shared" si="171"/>
        <v>0</v>
      </c>
      <c r="P795" s="156">
        <f t="shared" si="171"/>
        <v>0</v>
      </c>
      <c r="Q795" s="143"/>
      <c r="R795" s="144" t="s">
        <v>294</v>
      </c>
    </row>
    <row r="796" spans="8:18" x14ac:dyDescent="0.3">
      <c r="H796" s="168"/>
      <c r="I796" s="168"/>
      <c r="J796" s="168"/>
      <c r="K796" s="168"/>
      <c r="L796" s="168"/>
      <c r="M796" s="168"/>
      <c r="N796" s="169"/>
      <c r="O796" s="169"/>
      <c r="P796" s="169"/>
      <c r="Q796" s="143"/>
      <c r="R796" s="144" t="s">
        <v>373</v>
      </c>
    </row>
    <row r="797" spans="8:18" x14ac:dyDescent="0.3">
      <c r="H797" s="186" t="s">
        <v>386</v>
      </c>
      <c r="I797" s="186"/>
      <c r="J797" s="186"/>
      <c r="K797" s="186"/>
      <c r="L797" s="186"/>
      <c r="M797" s="186"/>
      <c r="N797" s="186"/>
      <c r="O797" s="186"/>
      <c r="P797" s="167"/>
      <c r="Q797" s="161"/>
      <c r="R797" s="162"/>
    </row>
    <row r="798" spans="8:18" x14ac:dyDescent="0.3">
      <c r="H798" s="142"/>
      <c r="I798" s="142"/>
      <c r="J798" s="142"/>
      <c r="K798" s="142"/>
      <c r="L798" s="142"/>
      <c r="M798" s="142"/>
      <c r="N798" s="142"/>
      <c r="O798" s="142"/>
      <c r="P798" s="142"/>
      <c r="Q798" s="143" t="e">
        <f>+O798/N798-1</f>
        <v>#DIV/0!</v>
      </c>
      <c r="R798" s="144" t="s">
        <v>285</v>
      </c>
    </row>
    <row r="799" spans="8:18" x14ac:dyDescent="0.3">
      <c r="H799" s="142"/>
      <c r="I799" s="142"/>
      <c r="J799" s="142"/>
      <c r="K799" s="142"/>
      <c r="L799" s="142"/>
      <c r="M799" s="142"/>
      <c r="N799" s="142"/>
      <c r="O799" s="142"/>
      <c r="P799" s="142"/>
      <c r="Q799" s="143" t="e">
        <f>+O799/N799-1</f>
        <v>#DIV/0!</v>
      </c>
      <c r="R799" s="144" t="s">
        <v>286</v>
      </c>
    </row>
    <row r="800" spans="8:18" x14ac:dyDescent="0.3">
      <c r="H800" s="142"/>
      <c r="I800" s="142"/>
      <c r="J800" s="142"/>
      <c r="K800" s="142"/>
      <c r="L800" s="142"/>
      <c r="M800" s="142"/>
      <c r="N800" s="142"/>
      <c r="O800" s="142"/>
      <c r="P800" s="142"/>
      <c r="Q800" s="143" t="e">
        <f>+O800/N800-1</f>
        <v>#DIV/0!</v>
      </c>
      <c r="R800" s="144" t="s">
        <v>287</v>
      </c>
    </row>
    <row r="801" spans="8:18" x14ac:dyDescent="0.3">
      <c r="H801" s="145"/>
      <c r="I801" s="145"/>
      <c r="J801" s="145"/>
      <c r="K801" s="145">
        <f t="shared" ref="K801:P801" si="172">(K802*4)-K800-K799-K798</f>
        <v>0</v>
      </c>
      <c r="L801" s="145">
        <f t="shared" si="172"/>
        <v>0</v>
      </c>
      <c r="M801" s="145">
        <f t="shared" si="172"/>
        <v>0</v>
      </c>
      <c r="N801" s="145">
        <f t="shared" si="172"/>
        <v>0</v>
      </c>
      <c r="O801" s="145">
        <f t="shared" si="172"/>
        <v>0</v>
      </c>
      <c r="P801" s="145">
        <f t="shared" si="172"/>
        <v>0</v>
      </c>
      <c r="Q801" s="143" t="e">
        <f>+O801/N801-1</f>
        <v>#DIV/0!</v>
      </c>
      <c r="R801" s="144" t="s">
        <v>294</v>
      </c>
    </row>
    <row r="802" spans="8:18" x14ac:dyDescent="0.3">
      <c r="H802" s="170"/>
      <c r="I802" s="171"/>
      <c r="J802" s="171"/>
      <c r="K802" s="172"/>
      <c r="L802" s="172"/>
      <c r="M802" s="172"/>
      <c r="N802" s="173"/>
      <c r="O802" s="173"/>
      <c r="P802" s="173"/>
      <c r="Q802" s="143" t="e">
        <f>+O802/N802-1</f>
        <v>#DIV/0!</v>
      </c>
      <c r="R802" s="144" t="s">
        <v>373</v>
      </c>
    </row>
    <row r="803" spans="8:18" x14ac:dyDescent="0.3">
      <c r="H803" s="186" t="s">
        <v>387</v>
      </c>
      <c r="I803" s="186"/>
      <c r="J803" s="186"/>
      <c r="K803" s="186"/>
      <c r="L803" s="186"/>
      <c r="M803" s="186"/>
      <c r="N803" s="186"/>
      <c r="O803" s="186"/>
      <c r="P803" s="167"/>
      <c r="Q803" s="161"/>
      <c r="R803" s="162"/>
    </row>
    <row r="804" spans="8:18" x14ac:dyDescent="0.3">
      <c r="H804" s="142"/>
      <c r="I804" s="142"/>
      <c r="J804" s="142"/>
      <c r="K804" s="142"/>
      <c r="L804" s="142"/>
      <c r="M804" s="142"/>
      <c r="N804" s="142"/>
      <c r="O804" s="142"/>
      <c r="P804" s="142"/>
      <c r="Q804" s="143" t="e">
        <f>+O804/N804-1</f>
        <v>#DIV/0!</v>
      </c>
      <c r="R804" s="144" t="s">
        <v>285</v>
      </c>
    </row>
    <row r="805" spans="8:18" x14ac:dyDescent="0.3">
      <c r="H805" s="142"/>
      <c r="I805" s="142"/>
      <c r="J805" s="142"/>
      <c r="K805" s="142"/>
      <c r="L805" s="142"/>
      <c r="M805" s="142"/>
      <c r="N805" s="142"/>
      <c r="O805" s="142"/>
      <c r="P805" s="142"/>
      <c r="Q805" s="143" t="e">
        <f>+O805/N805-1</f>
        <v>#DIV/0!</v>
      </c>
      <c r="R805" s="144" t="s">
        <v>286</v>
      </c>
    </row>
    <row r="806" spans="8:18" x14ac:dyDescent="0.3">
      <c r="H806" s="142"/>
      <c r="I806" s="142"/>
      <c r="J806" s="142"/>
      <c r="K806" s="142"/>
      <c r="L806" s="142"/>
      <c r="M806" s="142"/>
      <c r="N806" s="142"/>
      <c r="O806" s="142"/>
      <c r="P806" s="142"/>
      <c r="Q806" s="143" t="e">
        <f>+O806/N806-1</f>
        <v>#DIV/0!</v>
      </c>
      <c r="R806" s="144" t="s">
        <v>287</v>
      </c>
    </row>
    <row r="807" spans="8:18" x14ac:dyDescent="0.3">
      <c r="H807" s="145"/>
      <c r="I807" s="145"/>
      <c r="J807" s="145"/>
      <c r="K807" s="145">
        <f t="shared" ref="K807:P807" si="173">(K808*4)-K806-K805-K804</f>
        <v>0</v>
      </c>
      <c r="L807" s="145">
        <f t="shared" si="173"/>
        <v>0</v>
      </c>
      <c r="M807" s="145">
        <f t="shared" si="173"/>
        <v>0</v>
      </c>
      <c r="N807" s="145">
        <f t="shared" si="173"/>
        <v>0</v>
      </c>
      <c r="O807" s="145">
        <f t="shared" si="173"/>
        <v>0</v>
      </c>
      <c r="P807" s="145">
        <f t="shared" si="173"/>
        <v>0</v>
      </c>
      <c r="Q807" s="143" t="e">
        <f>+O807/N807-1</f>
        <v>#DIV/0!</v>
      </c>
      <c r="R807" s="144" t="s">
        <v>294</v>
      </c>
    </row>
    <row r="808" spans="8:18" x14ac:dyDescent="0.3">
      <c r="H808" s="170"/>
      <c r="I808" s="171"/>
      <c r="J808" s="171"/>
      <c r="K808" s="172"/>
      <c r="L808" s="172"/>
      <c r="M808" s="172"/>
      <c r="N808" s="172"/>
      <c r="O808" s="172"/>
      <c r="P808" s="172"/>
      <c r="Q808" s="143" t="e">
        <f>+O808/N808-1</f>
        <v>#DIV/0!</v>
      </c>
      <c r="R808" s="144" t="s">
        <v>373</v>
      </c>
    </row>
    <row r="809" spans="8:18" x14ac:dyDescent="0.3">
      <c r="H809" s="186" t="s">
        <v>388</v>
      </c>
      <c r="I809" s="186"/>
      <c r="J809" s="186"/>
      <c r="K809" s="186"/>
      <c r="L809" s="186"/>
      <c r="M809" s="186"/>
      <c r="N809" s="186"/>
      <c r="O809" s="186"/>
      <c r="P809" s="167"/>
      <c r="Q809" s="161"/>
      <c r="R809" s="162"/>
    </row>
    <row r="810" spans="8:18" x14ac:dyDescent="0.3">
      <c r="H810" s="142"/>
      <c r="I810" s="142"/>
      <c r="J810" s="142"/>
      <c r="K810" s="142"/>
      <c r="L810" s="142"/>
      <c r="M810" s="142"/>
      <c r="N810" s="142"/>
      <c r="O810" s="142"/>
      <c r="P810" s="142"/>
      <c r="Q810" s="143" t="e">
        <f>+O810/N810-1</f>
        <v>#DIV/0!</v>
      </c>
      <c r="R810" s="144" t="s">
        <v>285</v>
      </c>
    </row>
    <row r="811" spans="8:18" x14ac:dyDescent="0.3">
      <c r="H811" s="142"/>
      <c r="I811" s="142"/>
      <c r="J811" s="142"/>
      <c r="K811" s="142"/>
      <c r="L811" s="142"/>
      <c r="M811" s="142"/>
      <c r="N811" s="142"/>
      <c r="O811" s="142"/>
      <c r="P811" s="142"/>
      <c r="Q811" s="143" t="e">
        <f>+O811/N811-1</f>
        <v>#DIV/0!</v>
      </c>
      <c r="R811" s="144" t="s">
        <v>286</v>
      </c>
    </row>
    <row r="812" spans="8:18" x14ac:dyDescent="0.3">
      <c r="H812" s="142"/>
      <c r="I812" s="142"/>
      <c r="J812" s="142"/>
      <c r="K812" s="142"/>
      <c r="L812" s="142"/>
      <c r="M812" s="142"/>
      <c r="N812" s="142"/>
      <c r="O812" s="142"/>
      <c r="P812" s="142"/>
      <c r="Q812" s="143" t="e">
        <f>+O812/N812-1</f>
        <v>#DIV/0!</v>
      </c>
      <c r="R812" s="144" t="s">
        <v>287</v>
      </c>
    </row>
    <row r="813" spans="8:18" x14ac:dyDescent="0.3">
      <c r="H813" s="145"/>
      <c r="I813" s="145"/>
      <c r="J813" s="145"/>
      <c r="K813" s="145">
        <f t="shared" ref="K813:P813" si="174">(K814*4)-K812-K811-K810</f>
        <v>0</v>
      </c>
      <c r="L813" s="145">
        <f t="shared" si="174"/>
        <v>0</v>
      </c>
      <c r="M813" s="145">
        <f t="shared" si="174"/>
        <v>0</v>
      </c>
      <c r="N813" s="145">
        <f t="shared" si="174"/>
        <v>0</v>
      </c>
      <c r="O813" s="145">
        <f t="shared" si="174"/>
        <v>0</v>
      </c>
      <c r="P813" s="145">
        <f t="shared" si="174"/>
        <v>0</v>
      </c>
      <c r="Q813" s="143" t="e">
        <f>+O813/N813-1</f>
        <v>#DIV/0!</v>
      </c>
      <c r="R813" s="144" t="s">
        <v>294</v>
      </c>
    </row>
    <row r="814" spans="8:18" x14ac:dyDescent="0.3">
      <c r="H814" s="170"/>
      <c r="I814" s="171"/>
      <c r="J814" s="171"/>
      <c r="K814" s="173"/>
      <c r="L814" s="172"/>
      <c r="M814" s="172"/>
      <c r="N814" s="173"/>
      <c r="O814" s="173"/>
      <c r="P814" s="173"/>
      <c r="Q814" s="143" t="e">
        <f>+O814/N814-1</f>
        <v>#DIV/0!</v>
      </c>
      <c r="R814" s="174" t="s">
        <v>389</v>
      </c>
    </row>
    <row r="815" spans="8:18" x14ac:dyDescent="0.3">
      <c r="H815" s="186" t="s">
        <v>390</v>
      </c>
      <c r="I815" s="186"/>
      <c r="J815" s="186"/>
      <c r="K815" s="186"/>
      <c r="L815" s="186"/>
      <c r="M815" s="186"/>
      <c r="N815" s="186"/>
      <c r="O815" s="186"/>
      <c r="P815" s="167"/>
      <c r="Q815" s="143"/>
      <c r="R815" s="162"/>
    </row>
    <row r="816" spans="8:18" x14ac:dyDescent="0.3">
      <c r="H816" s="154"/>
      <c r="I816" s="154"/>
      <c r="J816" s="154"/>
      <c r="K816" s="154"/>
      <c r="L816" s="154"/>
      <c r="M816" s="154"/>
      <c r="N816" s="154"/>
      <c r="O816" s="154"/>
      <c r="P816" s="154"/>
      <c r="Q816" s="143"/>
      <c r="R816" s="144" t="s">
        <v>285</v>
      </c>
    </row>
    <row r="817" spans="8:18" x14ac:dyDescent="0.3">
      <c r="H817" s="154"/>
      <c r="I817" s="154"/>
      <c r="J817" s="154"/>
      <c r="K817" s="154"/>
      <c r="L817" s="154"/>
      <c r="M817" s="154"/>
      <c r="N817" s="154"/>
      <c r="O817" s="154"/>
      <c r="P817" s="154"/>
      <c r="Q817" s="143"/>
      <c r="R817" s="144" t="s">
        <v>286</v>
      </c>
    </row>
    <row r="818" spans="8:18" x14ac:dyDescent="0.3">
      <c r="H818" s="154"/>
      <c r="I818" s="154"/>
      <c r="J818" s="154"/>
      <c r="K818" s="154"/>
      <c r="L818" s="154"/>
      <c r="M818" s="154"/>
      <c r="N818" s="154"/>
      <c r="O818" s="154"/>
      <c r="P818" s="154"/>
      <c r="Q818" s="143"/>
      <c r="R818" s="144" t="s">
        <v>287</v>
      </c>
    </row>
    <row r="819" spans="8:18" x14ac:dyDescent="0.3">
      <c r="H819" s="156"/>
      <c r="I819" s="156"/>
      <c r="J819" s="156">
        <f t="shared" ref="J819:P819" si="175">(J820*4)-J818-J817-J816</f>
        <v>0</v>
      </c>
      <c r="K819" s="156">
        <f t="shared" si="175"/>
        <v>0</v>
      </c>
      <c r="L819" s="156">
        <f t="shared" si="175"/>
        <v>0</v>
      </c>
      <c r="M819" s="156">
        <f t="shared" si="175"/>
        <v>0</v>
      </c>
      <c r="N819" s="156">
        <f t="shared" si="175"/>
        <v>0</v>
      </c>
      <c r="O819" s="156">
        <f t="shared" si="175"/>
        <v>0</v>
      </c>
      <c r="P819" s="156">
        <f t="shared" si="175"/>
        <v>0</v>
      </c>
      <c r="Q819" s="143"/>
      <c r="R819" s="144" t="s">
        <v>294</v>
      </c>
    </row>
    <row r="820" spans="8:18" x14ac:dyDescent="0.3">
      <c r="H820" s="175"/>
      <c r="I820" s="176"/>
      <c r="J820" s="176"/>
      <c r="K820" s="177"/>
      <c r="L820" s="177"/>
      <c r="M820" s="178"/>
      <c r="N820" s="177"/>
      <c r="O820" s="177"/>
      <c r="P820" s="177"/>
      <c r="Q820" s="150"/>
      <c r="R820" s="174" t="s">
        <v>391</v>
      </c>
    </row>
    <row r="821" spans="8:18" x14ac:dyDescent="0.3">
      <c r="H821" s="139"/>
      <c r="I821" s="149"/>
      <c r="J821" s="149"/>
      <c r="K821" s="149"/>
      <c r="L821" s="149"/>
      <c r="M821" s="149"/>
      <c r="N821" s="149"/>
      <c r="O821" s="140"/>
      <c r="P821" s="140"/>
      <c r="Q821" s="153"/>
      <c r="R821" s="144"/>
    </row>
    <row r="822" spans="8:18" x14ac:dyDescent="0.3">
      <c r="H822" s="139"/>
      <c r="I822" s="139"/>
      <c r="J822" s="187" t="s">
        <v>392</v>
      </c>
      <c r="K822" s="187"/>
      <c r="L822" s="187"/>
      <c r="M822" s="187"/>
      <c r="N822" s="187"/>
      <c r="O822" s="187"/>
      <c r="P822" s="138"/>
      <c r="Q822" s="179"/>
      <c r="R822" s="139"/>
    </row>
    <row r="823" spans="8:18" x14ac:dyDescent="0.3">
      <c r="H823" s="180"/>
      <c r="I823" s="180"/>
      <c r="J823" s="181"/>
      <c r="K823" s="180"/>
      <c r="L823" s="180"/>
      <c r="M823" s="180"/>
      <c r="N823" s="182"/>
      <c r="O823" s="140"/>
      <c r="P823" s="140"/>
      <c r="Q823" s="179"/>
      <c r="R823" s="180" t="s">
        <v>360</v>
      </c>
    </row>
    <row r="824" spans="8:18" x14ac:dyDescent="0.3">
      <c r="H824" s="180"/>
      <c r="I824" s="180"/>
      <c r="J824" s="181"/>
      <c r="K824" s="180"/>
      <c r="L824" s="180"/>
      <c r="M824" s="180"/>
      <c r="N824" s="182"/>
      <c r="O824" s="140"/>
      <c r="P824" s="140"/>
      <c r="Q824" s="179"/>
      <c r="R824" s="180" t="s">
        <v>393</v>
      </c>
    </row>
    <row r="825" spans="8:18" x14ac:dyDescent="0.3">
      <c r="H825" s="180"/>
      <c r="I825" s="180"/>
      <c r="J825" s="183"/>
      <c r="K825" s="184"/>
      <c r="L825" s="184"/>
      <c r="M825" s="184"/>
      <c r="N825" s="185"/>
      <c r="O825" s="140"/>
      <c r="P825" s="140"/>
      <c r="Q825" s="140"/>
      <c r="R825" s="180" t="s">
        <v>394</v>
      </c>
    </row>
  </sheetData>
  <mergeCells count="77">
    <mergeCell ref="B404:O404"/>
    <mergeCell ref="B349:O349"/>
    <mergeCell ref="B350:O350"/>
    <mergeCell ref="B356:O356"/>
    <mergeCell ref="B362:O362"/>
    <mergeCell ref="B368:O368"/>
    <mergeCell ref="B374:O374"/>
    <mergeCell ref="B380:O380"/>
    <mergeCell ref="B386:O386"/>
    <mergeCell ref="B392:O392"/>
    <mergeCell ref="B398:O398"/>
    <mergeCell ref="B403:O403"/>
    <mergeCell ref="B467:O467"/>
    <mergeCell ref="B410:O410"/>
    <mergeCell ref="B416:O416"/>
    <mergeCell ref="B422:O422"/>
    <mergeCell ref="B428:O428"/>
    <mergeCell ref="B434:O434"/>
    <mergeCell ref="B440:O440"/>
    <mergeCell ref="B446:O446"/>
    <mergeCell ref="B447:O447"/>
    <mergeCell ref="B453:O453"/>
    <mergeCell ref="B459:O459"/>
    <mergeCell ref="B460:O460"/>
    <mergeCell ref="B539:P539"/>
    <mergeCell ref="B473:O473"/>
    <mergeCell ref="B479:O479"/>
    <mergeCell ref="B485:O485"/>
    <mergeCell ref="B491:O491"/>
    <mergeCell ref="B497:O497"/>
    <mergeCell ref="B498:O498"/>
    <mergeCell ref="B506:O506"/>
    <mergeCell ref="B514:O514"/>
    <mergeCell ref="B515:O515"/>
    <mergeCell ref="B523:O523"/>
    <mergeCell ref="B531:O531"/>
    <mergeCell ref="B610:O610"/>
    <mergeCell ref="B546:O546"/>
    <mergeCell ref="B554:O554"/>
    <mergeCell ref="B562:O562"/>
    <mergeCell ref="B569:O569"/>
    <mergeCell ref="B576:O576"/>
    <mergeCell ref="B583:O583"/>
    <mergeCell ref="B591:O591"/>
    <mergeCell ref="B592:O592"/>
    <mergeCell ref="B598:O598"/>
    <mergeCell ref="B604:O604"/>
    <mergeCell ref="B609:O609"/>
    <mergeCell ref="H725:O725"/>
    <mergeCell ref="B615:O615"/>
    <mergeCell ref="B620:O620"/>
    <mergeCell ref="B625:O625"/>
    <mergeCell ref="B630:O630"/>
    <mergeCell ref="B631:O631"/>
    <mergeCell ref="B635:O635"/>
    <mergeCell ref="B638:O638"/>
    <mergeCell ref="B641:O641"/>
    <mergeCell ref="B646:O646"/>
    <mergeCell ref="B662:O662"/>
    <mergeCell ref="B671:O671"/>
    <mergeCell ref="H791:O791"/>
    <mergeCell ref="H726:O726"/>
    <mergeCell ref="H737:O737"/>
    <mergeCell ref="H738:O738"/>
    <mergeCell ref="H744:O744"/>
    <mergeCell ref="H750:O750"/>
    <mergeCell ref="H756:O756"/>
    <mergeCell ref="H762:O762"/>
    <mergeCell ref="H769:O769"/>
    <mergeCell ref="H780:O780"/>
    <mergeCell ref="K786:O786"/>
    <mergeCell ref="H790:O790"/>
    <mergeCell ref="H797:O797"/>
    <mergeCell ref="H803:O803"/>
    <mergeCell ref="H809:O809"/>
    <mergeCell ref="H815:O815"/>
    <mergeCell ref="J822:O822"/>
  </mergeCells>
  <conditionalFormatting sqref="R524:R527 R532:R535 R563:R566 R537 R589 R516:R519 R521 R568 R584:R587 Q497:R498 B562 B497 R545 C351:M355 C357:M361 C363:M367 C369:M373 C375:M379 C381:M385 C391:M391 C397:M397 R458 R461:R465 B603 N357:N359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Q641 B641 Q583:R583 B583 Q576:R576 B576 Q554:R554 B554 B537 Q467:R467 B467 Q459:R460 B459:B460 B453 B446:B447 B440 B434 B422 B416 B410 B402:M402 B403:B404 B398 B392 B386 B380:B384 B374:B378 B368:B372 B362:B366 B356:B360 B349:B350 B539">
    <cfRule type="cellIs" dxfId="1759" priority="1758" operator="lessThan">
      <formula>0</formula>
    </cfRule>
  </conditionalFormatting>
  <conditionalFormatting sqref="Q583">
    <cfRule type="cellIs" dxfId="1758" priority="1753" operator="lessThan">
      <formula>0</formula>
    </cfRule>
  </conditionalFormatting>
  <conditionalFormatting sqref="B348:N348">
    <cfRule type="cellIs" dxfId="1757" priority="1752" operator="lessThan">
      <formula>0</formula>
    </cfRule>
  </conditionalFormatting>
  <conditionalFormatting sqref="Q514:Q515">
    <cfRule type="cellIs" dxfId="1756" priority="1754" operator="lessThan">
      <formula>0</formula>
    </cfRule>
  </conditionalFormatting>
  <conditionalFormatting sqref="Q523 R529 R539:R545">
    <cfRule type="cellIs" dxfId="1755" priority="1755" operator="lessThan">
      <formula>0</formula>
    </cfRule>
  </conditionalFormatting>
  <conditionalFormatting sqref="Q531">
    <cfRule type="cellIs" dxfId="1754" priority="1756" operator="lessThan">
      <formula>0</formula>
    </cfRule>
  </conditionalFormatting>
  <conditionalFormatting sqref="Q562">
    <cfRule type="cellIs" dxfId="1753" priority="1757" operator="lessThan">
      <formula>0</formula>
    </cfRule>
  </conditionalFormatting>
  <conditionalFormatting sqref="B348:N348">
    <cfRule type="cellIs" dxfId="1752" priority="1751" operator="lessThan">
      <formula>0</formula>
    </cfRule>
  </conditionalFormatting>
  <conditionalFormatting sqref="R588">
    <cfRule type="cellIs" dxfId="1751" priority="1736" operator="lessThan">
      <formula>0</formula>
    </cfRule>
  </conditionalFormatting>
  <conditionalFormatting sqref="R499:R502">
    <cfRule type="cellIs" dxfId="1750" priority="1750" operator="lessThan">
      <formula>0</formula>
    </cfRule>
  </conditionalFormatting>
  <conditionalFormatting sqref="R503">
    <cfRule type="cellIs" dxfId="1749" priority="1749" operator="lessThan">
      <formula>0</formula>
    </cfRule>
  </conditionalFormatting>
  <conditionalFormatting sqref="R503">
    <cfRule type="cellIs" dxfId="1748" priority="1748" operator="lessThan">
      <formula>0</formula>
    </cfRule>
  </conditionalFormatting>
  <conditionalFormatting sqref="B514">
    <cfRule type="cellIs" dxfId="1747" priority="1746" operator="lessThan">
      <formula>0</formula>
    </cfRule>
  </conditionalFormatting>
  <conditionalFormatting sqref="B531">
    <cfRule type="cellIs" dxfId="1746" priority="1745" operator="lessThan">
      <formula>0</formula>
    </cfRule>
  </conditionalFormatting>
  <conditionalFormatting sqref="R520">
    <cfRule type="cellIs" dxfId="1745" priority="1744" operator="lessThan">
      <formula>0</formula>
    </cfRule>
  </conditionalFormatting>
  <conditionalFormatting sqref="R520">
    <cfRule type="cellIs" dxfId="1744" priority="1743" operator="lessThan">
      <formula>0</formula>
    </cfRule>
  </conditionalFormatting>
  <conditionalFormatting sqref="R567">
    <cfRule type="cellIs" dxfId="1743" priority="1738" operator="lessThan">
      <formula>0</formula>
    </cfRule>
  </conditionalFormatting>
  <conditionalFormatting sqref="B523 B515">
    <cfRule type="cellIs" dxfId="1742" priority="1747" operator="lessThan">
      <formula>0</formula>
    </cfRule>
  </conditionalFormatting>
  <conditionalFormatting sqref="R528">
    <cfRule type="cellIs" dxfId="1741" priority="1741" operator="lessThan">
      <formula>0</formula>
    </cfRule>
  </conditionalFormatting>
  <conditionalFormatting sqref="R536">
    <cfRule type="cellIs" dxfId="1740" priority="1740" operator="lessThan">
      <formula>0</formula>
    </cfRule>
  </conditionalFormatting>
  <conditionalFormatting sqref="R536">
    <cfRule type="cellIs" dxfId="1739" priority="1739" operator="lessThan">
      <formula>0</formula>
    </cfRule>
  </conditionalFormatting>
  <conditionalFormatting sqref="Q539">
    <cfRule type="cellIs" dxfId="1738" priority="1727" operator="lessThan">
      <formula>0</formula>
    </cfRule>
  </conditionalFormatting>
  <conditionalFormatting sqref="R528">
    <cfRule type="cellIs" dxfId="1737" priority="1742" operator="lessThan">
      <formula>0</formula>
    </cfRule>
  </conditionalFormatting>
  <conditionalFormatting sqref="R567">
    <cfRule type="cellIs" dxfId="1736" priority="1737" operator="lessThan">
      <formula>0</formula>
    </cfRule>
  </conditionalFormatting>
  <conditionalFormatting sqref="Q584:Q587">
    <cfRule type="cellIs" dxfId="1735" priority="1729" operator="lessThan">
      <formula>0</formula>
    </cfRule>
  </conditionalFormatting>
  <conditionalFormatting sqref="Q563:Q566">
    <cfRule type="cellIs" dxfId="1734" priority="1730" operator="lessThan">
      <formula>0</formula>
    </cfRule>
  </conditionalFormatting>
  <conditionalFormatting sqref="R366">
    <cfRule type="cellIs" dxfId="1733" priority="1688" operator="lessThan">
      <formula>0</formula>
    </cfRule>
  </conditionalFormatting>
  <conditionalFormatting sqref="R588">
    <cfRule type="cellIs" dxfId="1732" priority="1735" operator="lessThan">
      <formula>0</formula>
    </cfRule>
  </conditionalFormatting>
  <conditionalFormatting sqref="R544">
    <cfRule type="cellIs" dxfId="1731" priority="1726" operator="lessThan">
      <formula>0</formula>
    </cfRule>
  </conditionalFormatting>
  <conditionalFormatting sqref="J353:N354 K351:N352">
    <cfRule type="cellIs" dxfId="1730" priority="1715" operator="lessThan">
      <formula>0</formula>
    </cfRule>
  </conditionalFormatting>
  <conditionalFormatting sqref="Q516:Q519">
    <cfRule type="cellIs" dxfId="1729" priority="1734" operator="lessThan">
      <formula>0</formula>
    </cfRule>
  </conditionalFormatting>
  <conditionalFormatting sqref="Q524:Q527">
    <cfRule type="cellIs" dxfId="1728" priority="1733" operator="lessThan">
      <formula>0</formula>
    </cfRule>
  </conditionalFormatting>
  <conditionalFormatting sqref="Q539:Q543">
    <cfRule type="cellIs" dxfId="1727" priority="1732" operator="lessThan">
      <formula>0</formula>
    </cfRule>
  </conditionalFormatting>
  <conditionalFormatting sqref="Q532:Q535">
    <cfRule type="cellIs" dxfId="1726" priority="1731" operator="lessThan">
      <formula>0</formula>
    </cfRule>
  </conditionalFormatting>
  <conditionalFormatting sqref="R544">
    <cfRule type="cellIs" dxfId="1725" priority="1725" operator="lessThan">
      <formula>0</formula>
    </cfRule>
  </conditionalFormatting>
  <conditionalFormatting sqref="R354">
    <cfRule type="cellIs" dxfId="1724" priority="1708" operator="lessThan">
      <formula>0</formula>
    </cfRule>
  </conditionalFormatting>
  <conditionalFormatting sqref="R540:R543 B539">
    <cfRule type="cellIs" dxfId="1723" priority="1728" operator="lessThan">
      <formula>0</formula>
    </cfRule>
  </conditionalFormatting>
  <conditionalFormatting sqref="Q555:Q558">
    <cfRule type="cellIs" dxfId="1722" priority="1720" operator="lessThan">
      <formula>0</formula>
    </cfRule>
  </conditionalFormatting>
  <conditionalFormatting sqref="R555:R558 R560">
    <cfRule type="cellIs" dxfId="1721" priority="1723" operator="lessThan">
      <formula>0</formula>
    </cfRule>
  </conditionalFormatting>
  <conditionalFormatting sqref="R559">
    <cfRule type="cellIs" dxfId="1720" priority="1722" operator="lessThan">
      <formula>0</formula>
    </cfRule>
  </conditionalFormatting>
  <conditionalFormatting sqref="R468:R472">
    <cfRule type="cellIs" dxfId="1719" priority="1719" operator="lessThan">
      <formula>0</formula>
    </cfRule>
  </conditionalFormatting>
  <conditionalFormatting sqref="R559">
    <cfRule type="cellIs" dxfId="1718" priority="1721" operator="lessThan">
      <formula>0</formula>
    </cfRule>
  </conditionalFormatting>
  <conditionalFormatting sqref="J351">
    <cfRule type="cellIs" dxfId="1717" priority="1714" operator="lessThan">
      <formula>0</formula>
    </cfRule>
  </conditionalFormatting>
  <conditionalFormatting sqref="Q540:Q543">
    <cfRule type="cellIs" dxfId="1716" priority="1724" operator="lessThan">
      <formula>0</formula>
    </cfRule>
  </conditionalFormatting>
  <conditionalFormatting sqref="Q349:R350 R351:R353">
    <cfRule type="cellIs" dxfId="1715" priority="1718" operator="lessThan">
      <formula>0</formula>
    </cfRule>
  </conditionalFormatting>
  <conditionalFormatting sqref="R396">
    <cfRule type="cellIs" dxfId="1714" priority="1641" operator="lessThan">
      <formula>0</formula>
    </cfRule>
  </conditionalFormatting>
  <conditionalFormatting sqref="B349">
    <cfRule type="cellIs" dxfId="1713" priority="1713" operator="lessThan">
      <formula>0</formula>
    </cfRule>
  </conditionalFormatting>
  <conditionalFormatting sqref="Q393:Q395">
    <cfRule type="cellIs" dxfId="1712" priority="1645" operator="lessThan">
      <formula>0</formula>
    </cfRule>
  </conditionalFormatting>
  <conditionalFormatting sqref="R397">
    <cfRule type="cellIs" dxfId="1711" priority="1643" operator="lessThan">
      <formula>0</formula>
    </cfRule>
  </conditionalFormatting>
  <conditionalFormatting sqref="Q349:Q350">
    <cfRule type="cellIs" dxfId="1710" priority="1717" operator="lessThan">
      <formula>0</formula>
    </cfRule>
  </conditionalFormatting>
  <conditionalFormatting sqref="Q351:Q354">
    <cfRule type="cellIs" dxfId="1709" priority="1716" operator="lessThan">
      <formula>0</formula>
    </cfRule>
  </conditionalFormatting>
  <conditionalFormatting sqref="C397:M397">
    <cfRule type="cellIs" dxfId="1708" priority="1640" operator="lessThan">
      <formula>0</formula>
    </cfRule>
  </conditionalFormatting>
  <conditionalFormatting sqref="R355">
    <cfRule type="cellIs" dxfId="1707" priority="1711" operator="lessThan">
      <formula>0</formula>
    </cfRule>
  </conditionalFormatting>
  <conditionalFormatting sqref="Q398:R398 R399:R401">
    <cfRule type="cellIs" dxfId="1706" priority="1639" operator="lessThan">
      <formula>0</formula>
    </cfRule>
  </conditionalFormatting>
  <conditionalFormatting sqref="Q399:Q401">
    <cfRule type="cellIs" dxfId="1705" priority="1637" operator="lessThan">
      <formula>0</formula>
    </cfRule>
  </conditionalFormatting>
  <conditionalFormatting sqref="C357:J357">
    <cfRule type="cellIs" dxfId="1704" priority="1702" operator="lessThan">
      <formula>0</formula>
    </cfRule>
  </conditionalFormatting>
  <conditionalFormatting sqref="H385">
    <cfRule type="cellIs" dxfId="1703" priority="1602" operator="lessThan">
      <formula>0</formula>
    </cfRule>
  </conditionalFormatting>
  <conditionalFormatting sqref="R402">
    <cfRule type="cellIs" dxfId="1702" priority="1635" operator="lessThan">
      <formula>0</formula>
    </cfRule>
  </conditionalFormatting>
  <conditionalFormatting sqref="B350">
    <cfRule type="cellIs" dxfId="1701" priority="1712" operator="lessThan">
      <formula>0</formula>
    </cfRule>
  </conditionalFormatting>
  <conditionalFormatting sqref="J352">
    <cfRule type="cellIs" dxfId="1700" priority="1709" operator="lessThan">
      <formula>0</formula>
    </cfRule>
  </conditionalFormatting>
  <conditionalFormatting sqref="Q355">
    <cfRule type="cellIs" dxfId="1699" priority="1710" operator="lessThan">
      <formula>0</formula>
    </cfRule>
  </conditionalFormatting>
  <conditionalFormatting sqref="Q440">
    <cfRule type="cellIs" dxfId="1698" priority="1588" operator="lessThan">
      <formula>0</formula>
    </cfRule>
  </conditionalFormatting>
  <conditionalFormatting sqref="R354">
    <cfRule type="cellIs" dxfId="1697" priority="1707" operator="lessThan">
      <formula>0</formula>
    </cfRule>
  </conditionalFormatting>
  <conditionalFormatting sqref="Q356:R356 R357:R359">
    <cfRule type="cellIs" dxfId="1696" priority="1706" operator="lessThan">
      <formula>0</formula>
    </cfRule>
  </conditionalFormatting>
  <conditionalFormatting sqref="Q356">
    <cfRule type="cellIs" dxfId="1695" priority="1705" operator="lessThan">
      <formula>0</formula>
    </cfRule>
  </conditionalFormatting>
  <conditionalFormatting sqref="Q357:Q360">
    <cfRule type="cellIs" dxfId="1694" priority="1704" operator="lessThan">
      <formula>0</formula>
    </cfRule>
  </conditionalFormatting>
  <conditionalFormatting sqref="I358 K358:N358 C359:M360 K357:M357">
    <cfRule type="cellIs" dxfId="1693" priority="1703" operator="lessThan">
      <formula>0</formula>
    </cfRule>
  </conditionalFormatting>
  <conditionalFormatting sqref="B356">
    <cfRule type="cellIs" dxfId="1692" priority="1700" operator="lessThan">
      <formula>0</formula>
    </cfRule>
  </conditionalFormatting>
  <conditionalFormatting sqref="I357">
    <cfRule type="cellIs" dxfId="1691" priority="1701" operator="lessThan">
      <formula>0</formula>
    </cfRule>
  </conditionalFormatting>
  <conditionalFormatting sqref="R361">
    <cfRule type="cellIs" dxfId="1690" priority="1699" operator="lessThan">
      <formula>0</formula>
    </cfRule>
  </conditionalFormatting>
  <conditionalFormatting sqref="C358:J358">
    <cfRule type="cellIs" dxfId="1689" priority="1698" operator="lessThan">
      <formula>0</formula>
    </cfRule>
  </conditionalFormatting>
  <conditionalFormatting sqref="R360">
    <cfRule type="cellIs" dxfId="1688" priority="1697" operator="lessThan">
      <formula>0</formula>
    </cfRule>
  </conditionalFormatting>
  <conditionalFormatting sqref="R360">
    <cfRule type="cellIs" dxfId="1687" priority="1696" operator="lessThan">
      <formula>0</formula>
    </cfRule>
  </conditionalFormatting>
  <conditionalFormatting sqref="Q362:R362 R363:R365">
    <cfRule type="cellIs" dxfId="1686" priority="1695" operator="lessThan">
      <formula>0</formula>
    </cfRule>
  </conditionalFormatting>
  <conditionalFormatting sqref="Q362">
    <cfRule type="cellIs" dxfId="1685" priority="1694" operator="lessThan">
      <formula>0</formula>
    </cfRule>
  </conditionalFormatting>
  <conditionalFormatting sqref="J363">
    <cfRule type="cellIs" dxfId="1684" priority="1692" operator="lessThan">
      <formula>0</formula>
    </cfRule>
  </conditionalFormatting>
  <conditionalFormatting sqref="K363:N364 J365:M366">
    <cfRule type="cellIs" dxfId="1683" priority="1693" operator="lessThan">
      <formula>0</formula>
    </cfRule>
  </conditionalFormatting>
  <conditionalFormatting sqref="Q368">
    <cfRule type="cellIs" dxfId="1682" priority="1685" operator="lessThan">
      <formula>0</formula>
    </cfRule>
  </conditionalFormatting>
  <conditionalFormatting sqref="R367">
    <cfRule type="cellIs" dxfId="1681" priority="1690" operator="lessThan">
      <formula>0</formula>
    </cfRule>
  </conditionalFormatting>
  <conditionalFormatting sqref="B362">
    <cfRule type="cellIs" dxfId="1680" priority="1691" operator="lessThan">
      <formula>0</formula>
    </cfRule>
  </conditionalFormatting>
  <conditionalFormatting sqref="Q405:Q407">
    <cfRule type="cellIs" dxfId="1679" priority="1623" operator="lessThan">
      <formula>0</formula>
    </cfRule>
  </conditionalFormatting>
  <conditionalFormatting sqref="J364">
    <cfRule type="cellIs" dxfId="1678" priority="1689" operator="lessThan">
      <formula>0</formula>
    </cfRule>
  </conditionalFormatting>
  <conditionalFormatting sqref="R366">
    <cfRule type="cellIs" dxfId="1677" priority="1687" operator="lessThan">
      <formula>0</formula>
    </cfRule>
  </conditionalFormatting>
  <conditionalFormatting sqref="Q368:R368 R369:R371">
    <cfRule type="cellIs" dxfId="1676" priority="1686" operator="lessThan">
      <formula>0</formula>
    </cfRule>
  </conditionalFormatting>
  <conditionalFormatting sqref="R372">
    <cfRule type="cellIs" dxfId="1675" priority="1677" operator="lessThan">
      <formula>0</formula>
    </cfRule>
  </conditionalFormatting>
  <conditionalFormatting sqref="I370 K369:N370 C371:M372">
    <cfRule type="cellIs" dxfId="1674" priority="1684" operator="lessThan">
      <formula>0</formula>
    </cfRule>
  </conditionalFormatting>
  <conditionalFormatting sqref="I369">
    <cfRule type="cellIs" dxfId="1673" priority="1682" operator="lessThan">
      <formula>0</formula>
    </cfRule>
  </conditionalFormatting>
  <conditionalFormatting sqref="C369:J369">
    <cfRule type="cellIs" dxfId="1672" priority="1683" operator="lessThan">
      <formula>0</formula>
    </cfRule>
  </conditionalFormatting>
  <conditionalFormatting sqref="B368">
    <cfRule type="cellIs" dxfId="1671" priority="1681" operator="lessThan">
      <formula>0</formula>
    </cfRule>
  </conditionalFormatting>
  <conditionalFormatting sqref="R373">
    <cfRule type="cellIs" dxfId="1670" priority="1680" operator="lessThan">
      <formula>0</formula>
    </cfRule>
  </conditionalFormatting>
  <conditionalFormatting sqref="Q411:Q413">
    <cfRule type="cellIs" dxfId="1669" priority="1616" operator="lessThan">
      <formula>0</formula>
    </cfRule>
  </conditionalFormatting>
  <conditionalFormatting sqref="C370:J370">
    <cfRule type="cellIs" dxfId="1668" priority="1679" operator="lessThan">
      <formula>0</formula>
    </cfRule>
  </conditionalFormatting>
  <conditionalFormatting sqref="R372">
    <cfRule type="cellIs" dxfId="1667" priority="1678" operator="lessThan">
      <formula>0</formula>
    </cfRule>
  </conditionalFormatting>
  <conditionalFormatting sqref="Q374:R374 R375:R377">
    <cfRule type="cellIs" dxfId="1666" priority="1676" operator="lessThan">
      <formula>0</formula>
    </cfRule>
  </conditionalFormatting>
  <conditionalFormatting sqref="Q374">
    <cfRule type="cellIs" dxfId="1665" priority="1675" operator="lessThan">
      <formula>0</formula>
    </cfRule>
  </conditionalFormatting>
  <conditionalFormatting sqref="Q375:Q377">
    <cfRule type="cellIs" dxfId="1664" priority="1674" operator="lessThan">
      <formula>0</formula>
    </cfRule>
  </conditionalFormatting>
  <conditionalFormatting sqref="I376 K375:N376 C377:M378">
    <cfRule type="cellIs" dxfId="1663" priority="1673" operator="lessThan">
      <formula>0</formula>
    </cfRule>
  </conditionalFormatting>
  <conditionalFormatting sqref="I375">
    <cfRule type="cellIs" dxfId="1662" priority="1671" operator="lessThan">
      <formula>0</formula>
    </cfRule>
  </conditionalFormatting>
  <conditionalFormatting sqref="C375:J375">
    <cfRule type="cellIs" dxfId="1661" priority="1672" operator="lessThan">
      <formula>0</formula>
    </cfRule>
  </conditionalFormatting>
  <conditionalFormatting sqref="B374">
    <cfRule type="cellIs" dxfId="1660" priority="1670" operator="lessThan">
      <formula>0</formula>
    </cfRule>
  </conditionalFormatting>
  <conditionalFormatting sqref="R379">
    <cfRule type="cellIs" dxfId="1659" priority="1669" operator="lessThan">
      <formula>0</formula>
    </cfRule>
  </conditionalFormatting>
  <conditionalFormatting sqref="C376:J376">
    <cfRule type="cellIs" dxfId="1658" priority="1668" operator="lessThan">
      <formula>0</formula>
    </cfRule>
  </conditionalFormatting>
  <conditionalFormatting sqref="R378">
    <cfRule type="cellIs" dxfId="1657" priority="1667" operator="lessThan">
      <formula>0</formula>
    </cfRule>
  </conditionalFormatting>
  <conditionalFormatting sqref="R378">
    <cfRule type="cellIs" dxfId="1656" priority="1666" operator="lessThan">
      <formula>0</formula>
    </cfRule>
  </conditionalFormatting>
  <conditionalFormatting sqref="Q380:R380 R381:R383">
    <cfRule type="cellIs" dxfId="1655" priority="1665" operator="lessThan">
      <formula>0</formula>
    </cfRule>
  </conditionalFormatting>
  <conditionalFormatting sqref="Q380">
    <cfRule type="cellIs" dxfId="1654" priority="1664" operator="lessThan">
      <formula>0</formula>
    </cfRule>
  </conditionalFormatting>
  <conditionalFormatting sqref="Q381:Q383">
    <cfRule type="cellIs" dxfId="1653" priority="1663" operator="lessThan">
      <formula>0</formula>
    </cfRule>
  </conditionalFormatting>
  <conditionalFormatting sqref="I382 K381:N382 C383:N383 C384:M384">
    <cfRule type="cellIs" dxfId="1652" priority="1662" operator="lessThan">
      <formula>0</formula>
    </cfRule>
  </conditionalFormatting>
  <conditionalFormatting sqref="I381">
    <cfRule type="cellIs" dxfId="1651" priority="1660" operator="lessThan">
      <formula>0</formula>
    </cfRule>
  </conditionalFormatting>
  <conditionalFormatting sqref="C381:J381">
    <cfRule type="cellIs" dxfId="1650" priority="1661" operator="lessThan">
      <formula>0</formula>
    </cfRule>
  </conditionalFormatting>
  <conditionalFormatting sqref="B380">
    <cfRule type="cellIs" dxfId="1649" priority="1659" operator="lessThan">
      <formula>0</formula>
    </cfRule>
  </conditionalFormatting>
  <conditionalFormatting sqref="R385">
    <cfRule type="cellIs" dxfId="1648" priority="1658" operator="lessThan">
      <formula>0</formula>
    </cfRule>
  </conditionalFormatting>
  <conditionalFormatting sqref="C382:J382">
    <cfRule type="cellIs" dxfId="1647" priority="1657" operator="lessThan">
      <formula>0</formula>
    </cfRule>
  </conditionalFormatting>
  <conditionalFormatting sqref="R384">
    <cfRule type="cellIs" dxfId="1646" priority="1656" operator="lessThan">
      <formula>0</formula>
    </cfRule>
  </conditionalFormatting>
  <conditionalFormatting sqref="R384">
    <cfRule type="cellIs" dxfId="1645" priority="1655" operator="lessThan">
      <formula>0</formula>
    </cfRule>
  </conditionalFormatting>
  <conditionalFormatting sqref="Q386:R386 R387:R389">
    <cfRule type="cellIs" dxfId="1644" priority="1654" operator="lessThan">
      <formula>0</formula>
    </cfRule>
  </conditionalFormatting>
  <conditionalFormatting sqref="Q386">
    <cfRule type="cellIs" dxfId="1643" priority="1653" operator="lessThan">
      <formula>0</formula>
    </cfRule>
  </conditionalFormatting>
  <conditionalFormatting sqref="Q387:Q389">
    <cfRule type="cellIs" dxfId="1642" priority="1652" operator="lessThan">
      <formula>0</formula>
    </cfRule>
  </conditionalFormatting>
  <conditionalFormatting sqref="B386">
    <cfRule type="cellIs" dxfId="1641" priority="1651" operator="lessThan">
      <formula>0</formula>
    </cfRule>
  </conditionalFormatting>
  <conditionalFormatting sqref="R391">
    <cfRule type="cellIs" dxfId="1640" priority="1650" operator="lessThan">
      <formula>0</formula>
    </cfRule>
  </conditionalFormatting>
  <conditionalFormatting sqref="R390">
    <cfRule type="cellIs" dxfId="1639" priority="1649" operator="lessThan">
      <formula>0</formula>
    </cfRule>
  </conditionalFormatting>
  <conditionalFormatting sqref="R390">
    <cfRule type="cellIs" dxfId="1638" priority="1648" operator="lessThan">
      <formula>0</formula>
    </cfRule>
  </conditionalFormatting>
  <conditionalFormatting sqref="Q392:R392 R393:R395">
    <cfRule type="cellIs" dxfId="1637" priority="1647" operator="lessThan">
      <formula>0</formula>
    </cfRule>
  </conditionalFormatting>
  <conditionalFormatting sqref="Q392">
    <cfRule type="cellIs" dxfId="1636" priority="1646" operator="lessThan">
      <formula>0</formula>
    </cfRule>
  </conditionalFormatting>
  <conditionalFormatting sqref="H397">
    <cfRule type="cellIs" dxfId="1635" priority="1605" operator="lessThan">
      <formula>0</formula>
    </cfRule>
  </conditionalFormatting>
  <conditionalFormatting sqref="B392">
    <cfRule type="cellIs" dxfId="1634" priority="1644" operator="lessThan">
      <formula>0</formula>
    </cfRule>
  </conditionalFormatting>
  <conditionalFormatting sqref="H378">
    <cfRule type="cellIs" dxfId="1633" priority="1601" operator="lessThan">
      <formula>0</formula>
    </cfRule>
  </conditionalFormatting>
  <conditionalFormatting sqref="R396">
    <cfRule type="cellIs" dxfId="1632" priority="1642" operator="lessThan">
      <formula>0</formula>
    </cfRule>
  </conditionalFormatting>
  <conditionalFormatting sqref="H360">
    <cfRule type="cellIs" dxfId="1631" priority="1599" operator="lessThan">
      <formula>0</formula>
    </cfRule>
  </conditionalFormatting>
  <conditionalFormatting sqref="H361">
    <cfRule type="cellIs" dxfId="1630" priority="1598" operator="lessThan">
      <formula>0</formula>
    </cfRule>
  </conditionalFormatting>
  <conditionalFormatting sqref="Q398">
    <cfRule type="cellIs" dxfId="1629" priority="1638" operator="lessThan">
      <formula>0</formula>
    </cfRule>
  </conditionalFormatting>
  <conditionalFormatting sqref="R438">
    <cfRule type="cellIs" dxfId="1628" priority="1591" operator="lessThan">
      <formula>0</formula>
    </cfRule>
  </conditionalFormatting>
  <conditionalFormatting sqref="H372">
    <cfRule type="cellIs" dxfId="1627" priority="1597" operator="lessThan">
      <formula>0</formula>
    </cfRule>
  </conditionalFormatting>
  <conditionalFormatting sqref="R402">
    <cfRule type="cellIs" dxfId="1626" priority="1636" operator="lessThan">
      <formula>0</formula>
    </cfRule>
  </conditionalFormatting>
  <conditionalFormatting sqref="Q440:R440 R441:R443">
    <cfRule type="cellIs" dxfId="1625" priority="1589" operator="lessThan">
      <formula>0</formula>
    </cfRule>
  </conditionalFormatting>
  <conditionalFormatting sqref="C391:M391">
    <cfRule type="cellIs" dxfId="1624" priority="1634" operator="lessThan">
      <formula>0</formula>
    </cfRule>
  </conditionalFormatting>
  <conditionalFormatting sqref="C385:M385">
    <cfRule type="cellIs" dxfId="1623" priority="1633" operator="lessThan">
      <formula>0</formula>
    </cfRule>
  </conditionalFormatting>
  <conditionalFormatting sqref="C379:M379">
    <cfRule type="cellIs" dxfId="1622" priority="1632" operator="lessThan">
      <formula>0</formula>
    </cfRule>
  </conditionalFormatting>
  <conditionalFormatting sqref="C373:M373">
    <cfRule type="cellIs" dxfId="1621" priority="1631" operator="lessThan">
      <formula>0</formula>
    </cfRule>
  </conditionalFormatting>
  <conditionalFormatting sqref="J367:M367">
    <cfRule type="cellIs" dxfId="1620" priority="1630" operator="lessThan">
      <formula>0</formula>
    </cfRule>
  </conditionalFormatting>
  <conditionalFormatting sqref="C361:M361">
    <cfRule type="cellIs" dxfId="1619" priority="1629" operator="lessThan">
      <formula>0</formula>
    </cfRule>
  </conditionalFormatting>
  <conditionalFormatting sqref="J355:N355">
    <cfRule type="cellIs" dxfId="1618" priority="1628" operator="lessThan">
      <formula>0</formula>
    </cfRule>
  </conditionalFormatting>
  <conditionalFormatting sqref="B398">
    <cfRule type="cellIs" dxfId="1617" priority="1627" operator="lessThan">
      <formula>0</formula>
    </cfRule>
  </conditionalFormatting>
  <conditionalFormatting sqref="B403">
    <cfRule type="cellIs" dxfId="1616" priority="1626" operator="lessThan">
      <formula>0</formula>
    </cfRule>
  </conditionalFormatting>
  <conditionalFormatting sqref="R408">
    <cfRule type="cellIs" dxfId="1615" priority="1620" operator="lessThan">
      <formula>0</formula>
    </cfRule>
  </conditionalFormatting>
  <conditionalFormatting sqref="R409">
    <cfRule type="cellIs" dxfId="1614" priority="1622" operator="lessThan">
      <formula>0</formula>
    </cfRule>
  </conditionalFormatting>
  <conditionalFormatting sqref="Q404:R404 R405:R407">
    <cfRule type="cellIs" dxfId="1613" priority="1625" operator="lessThan">
      <formula>0</formula>
    </cfRule>
  </conditionalFormatting>
  <conditionalFormatting sqref="Q404">
    <cfRule type="cellIs" dxfId="1612" priority="1624" operator="lessThan">
      <formula>0</formula>
    </cfRule>
  </conditionalFormatting>
  <conditionalFormatting sqref="R408">
    <cfRule type="cellIs" dxfId="1611" priority="1621" operator="lessThan">
      <formula>0</formula>
    </cfRule>
  </conditionalFormatting>
  <conditionalFormatting sqref="B404">
    <cfRule type="cellIs" dxfId="1610" priority="1619" operator="lessThan">
      <formula>0</formula>
    </cfRule>
  </conditionalFormatting>
  <conditionalFormatting sqref="R414">
    <cfRule type="cellIs" dxfId="1609" priority="1613" operator="lessThan">
      <formula>0</formula>
    </cfRule>
  </conditionalFormatting>
  <conditionalFormatting sqref="R415">
    <cfRule type="cellIs" dxfId="1608" priority="1615" operator="lessThan">
      <formula>0</formula>
    </cfRule>
  </conditionalFormatting>
  <conditionalFormatting sqref="Q410:R410 R411:R413">
    <cfRule type="cellIs" dxfId="1607" priority="1618" operator="lessThan">
      <formula>0</formula>
    </cfRule>
  </conditionalFormatting>
  <conditionalFormatting sqref="Q410">
    <cfRule type="cellIs" dxfId="1606" priority="1617" operator="lessThan">
      <formula>0</formula>
    </cfRule>
  </conditionalFormatting>
  <conditionalFormatting sqref="R414">
    <cfRule type="cellIs" dxfId="1605" priority="1614" operator="lessThan">
      <formula>0</formula>
    </cfRule>
  </conditionalFormatting>
  <conditionalFormatting sqref="B410">
    <cfRule type="cellIs" dxfId="1604" priority="1612" operator="lessThan">
      <formula>0</formula>
    </cfRule>
  </conditionalFormatting>
  <conditionalFormatting sqref="R432">
    <cfRule type="cellIs" dxfId="1603" priority="1606" operator="lessThan">
      <formula>0</formula>
    </cfRule>
  </conditionalFormatting>
  <conditionalFormatting sqref="Q429:Q431">
    <cfRule type="cellIs" dxfId="1602" priority="1609" operator="lessThan">
      <formula>0</formula>
    </cfRule>
  </conditionalFormatting>
  <conditionalFormatting sqref="R433">
    <cfRule type="cellIs" dxfId="1601" priority="1608" operator="lessThan">
      <formula>0</formula>
    </cfRule>
  </conditionalFormatting>
  <conditionalFormatting sqref="Q428:R428 R429:R431">
    <cfRule type="cellIs" dxfId="1600" priority="1611" operator="lessThan">
      <formula>0</formula>
    </cfRule>
  </conditionalFormatting>
  <conditionalFormatting sqref="Q428">
    <cfRule type="cellIs" dxfId="1599" priority="1610" operator="lessThan">
      <formula>0</formula>
    </cfRule>
  </conditionalFormatting>
  <conditionalFormatting sqref="R432">
    <cfRule type="cellIs" dxfId="1598" priority="1607" operator="lessThan">
      <formula>0</formula>
    </cfRule>
  </conditionalFormatting>
  <conditionalFormatting sqref="H391">
    <cfRule type="cellIs" dxfId="1597" priority="1604" operator="lessThan">
      <formula>0</formula>
    </cfRule>
  </conditionalFormatting>
  <conditionalFormatting sqref="Q435:Q437">
    <cfRule type="cellIs" dxfId="1596" priority="1593" operator="lessThan">
      <formula>0</formula>
    </cfRule>
  </conditionalFormatting>
  <conditionalFormatting sqref="R444">
    <cfRule type="cellIs" dxfId="1595" priority="1585" operator="lessThan">
      <formula>0</formula>
    </cfRule>
  </conditionalFormatting>
  <conditionalFormatting sqref="H384">
    <cfRule type="cellIs" dxfId="1594" priority="1603" operator="lessThan">
      <formula>0</formula>
    </cfRule>
  </conditionalFormatting>
  <conditionalFormatting sqref="H379">
    <cfRule type="cellIs" dxfId="1593" priority="1600" operator="lessThan">
      <formula>0</formula>
    </cfRule>
  </conditionalFormatting>
  <conditionalFormatting sqref="R438">
    <cfRule type="cellIs" dxfId="1592" priority="1592" operator="lessThan">
      <formula>0</formula>
    </cfRule>
  </conditionalFormatting>
  <conditionalFormatting sqref="H373">
    <cfRule type="cellIs" dxfId="1591" priority="1596" operator="lessThan">
      <formula>0</formula>
    </cfRule>
  </conditionalFormatting>
  <conditionalFormatting sqref="Q441:Q443">
    <cfRule type="cellIs" dxfId="1590" priority="1587" operator="lessThan">
      <formula>0</formula>
    </cfRule>
  </conditionalFormatting>
  <conditionalFormatting sqref="Q434:R434 R435:R437">
    <cfRule type="cellIs" dxfId="1589" priority="1595" operator="lessThan">
      <formula>0</formula>
    </cfRule>
  </conditionalFormatting>
  <conditionalFormatting sqref="Q434">
    <cfRule type="cellIs" dxfId="1588" priority="1594" operator="lessThan">
      <formula>0</formula>
    </cfRule>
  </conditionalFormatting>
  <conditionalFormatting sqref="B434">
    <cfRule type="cellIs" dxfId="1587" priority="1590" operator="lessThan">
      <formula>0</formula>
    </cfRule>
  </conditionalFormatting>
  <conditionalFormatting sqref="R445:R446">
    <cfRule type="cellIs" dxfId="1586" priority="1581" operator="lessThan">
      <formula>0</formula>
    </cfRule>
  </conditionalFormatting>
  <conditionalFormatting sqref="R444">
    <cfRule type="cellIs" dxfId="1585" priority="1584" operator="lessThan">
      <formula>0</formula>
    </cfRule>
  </conditionalFormatting>
  <conditionalFormatting sqref="B446">
    <cfRule type="cellIs" dxfId="1584" priority="1580" operator="lessThan">
      <formula>0</formula>
    </cfRule>
  </conditionalFormatting>
  <conditionalFormatting sqref="B440">
    <cfRule type="cellIs" dxfId="1583" priority="1583" operator="lessThan">
      <formula>0</formula>
    </cfRule>
  </conditionalFormatting>
  <conditionalFormatting sqref="Q446">
    <cfRule type="cellIs" dxfId="1582" priority="1586" operator="lessThan">
      <formula>0</formula>
    </cfRule>
  </conditionalFormatting>
  <conditionalFormatting sqref="B447">
    <cfRule type="cellIs" dxfId="1581" priority="1579" operator="lessThan">
      <formula>0</formula>
    </cfRule>
  </conditionalFormatting>
  <conditionalFormatting sqref="R439">
    <cfRule type="cellIs" dxfId="1580" priority="1582" operator="lessThan">
      <formula>0</formula>
    </cfRule>
  </conditionalFormatting>
  <conditionalFormatting sqref="R448:R450">
    <cfRule type="cellIs" dxfId="1579" priority="1578" operator="lessThan">
      <formula>0</formula>
    </cfRule>
  </conditionalFormatting>
  <conditionalFormatting sqref="Q448:Q450">
    <cfRule type="cellIs" dxfId="1578" priority="1577" operator="lessThan">
      <formula>0</formula>
    </cfRule>
  </conditionalFormatting>
  <conditionalFormatting sqref="R603">
    <cfRule type="cellIs" dxfId="1577" priority="1552" operator="lessThan">
      <formula>0</formula>
    </cfRule>
  </conditionalFormatting>
  <conditionalFormatting sqref="B625">
    <cfRule type="cellIs" dxfId="1576" priority="1516" operator="lessThan">
      <formula>0</formula>
    </cfRule>
  </conditionalFormatting>
  <conditionalFormatting sqref="Q454:Q456">
    <cfRule type="cellIs" dxfId="1575" priority="1573" operator="lessThan">
      <formula>0</formula>
    </cfRule>
  </conditionalFormatting>
  <conditionalFormatting sqref="R457">
    <cfRule type="cellIs" dxfId="1574" priority="1572" operator="lessThan">
      <formula>0</formula>
    </cfRule>
  </conditionalFormatting>
  <conditionalFormatting sqref="R597">
    <cfRule type="cellIs" dxfId="1573" priority="1561" operator="lessThan">
      <formula>0</formula>
    </cfRule>
  </conditionalFormatting>
  <conditionalFormatting sqref="R451">
    <cfRule type="cellIs" dxfId="1572" priority="1576" operator="lessThan">
      <formula>0</formula>
    </cfRule>
  </conditionalFormatting>
  <conditionalFormatting sqref="R451">
    <cfRule type="cellIs" dxfId="1571" priority="1575" operator="lessThan">
      <formula>0</formula>
    </cfRule>
  </conditionalFormatting>
  <conditionalFormatting sqref="R457">
    <cfRule type="cellIs" dxfId="1570" priority="1571" operator="lessThan">
      <formula>0</formula>
    </cfRule>
  </conditionalFormatting>
  <conditionalFormatting sqref="J593:N595 J596:M596">
    <cfRule type="cellIs" dxfId="1569" priority="1565" operator="lessThan">
      <formula>0</formula>
    </cfRule>
  </conditionalFormatting>
  <conditionalFormatting sqref="B453">
    <cfRule type="cellIs" dxfId="1568" priority="1569" operator="lessThan">
      <formula>0</formula>
    </cfRule>
  </conditionalFormatting>
  <conditionalFormatting sqref="Q599:Q602">
    <cfRule type="cellIs" dxfId="1567" priority="1558" operator="lessThan">
      <formula>0</formula>
    </cfRule>
  </conditionalFormatting>
  <conditionalFormatting sqref="R454:R456">
    <cfRule type="cellIs" dxfId="1566" priority="1574" operator="lessThan">
      <formula>0</formula>
    </cfRule>
  </conditionalFormatting>
  <conditionalFormatting sqref="R593:R595">
    <cfRule type="cellIs" dxfId="1565" priority="1568" operator="lessThan">
      <formula>0</formula>
    </cfRule>
  </conditionalFormatting>
  <conditionalFormatting sqref="R596">
    <cfRule type="cellIs" dxfId="1564" priority="1563" operator="lessThan">
      <formula>0</formula>
    </cfRule>
  </conditionalFormatting>
  <conditionalFormatting sqref="R452">
    <cfRule type="cellIs" dxfId="1563" priority="1570" operator="lessThan">
      <formula>0</formula>
    </cfRule>
  </conditionalFormatting>
  <conditionalFormatting sqref="B592">
    <cfRule type="cellIs" dxfId="1562" priority="1560" operator="lessThan">
      <formula>0</formula>
    </cfRule>
  </conditionalFormatting>
  <conditionalFormatting sqref="Q593:Q595">
    <cfRule type="cellIs" dxfId="1561" priority="1567" operator="lessThan">
      <formula>0</formula>
    </cfRule>
  </conditionalFormatting>
  <conditionalFormatting sqref="J594">
    <cfRule type="cellIs" dxfId="1560" priority="1564" operator="lessThan">
      <formula>0</formula>
    </cfRule>
  </conditionalFormatting>
  <conditionalFormatting sqref="R602">
    <cfRule type="cellIs" dxfId="1559" priority="1553" operator="lessThan">
      <formula>0</formula>
    </cfRule>
  </conditionalFormatting>
  <conditionalFormatting sqref="J595:N595 K593:N594 J596:M596">
    <cfRule type="cellIs" dxfId="1558" priority="1566" operator="lessThan">
      <formula>0</formula>
    </cfRule>
  </conditionalFormatting>
  <conditionalFormatting sqref="R596">
    <cfRule type="cellIs" dxfId="1557" priority="1562" operator="lessThan">
      <formula>0</formula>
    </cfRule>
  </conditionalFormatting>
  <conditionalFormatting sqref="J599:N599 J601:N602 J600:M600">
    <cfRule type="cellIs" dxfId="1556" priority="1556" operator="lessThan">
      <formula>0</formula>
    </cfRule>
  </conditionalFormatting>
  <conditionalFormatting sqref="Q616:Q619">
    <cfRule type="cellIs" dxfId="1555" priority="1550" operator="lessThan">
      <formula>0</formula>
    </cfRule>
  </conditionalFormatting>
  <conditionalFormatting sqref="R602">
    <cfRule type="cellIs" dxfId="1554" priority="1554" operator="lessThan">
      <formula>0</formula>
    </cfRule>
  </conditionalFormatting>
  <conditionalFormatting sqref="J600">
    <cfRule type="cellIs" dxfId="1553" priority="1555" operator="lessThan">
      <formula>0</formula>
    </cfRule>
  </conditionalFormatting>
  <conditionalFormatting sqref="J601:N602 K599:N599 K600:M600">
    <cfRule type="cellIs" dxfId="1552" priority="1557" operator="lessThan">
      <formula>0</formula>
    </cfRule>
  </conditionalFormatting>
  <conditionalFormatting sqref="R599:R601">
    <cfRule type="cellIs" dxfId="1551" priority="1559" operator="lessThan">
      <formula>0</formula>
    </cfRule>
  </conditionalFormatting>
  <conditionalFormatting sqref="R629">
    <cfRule type="cellIs" dxfId="1550" priority="1520" operator="lessThan">
      <formula>0</formula>
    </cfRule>
  </conditionalFormatting>
  <conditionalFormatting sqref="I626">
    <cfRule type="cellIs" dxfId="1549" priority="1523" operator="lessThan">
      <formula>0</formula>
    </cfRule>
  </conditionalFormatting>
  <conditionalFormatting sqref="C616:N619">
    <cfRule type="cellIs" dxfId="1548" priority="1548" operator="lessThan">
      <formula>0</formula>
    </cfRule>
  </conditionalFormatting>
  <conditionalFormatting sqref="R619">
    <cfRule type="cellIs" dxfId="1547" priority="1544" operator="lessThan">
      <formula>0</formula>
    </cfRule>
  </conditionalFormatting>
  <conditionalFormatting sqref="I616">
    <cfRule type="cellIs" dxfId="1546" priority="1547" operator="lessThan">
      <formula>0</formula>
    </cfRule>
  </conditionalFormatting>
  <conditionalFormatting sqref="H621:H624">
    <cfRule type="cellIs" dxfId="1545" priority="1530" operator="lessThan">
      <formula>0</formula>
    </cfRule>
  </conditionalFormatting>
  <conditionalFormatting sqref="R619">
    <cfRule type="cellIs" dxfId="1544" priority="1545" operator="lessThan">
      <formula>0</formula>
    </cfRule>
  </conditionalFormatting>
  <conditionalFormatting sqref="H616">
    <cfRule type="cellIs" dxfId="1543" priority="1541" operator="lessThan">
      <formula>0</formula>
    </cfRule>
  </conditionalFormatting>
  <conditionalFormatting sqref="H616:H619">
    <cfRule type="cellIs" dxfId="1542" priority="1542" operator="lessThan">
      <formula>0</formula>
    </cfRule>
  </conditionalFormatting>
  <conditionalFormatting sqref="C617:J617">
    <cfRule type="cellIs" dxfId="1541" priority="1546" operator="lessThan">
      <formula>0</formula>
    </cfRule>
  </conditionalFormatting>
  <conditionalFormatting sqref="H617:H619">
    <cfRule type="cellIs" dxfId="1540" priority="1543" operator="lessThan">
      <formula>0</formula>
    </cfRule>
  </conditionalFormatting>
  <conditionalFormatting sqref="I617 K616:N617 C618:N619">
    <cfRule type="cellIs" dxfId="1539" priority="1549" operator="lessThan">
      <formula>0</formula>
    </cfRule>
  </conditionalFormatting>
  <conditionalFormatting sqref="R616:R618">
    <cfRule type="cellIs" dxfId="1538" priority="1551" operator="lessThan">
      <formula>0</formula>
    </cfRule>
  </conditionalFormatting>
  <conditionalFormatting sqref="B615">
    <cfRule type="cellIs" dxfId="1537" priority="1540" operator="lessThan">
      <formula>0</formula>
    </cfRule>
  </conditionalFormatting>
  <conditionalFormatting sqref="R624">
    <cfRule type="cellIs" dxfId="1536" priority="1532" operator="lessThan">
      <formula>0</formula>
    </cfRule>
  </conditionalFormatting>
  <conditionalFormatting sqref="I621">
    <cfRule type="cellIs" dxfId="1535" priority="1535" operator="lessThan">
      <formula>0</formula>
    </cfRule>
  </conditionalFormatting>
  <conditionalFormatting sqref="C621:N624">
    <cfRule type="cellIs" dxfId="1534" priority="1536" operator="lessThan">
      <formula>0</formula>
    </cfRule>
  </conditionalFormatting>
  <conditionalFormatting sqref="R624">
    <cfRule type="cellIs" dxfId="1533" priority="1533" operator="lessThan">
      <formula>0</formula>
    </cfRule>
  </conditionalFormatting>
  <conditionalFormatting sqref="H621">
    <cfRule type="cellIs" dxfId="1532" priority="1529" operator="lessThan">
      <formula>0</formula>
    </cfRule>
  </conditionalFormatting>
  <conditionalFormatting sqref="Q621:Q624">
    <cfRule type="cellIs" dxfId="1531" priority="1538" operator="lessThan">
      <formula>0</formula>
    </cfRule>
  </conditionalFormatting>
  <conditionalFormatting sqref="C622:J622">
    <cfRule type="cellIs" dxfId="1530" priority="1534" operator="lessThan">
      <formula>0</formula>
    </cfRule>
  </conditionalFormatting>
  <conditionalFormatting sqref="H622:H624">
    <cfRule type="cellIs" dxfId="1529" priority="1531" operator="lessThan">
      <formula>0</formula>
    </cfRule>
  </conditionalFormatting>
  <conditionalFormatting sqref="I622 K621:N622 C623:N624">
    <cfRule type="cellIs" dxfId="1528" priority="1537" operator="lessThan">
      <formula>0</formula>
    </cfRule>
  </conditionalFormatting>
  <conditionalFormatting sqref="R621:R623">
    <cfRule type="cellIs" dxfId="1527" priority="1539" operator="lessThan">
      <formula>0</formula>
    </cfRule>
  </conditionalFormatting>
  <conditionalFormatting sqref="B620">
    <cfRule type="cellIs" dxfId="1526" priority="1528" operator="lessThan">
      <formula>0</formula>
    </cfRule>
  </conditionalFormatting>
  <conditionalFormatting sqref="C626:N629">
    <cfRule type="cellIs" dxfId="1525" priority="1524" operator="lessThan">
      <formula>0</formula>
    </cfRule>
  </conditionalFormatting>
  <conditionalFormatting sqref="R629">
    <cfRule type="cellIs" dxfId="1524" priority="1521" operator="lessThan">
      <formula>0</formula>
    </cfRule>
  </conditionalFormatting>
  <conditionalFormatting sqref="H626">
    <cfRule type="cellIs" dxfId="1523" priority="1517" operator="lessThan">
      <formula>0</formula>
    </cfRule>
  </conditionalFormatting>
  <conditionalFormatting sqref="H626:H629">
    <cfRule type="cellIs" dxfId="1522" priority="1518" operator="lessThan">
      <formula>0</formula>
    </cfRule>
  </conditionalFormatting>
  <conditionalFormatting sqref="Q626:Q629">
    <cfRule type="cellIs" dxfId="1521" priority="1526" operator="lessThan">
      <formula>0</formula>
    </cfRule>
  </conditionalFormatting>
  <conditionalFormatting sqref="C627:J627">
    <cfRule type="cellIs" dxfId="1520" priority="1522" operator="lessThan">
      <formula>0</formula>
    </cfRule>
  </conditionalFormatting>
  <conditionalFormatting sqref="H627:H629">
    <cfRule type="cellIs" dxfId="1519" priority="1519" operator="lessThan">
      <formula>0</formula>
    </cfRule>
  </conditionalFormatting>
  <conditionalFormatting sqref="I627 K626:N627 C628:N629">
    <cfRule type="cellIs" dxfId="1518" priority="1525" operator="lessThan">
      <formula>0</formula>
    </cfRule>
  </conditionalFormatting>
  <conditionalFormatting sqref="R626:R628">
    <cfRule type="cellIs" dxfId="1517" priority="1527" operator="lessThan">
      <formula>0</formula>
    </cfRule>
  </conditionalFormatting>
  <conditionalFormatting sqref="C351:I351">
    <cfRule type="cellIs" dxfId="1516" priority="1513" operator="lessThan">
      <formula>0</formula>
    </cfRule>
  </conditionalFormatting>
  <conditionalFormatting sqref="C353:I354">
    <cfRule type="cellIs" dxfId="1515" priority="1514" operator="lessThan">
      <formula>0</formula>
    </cfRule>
  </conditionalFormatting>
  <conditionalFormatting sqref="Q506:R506">
    <cfRule type="cellIs" dxfId="1514" priority="1497" operator="lessThan">
      <formula>0</formula>
    </cfRule>
  </conditionalFormatting>
  <conditionalFormatting sqref="Q499:Q502">
    <cfRule type="cellIs" dxfId="1513" priority="1498" operator="lessThan">
      <formula>0</formula>
    </cfRule>
  </conditionalFormatting>
  <conditionalFormatting sqref="R611:R613">
    <cfRule type="cellIs" dxfId="1512" priority="1460" operator="lessThan">
      <formula>0</formula>
    </cfRule>
  </conditionalFormatting>
  <conditionalFormatting sqref="B498">
    <cfRule type="cellIs" dxfId="1511" priority="1515" operator="lessThan">
      <formula>0</formula>
    </cfRule>
  </conditionalFormatting>
  <conditionalFormatting sqref="N427">
    <cfRule type="cellIs" dxfId="1510" priority="1235" operator="lessThan">
      <formula>0</formula>
    </cfRule>
  </conditionalFormatting>
  <conditionalFormatting sqref="C352:I352">
    <cfRule type="cellIs" dxfId="1509" priority="1512" operator="lessThan">
      <formula>0</formula>
    </cfRule>
  </conditionalFormatting>
  <conditionalFormatting sqref="C355:I355">
    <cfRule type="cellIs" dxfId="1508" priority="1511" operator="lessThan">
      <formula>0</formula>
    </cfRule>
  </conditionalFormatting>
  <conditionalFormatting sqref="C365:I366">
    <cfRule type="cellIs" dxfId="1507" priority="1510" operator="lessThan">
      <formula>0</formula>
    </cfRule>
  </conditionalFormatting>
  <conditionalFormatting sqref="C363:I363">
    <cfRule type="cellIs" dxfId="1506" priority="1509" operator="lessThan">
      <formula>0</formula>
    </cfRule>
  </conditionalFormatting>
  <conditionalFormatting sqref="C364:I364">
    <cfRule type="cellIs" dxfId="1505" priority="1508" operator="lessThan">
      <formula>0</formula>
    </cfRule>
  </conditionalFormatting>
  <conditionalFormatting sqref="C367:I367">
    <cfRule type="cellIs" dxfId="1504" priority="1507" operator="lessThan">
      <formula>0</formula>
    </cfRule>
  </conditionalFormatting>
  <conditionalFormatting sqref="C593:I596">
    <cfRule type="cellIs" dxfId="1503" priority="1505" operator="lessThan">
      <formula>0</formula>
    </cfRule>
  </conditionalFormatting>
  <conditionalFormatting sqref="C594:I594">
    <cfRule type="cellIs" dxfId="1502" priority="1504" operator="lessThan">
      <formula>0</formula>
    </cfRule>
  </conditionalFormatting>
  <conditionalFormatting sqref="C595:I596">
    <cfRule type="cellIs" dxfId="1501" priority="1506" operator="lessThan">
      <formula>0</formula>
    </cfRule>
  </conditionalFormatting>
  <conditionalFormatting sqref="R551">
    <cfRule type="cellIs" dxfId="1500" priority="1486" operator="lessThan">
      <formula>0</formula>
    </cfRule>
  </conditionalFormatting>
  <conditionalFormatting sqref="R551">
    <cfRule type="cellIs" dxfId="1499" priority="1487" operator="lessThan">
      <formula>0</formula>
    </cfRule>
  </conditionalFormatting>
  <conditionalFormatting sqref="C599:I602">
    <cfRule type="cellIs" dxfId="1498" priority="1502" operator="lessThan">
      <formula>0</formula>
    </cfRule>
  </conditionalFormatting>
  <conditionalFormatting sqref="C600:I600">
    <cfRule type="cellIs" dxfId="1497" priority="1501" operator="lessThan">
      <formula>0</formula>
    </cfRule>
  </conditionalFormatting>
  <conditionalFormatting sqref="C601:I602">
    <cfRule type="cellIs" dxfId="1496" priority="1503" operator="lessThan">
      <formula>0</formula>
    </cfRule>
  </conditionalFormatting>
  <conditionalFormatting sqref="C461:C464">
    <cfRule type="cellIs" dxfId="1495" priority="1500" operator="lessThan">
      <formula>0</formula>
    </cfRule>
  </conditionalFormatting>
  <conditionalFormatting sqref="Q468:Q471">
    <cfRule type="cellIs" dxfId="1494" priority="1499" operator="lessThan">
      <formula>0</formula>
    </cfRule>
  </conditionalFormatting>
  <conditionalFormatting sqref="R507:R510">
    <cfRule type="cellIs" dxfId="1493" priority="1496" operator="lessThan">
      <formula>0</formula>
    </cfRule>
  </conditionalFormatting>
  <conditionalFormatting sqref="R511:R512">
    <cfRule type="cellIs" dxfId="1492" priority="1495" operator="lessThan">
      <formula>0</formula>
    </cfRule>
  </conditionalFormatting>
  <conditionalFormatting sqref="R512">
    <cfRule type="cellIs" dxfId="1491" priority="1494" operator="lessThan">
      <formula>0</formula>
    </cfRule>
  </conditionalFormatting>
  <conditionalFormatting sqref="R511">
    <cfRule type="cellIs" dxfId="1490" priority="1493" operator="lessThan">
      <formula>0</formula>
    </cfRule>
  </conditionalFormatting>
  <conditionalFormatting sqref="Q507:Q510">
    <cfRule type="cellIs" dxfId="1489" priority="1492" operator="lessThan">
      <formula>0</formula>
    </cfRule>
  </conditionalFormatting>
  <conditionalFormatting sqref="B506">
    <cfRule type="cellIs" dxfId="1488" priority="1491" operator="lessThan">
      <formula>0</formula>
    </cfRule>
  </conditionalFormatting>
  <conditionalFormatting sqref="C611:N614">
    <cfRule type="cellIs" dxfId="1487" priority="1457" operator="lessThan">
      <formula>0</formula>
    </cfRule>
  </conditionalFormatting>
  <conditionalFormatting sqref="R614">
    <cfRule type="cellIs" dxfId="1486" priority="1454" operator="lessThan">
      <formula>0</formula>
    </cfRule>
  </conditionalFormatting>
  <conditionalFormatting sqref="Q547:Q550">
    <cfRule type="cellIs" dxfId="1485" priority="1485" operator="lessThan">
      <formula>0</formula>
    </cfRule>
  </conditionalFormatting>
  <conditionalFormatting sqref="H611:H614">
    <cfRule type="cellIs" dxfId="1484" priority="1451" operator="lessThan">
      <formula>0</formula>
    </cfRule>
  </conditionalFormatting>
  <conditionalFormatting sqref="R504">
    <cfRule type="cellIs" dxfId="1483" priority="1490" operator="lessThan">
      <formula>0</formula>
    </cfRule>
  </conditionalFormatting>
  <conditionalFormatting sqref="R547:R550 R552 R554:R560">
    <cfRule type="cellIs" dxfId="1482" priority="1489" operator="lessThan">
      <formula>0</formula>
    </cfRule>
  </conditionalFormatting>
  <conditionalFormatting sqref="Q546">
    <cfRule type="cellIs" dxfId="1481" priority="1488" operator="lessThan">
      <formula>0</formula>
    </cfRule>
  </conditionalFormatting>
  <conditionalFormatting sqref="Q554:Q558">
    <cfRule type="cellIs" dxfId="1480" priority="1484" operator="lessThan">
      <formula>0</formula>
    </cfRule>
  </conditionalFormatting>
  <conditionalFormatting sqref="R570:R573 R575">
    <cfRule type="cellIs" dxfId="1479" priority="1482" operator="lessThan">
      <formula>0</formula>
    </cfRule>
  </conditionalFormatting>
  <conditionalFormatting sqref="B546">
    <cfRule type="cellIs" dxfId="1478" priority="1483" operator="lessThan">
      <formula>0</formula>
    </cfRule>
  </conditionalFormatting>
  <conditionalFormatting sqref="Q569">
    <cfRule type="cellIs" dxfId="1477" priority="1481" operator="lessThan">
      <formula>0</formula>
    </cfRule>
  </conditionalFormatting>
  <conditionalFormatting sqref="R574">
    <cfRule type="cellIs" dxfId="1476" priority="1480" operator="lessThan">
      <formula>0</formula>
    </cfRule>
  </conditionalFormatting>
  <conditionalFormatting sqref="R574">
    <cfRule type="cellIs" dxfId="1475" priority="1479" operator="lessThan">
      <formula>0</formula>
    </cfRule>
  </conditionalFormatting>
  <conditionalFormatting sqref="Q570:Q573">
    <cfRule type="cellIs" dxfId="1474" priority="1478" operator="lessThan">
      <formula>0</formula>
    </cfRule>
  </conditionalFormatting>
  <conditionalFormatting sqref="R582 R577:R580">
    <cfRule type="cellIs" dxfId="1473" priority="1476" operator="lessThan">
      <formula>0</formula>
    </cfRule>
  </conditionalFormatting>
  <conditionalFormatting sqref="R581">
    <cfRule type="cellIs" dxfId="1472" priority="1474" operator="lessThan">
      <formula>0</formula>
    </cfRule>
  </conditionalFormatting>
  <conditionalFormatting sqref="B569">
    <cfRule type="cellIs" dxfId="1471" priority="1477" operator="lessThan">
      <formula>0</formula>
    </cfRule>
  </conditionalFormatting>
  <conditionalFormatting sqref="Q576">
    <cfRule type="cellIs" dxfId="1470" priority="1475" operator="lessThan">
      <formula>0</formula>
    </cfRule>
  </conditionalFormatting>
  <conditionalFormatting sqref="Q577:Q580">
    <cfRule type="cellIs" dxfId="1469" priority="1472" operator="lessThan">
      <formula>0</formula>
    </cfRule>
  </conditionalFormatting>
  <conditionalFormatting sqref="R581">
    <cfRule type="cellIs" dxfId="1468" priority="1473" operator="lessThan">
      <formula>0</formula>
    </cfRule>
  </conditionalFormatting>
  <conditionalFormatting sqref="Q605:Q607 Q609">
    <cfRule type="cellIs" dxfId="1467" priority="1470" operator="lessThan">
      <formula>0</formula>
    </cfRule>
  </conditionalFormatting>
  <conditionalFormatting sqref="R605:R607">
    <cfRule type="cellIs" dxfId="1466" priority="1471" operator="lessThan">
      <formula>0</formula>
    </cfRule>
  </conditionalFormatting>
  <conditionalFormatting sqref="C607:I607">
    <cfRule type="cellIs" dxfId="1465" priority="1463" operator="lessThan">
      <formula>0</formula>
    </cfRule>
  </conditionalFormatting>
  <conditionalFormatting sqref="C605:I607">
    <cfRule type="cellIs" dxfId="1464" priority="1462" operator="lessThan">
      <formula>0</formula>
    </cfRule>
  </conditionalFormatting>
  <conditionalFormatting sqref="B604">
    <cfRule type="cellIs" dxfId="1463" priority="1464" operator="lessThan">
      <formula>0</formula>
    </cfRule>
  </conditionalFormatting>
  <conditionalFormatting sqref="J605:N607">
    <cfRule type="cellIs" dxfId="1462" priority="1468" operator="lessThan">
      <formula>0</formula>
    </cfRule>
  </conditionalFormatting>
  <conditionalFormatting sqref="Q611:Q614">
    <cfRule type="cellIs" dxfId="1461" priority="1459" operator="lessThan">
      <formula>0</formula>
    </cfRule>
  </conditionalFormatting>
  <conditionalFormatting sqref="R608:R609">
    <cfRule type="cellIs" dxfId="1460" priority="1465" operator="lessThan">
      <formula>0</formula>
    </cfRule>
  </conditionalFormatting>
  <conditionalFormatting sqref="C433:M433">
    <cfRule type="cellIs" dxfId="1459" priority="1233" operator="lessThan">
      <formula>0</formula>
    </cfRule>
  </conditionalFormatting>
  <conditionalFormatting sqref="R608:R609">
    <cfRule type="cellIs" dxfId="1458" priority="1466" operator="lessThan">
      <formula>0</formula>
    </cfRule>
  </conditionalFormatting>
  <conditionalFormatting sqref="J606">
    <cfRule type="cellIs" dxfId="1457" priority="1467" operator="lessThan">
      <formula>0</formula>
    </cfRule>
  </conditionalFormatting>
  <conditionalFormatting sqref="J607:N607 K605:N606">
    <cfRule type="cellIs" dxfId="1456" priority="1469" operator="lessThan">
      <formula>0</formula>
    </cfRule>
  </conditionalFormatting>
  <conditionalFormatting sqref="I612 K611:N612 C613:N614">
    <cfRule type="cellIs" dxfId="1455" priority="1458" operator="lessThan">
      <formula>0</formula>
    </cfRule>
  </conditionalFormatting>
  <conditionalFormatting sqref="N427">
    <cfRule type="cellIs" dxfId="1454" priority="1236" operator="lessThan">
      <formula>0</formula>
    </cfRule>
  </conditionalFormatting>
  <conditionalFormatting sqref="B429:N429">
    <cfRule type="cellIs" dxfId="1453" priority="1228" operator="lessThan">
      <formula>0</formula>
    </cfRule>
  </conditionalFormatting>
  <conditionalFormatting sqref="C606:I606">
    <cfRule type="cellIs" dxfId="1452" priority="1461" operator="lessThan">
      <formula>0</formula>
    </cfRule>
  </conditionalFormatting>
  <conditionalFormatting sqref="B429:N429">
    <cfRule type="cellIs" dxfId="1451" priority="1229" operator="lessThan">
      <formula>0</formula>
    </cfRule>
  </conditionalFormatting>
  <conditionalFormatting sqref="H433">
    <cfRule type="cellIs" dxfId="1450" priority="1232" operator="lessThan">
      <formula>0</formula>
    </cfRule>
  </conditionalFormatting>
  <conditionalFormatting sqref="B433">
    <cfRule type="cellIs" dxfId="1449" priority="1231" operator="lessThan">
      <formula>0</formula>
    </cfRule>
  </conditionalFormatting>
  <conditionalFormatting sqref="B433">
    <cfRule type="cellIs" dxfId="1448" priority="1230" operator="lessThan">
      <formula>0</formula>
    </cfRule>
  </conditionalFormatting>
  <conditionalFormatting sqref="B429:N429">
    <cfRule type="cellIs" dxfId="1447" priority="1226" operator="lessThan">
      <formula>0</formula>
    </cfRule>
  </conditionalFormatting>
  <conditionalFormatting sqref="B429:N429">
    <cfRule type="cellIs" dxfId="1446" priority="1227" operator="lessThan">
      <formula>0</formula>
    </cfRule>
  </conditionalFormatting>
  <conditionalFormatting sqref="B435:N435">
    <cfRule type="cellIs" dxfId="1445" priority="1213" operator="lessThan">
      <formula>0</formula>
    </cfRule>
  </conditionalFormatting>
  <conditionalFormatting sqref="H611">
    <cfRule type="cellIs" dxfId="1444" priority="1450" operator="lessThan">
      <formula>0</formula>
    </cfRule>
  </conditionalFormatting>
  <conditionalFormatting sqref="C433:M433">
    <cfRule type="cellIs" dxfId="1443" priority="1234" operator="lessThan">
      <formula>0</formula>
    </cfRule>
  </conditionalFormatting>
  <conditionalFormatting sqref="H612:H614">
    <cfRule type="cellIs" dxfId="1442" priority="1452" operator="lessThan">
      <formula>0</formula>
    </cfRule>
  </conditionalFormatting>
  <conditionalFormatting sqref="R614">
    <cfRule type="cellIs" dxfId="1441" priority="1453" operator="lessThan">
      <formula>0</formula>
    </cfRule>
  </conditionalFormatting>
  <conditionalFormatting sqref="I611">
    <cfRule type="cellIs" dxfId="1440" priority="1456" operator="lessThan">
      <formula>0</formula>
    </cfRule>
  </conditionalFormatting>
  <conditionalFormatting sqref="N439">
    <cfRule type="cellIs" dxfId="1439" priority="1206" operator="lessThan">
      <formula>0</formula>
    </cfRule>
  </conditionalFormatting>
  <conditionalFormatting sqref="C612:J612">
    <cfRule type="cellIs" dxfId="1438" priority="1455" operator="lessThan">
      <formula>0</formula>
    </cfRule>
  </conditionalFormatting>
  <conditionalFormatting sqref="B610">
    <cfRule type="cellIs" dxfId="1437" priority="1449" operator="lessThan">
      <formula>0</formula>
    </cfRule>
  </conditionalFormatting>
  <conditionalFormatting sqref="B435:N435">
    <cfRule type="cellIs" dxfId="1436" priority="1212" operator="lessThan">
      <formula>0</formula>
    </cfRule>
  </conditionalFormatting>
  <conditionalFormatting sqref="C445:M445">
    <cfRule type="cellIs" dxfId="1435" priority="1203" operator="lessThan">
      <formula>0</formula>
    </cfRule>
  </conditionalFormatting>
  <conditionalFormatting sqref="C445:M445">
    <cfRule type="cellIs" dxfId="1434" priority="1204" operator="lessThan">
      <formula>0</formula>
    </cfRule>
  </conditionalFormatting>
  <conditionalFormatting sqref="B435:N435">
    <cfRule type="cellIs" dxfId="1433" priority="1211" operator="lessThan">
      <formula>0</formula>
    </cfRule>
  </conditionalFormatting>
  <conditionalFormatting sqref="N438">
    <cfRule type="cellIs" dxfId="1432" priority="1207" operator="lessThan">
      <formula>0</formula>
    </cfRule>
  </conditionalFormatting>
  <conditionalFormatting sqref="B435:N435">
    <cfRule type="cellIs" dxfId="1431" priority="1210" operator="lessThan">
      <formula>0</formula>
    </cfRule>
  </conditionalFormatting>
  <conditionalFormatting sqref="B435:N435">
    <cfRule type="cellIs" dxfId="1430" priority="1208" operator="lessThan">
      <formula>0</formula>
    </cfRule>
  </conditionalFormatting>
  <conditionalFormatting sqref="B598">
    <cfRule type="cellIs" dxfId="1429" priority="1448" operator="lessThan">
      <formula>0</formula>
    </cfRule>
  </conditionalFormatting>
  <conditionalFormatting sqref="N439">
    <cfRule type="cellIs" dxfId="1428" priority="1205" operator="lessThan">
      <formula>0</formula>
    </cfRule>
  </conditionalFormatting>
  <conditionalFormatting sqref="B435:N435">
    <cfRule type="cellIs" dxfId="1427" priority="1209" operator="lessThan">
      <formula>0</formula>
    </cfRule>
  </conditionalFormatting>
  <conditionalFormatting sqref="B598">
    <cfRule type="cellIs" dxfId="1426" priority="1447" operator="lessThan">
      <formula>0</formula>
    </cfRule>
  </conditionalFormatting>
  <conditionalFormatting sqref="B641">
    <cfRule type="cellIs" dxfId="1425" priority="1435" operator="lessThan">
      <formula>0</formula>
    </cfRule>
  </conditionalFormatting>
  <conditionalFormatting sqref="B591">
    <cfRule type="cellIs" dxfId="1424" priority="1445" operator="lessThan">
      <formula>0</formula>
    </cfRule>
  </conditionalFormatting>
  <conditionalFormatting sqref="B591">
    <cfRule type="cellIs" dxfId="1423" priority="1446" operator="lessThan">
      <formula>0</formula>
    </cfRule>
  </conditionalFormatting>
  <conditionalFormatting sqref="B609">
    <cfRule type="cellIs" dxfId="1422" priority="1443" operator="lessThan">
      <formula>0</formula>
    </cfRule>
  </conditionalFormatting>
  <conditionalFormatting sqref="B609">
    <cfRule type="cellIs" dxfId="1421" priority="1444" operator="lessThan">
      <formula>0</formula>
    </cfRule>
  </conditionalFormatting>
  <conditionalFormatting sqref="B630 Q630:R631 Q635:R635 R632:R634 R636:R637 C650:N650 C655:N657 N658 C663:N663 I664:N670 C665:H668 I659:N661 C642:N645 C670:H670 J652:N653 R648:R652 B672:N675 B708:N711 B641 Q653:R653 R654:R658 Q641:R647 O661 Q659:R671">
    <cfRule type="cellIs" dxfId="1420" priority="1442" operator="lessThan">
      <formula>0</formula>
    </cfRule>
  </conditionalFormatting>
  <conditionalFormatting sqref="B646">
    <cfRule type="cellIs" dxfId="1419" priority="1439" operator="lessThan">
      <formula>0</formula>
    </cfRule>
  </conditionalFormatting>
  <conditionalFormatting sqref="B631">
    <cfRule type="cellIs" dxfId="1418" priority="1441" operator="lessThan">
      <formula>0</formula>
    </cfRule>
  </conditionalFormatting>
  <conditionalFormatting sqref="B635">
    <cfRule type="cellIs" dxfId="1417" priority="1440" operator="lessThan">
      <formula>0</formula>
    </cfRule>
  </conditionalFormatting>
  <conditionalFormatting sqref="B662">
    <cfRule type="cellIs" dxfId="1416" priority="1438" operator="lessThan">
      <formula>0</formula>
    </cfRule>
  </conditionalFormatting>
  <conditionalFormatting sqref="B671">
    <cfRule type="cellIs" dxfId="1415" priority="1437" operator="lessThan">
      <formula>0</formula>
    </cfRule>
  </conditionalFormatting>
  <conditionalFormatting sqref="I674:N674 Q672:R675">
    <cfRule type="cellIs" dxfId="1414" priority="1436" operator="lessThan">
      <formula>0</formula>
    </cfRule>
  </conditionalFormatting>
  <conditionalFormatting sqref="Q641">
    <cfRule type="cellIs" dxfId="1413" priority="1433" operator="lessThan">
      <formula>0</formula>
    </cfRule>
  </conditionalFormatting>
  <conditionalFormatting sqref="Q641">
    <cfRule type="cellIs" dxfId="1412" priority="1434" operator="lessThan">
      <formula>0</formula>
    </cfRule>
  </conditionalFormatting>
  <conditionalFormatting sqref="Q422:R422 R423:R425">
    <cfRule type="cellIs" dxfId="1411" priority="1420" operator="lessThan">
      <formula>0</formula>
    </cfRule>
  </conditionalFormatting>
  <conditionalFormatting sqref="B416">
    <cfRule type="cellIs" dxfId="1410" priority="1421" operator="lessThan">
      <formula>0</formula>
    </cfRule>
  </conditionalFormatting>
  <conditionalFormatting sqref="Q423:Q425">
    <cfRule type="cellIs" dxfId="1409" priority="1418" operator="lessThan">
      <formula>0</formula>
    </cfRule>
  </conditionalFormatting>
  <conditionalFormatting sqref="Q422">
    <cfRule type="cellIs" dxfId="1408" priority="1419" operator="lessThan">
      <formula>0</formula>
    </cfRule>
  </conditionalFormatting>
  <conditionalFormatting sqref="R426">
    <cfRule type="cellIs" dxfId="1407" priority="1416" operator="lessThan">
      <formula>0</formula>
    </cfRule>
  </conditionalFormatting>
  <conditionalFormatting sqref="R427">
    <cfRule type="cellIs" dxfId="1406" priority="1417" operator="lessThan">
      <formula>0</formula>
    </cfRule>
  </conditionalFormatting>
  <conditionalFormatting sqref="B422">
    <cfRule type="cellIs" dxfId="1405" priority="1414" operator="lessThan">
      <formula>0</formula>
    </cfRule>
  </conditionalFormatting>
  <conditionalFormatting sqref="R426">
    <cfRule type="cellIs" dxfId="1404" priority="1415" operator="lessThan">
      <formula>0</formula>
    </cfRule>
  </conditionalFormatting>
  <conditionalFormatting sqref="B454:N454">
    <cfRule type="cellIs" dxfId="1403" priority="1166" operator="lessThan">
      <formula>0</formula>
    </cfRule>
  </conditionalFormatting>
  <conditionalFormatting sqref="B454:N454">
    <cfRule type="cellIs" dxfId="1402" priority="1167" operator="lessThan">
      <formula>0</formula>
    </cfRule>
  </conditionalFormatting>
  <conditionalFormatting sqref="C652:I652">
    <cfRule type="cellIs" dxfId="1401" priority="1432" operator="lessThan">
      <formula>0</formula>
    </cfRule>
  </conditionalFormatting>
  <conditionalFormatting sqref="C653:I653">
    <cfRule type="cellIs" dxfId="1400" priority="1431" operator="lessThan">
      <formula>0</formula>
    </cfRule>
  </conditionalFormatting>
  <conditionalFormatting sqref="C658:M658">
    <cfRule type="cellIs" dxfId="1399" priority="1430" operator="lessThan">
      <formula>0</formula>
    </cfRule>
  </conditionalFormatting>
  <conditionalFormatting sqref="B647:N647">
    <cfRule type="cellIs" dxfId="1398" priority="1429" operator="lessThan">
      <formula>0</formula>
    </cfRule>
  </conditionalFormatting>
  <conditionalFormatting sqref="Q650">
    <cfRule type="cellIs" dxfId="1397" priority="1428" operator="lessThan">
      <formula>0</formula>
    </cfRule>
  </conditionalFormatting>
  <conditionalFormatting sqref="Q417:Q419">
    <cfRule type="cellIs" dxfId="1396" priority="1425" operator="lessThan">
      <formula>0</formula>
    </cfRule>
  </conditionalFormatting>
  <conditionalFormatting sqref="R420">
    <cfRule type="cellIs" dxfId="1395" priority="1422" operator="lessThan">
      <formula>0</formula>
    </cfRule>
  </conditionalFormatting>
  <conditionalFormatting sqref="R421">
    <cfRule type="cellIs" dxfId="1394" priority="1424" operator="lessThan">
      <formula>0</formula>
    </cfRule>
  </conditionalFormatting>
  <conditionalFormatting sqref="Q416:R416 R417:R419">
    <cfRule type="cellIs" dxfId="1393" priority="1427" operator="lessThan">
      <formula>0</formula>
    </cfRule>
  </conditionalFormatting>
  <conditionalFormatting sqref="Q416">
    <cfRule type="cellIs" dxfId="1392" priority="1426" operator="lessThan">
      <formula>0</formula>
    </cfRule>
  </conditionalFormatting>
  <conditionalFormatting sqref="R420">
    <cfRule type="cellIs" dxfId="1391" priority="1423" operator="lessThan">
      <formula>0</formula>
    </cfRule>
  </conditionalFormatting>
  <conditionalFormatting sqref="B454:N454">
    <cfRule type="cellIs" dxfId="1390" priority="1165" operator="lessThan">
      <formula>0</formula>
    </cfRule>
  </conditionalFormatting>
  <conditionalFormatting sqref="B454:N454">
    <cfRule type="cellIs" dxfId="1389" priority="1164" operator="lessThan">
      <formula>0</formula>
    </cfRule>
  </conditionalFormatting>
  <conditionalFormatting sqref="B454:N454">
    <cfRule type="cellIs" dxfId="1388" priority="1163" operator="lessThan">
      <formula>0</formula>
    </cfRule>
  </conditionalFormatting>
  <conditionalFormatting sqref="B454:N454">
    <cfRule type="cellIs" dxfId="1387" priority="1161" operator="lessThan">
      <formula>0</formula>
    </cfRule>
  </conditionalFormatting>
  <conditionalFormatting sqref="B454:N454">
    <cfRule type="cellIs" dxfId="1386" priority="1162" operator="lessThan">
      <formula>0</formula>
    </cfRule>
  </conditionalFormatting>
  <conditionalFormatting sqref="N457">
    <cfRule type="cellIs" dxfId="1385" priority="1159" operator="lessThan">
      <formula>0</formula>
    </cfRule>
  </conditionalFormatting>
  <conditionalFormatting sqref="B454:N454">
    <cfRule type="cellIs" dxfId="1384" priority="1160" operator="lessThan">
      <formula>0</formula>
    </cfRule>
  </conditionalFormatting>
  <conditionalFormatting sqref="N458">
    <cfRule type="cellIs" dxfId="1383" priority="1158" operator="lessThan">
      <formula>0</formula>
    </cfRule>
  </conditionalFormatting>
  <conditionalFormatting sqref="Q530">
    <cfRule type="cellIs" dxfId="1382" priority="880" operator="lessThan">
      <formula>0</formula>
    </cfRule>
  </conditionalFormatting>
  <conditionalFormatting sqref="N458">
    <cfRule type="cellIs" dxfId="1381" priority="1157" operator="lessThan">
      <formula>0</formula>
    </cfRule>
  </conditionalFormatting>
  <conditionalFormatting sqref="D461:N464">
    <cfRule type="cellIs" dxfId="1380" priority="1154" operator="lessThan">
      <formula>0</formula>
    </cfRule>
  </conditionalFormatting>
  <conditionalFormatting sqref="Q538">
    <cfRule type="cellIs" dxfId="1379" priority="877" operator="lessThan">
      <formula>0</formula>
    </cfRule>
  </conditionalFormatting>
  <conditionalFormatting sqref="B461:B464">
    <cfRule type="cellIs" dxfId="1378" priority="1151" operator="lessThan">
      <formula>0</formula>
    </cfRule>
  </conditionalFormatting>
  <conditionalFormatting sqref="Q553">
    <cfRule type="cellIs" dxfId="1377" priority="874" operator="lessThan">
      <formula>0</formula>
    </cfRule>
  </conditionalFormatting>
  <conditionalFormatting sqref="B512">
    <cfRule type="cellIs" dxfId="1376" priority="1148" operator="lessThan">
      <formula>0</formula>
    </cfRule>
  </conditionalFormatting>
  <conditionalFormatting sqref="C512">
    <cfRule type="cellIs" dxfId="1375" priority="1145" operator="lessThan">
      <formula>0</formula>
    </cfRule>
  </conditionalFormatting>
  <conditionalFormatting sqref="Q561">
    <cfRule type="cellIs" dxfId="1374" priority="871" operator="lessThan">
      <formula>0</formula>
    </cfRule>
  </conditionalFormatting>
  <conditionalFormatting sqref="Q590">
    <cfRule type="cellIs" dxfId="1373" priority="868" operator="lessThan">
      <formula>0</formula>
    </cfRule>
  </conditionalFormatting>
  <conditionalFormatting sqref="N365">
    <cfRule type="cellIs" dxfId="1372" priority="1413" operator="lessThan">
      <formula>0</formula>
    </cfRule>
  </conditionalFormatting>
  <conditionalFormatting sqref="N371">
    <cfRule type="cellIs" dxfId="1371" priority="1412" operator="lessThan">
      <formula>0</formula>
    </cfRule>
  </conditionalFormatting>
  <conditionalFormatting sqref="N377">
    <cfRule type="cellIs" dxfId="1370" priority="1411" operator="lessThan">
      <formula>0</formula>
    </cfRule>
  </conditionalFormatting>
  <conditionalFormatting sqref="N359">
    <cfRule type="cellIs" dxfId="1369" priority="1410" operator="lessThan">
      <formula>0</formula>
    </cfRule>
  </conditionalFormatting>
  <conditionalFormatting sqref="B376">
    <cfRule type="cellIs" dxfId="1368" priority="1394" operator="lessThan">
      <formula>0</formula>
    </cfRule>
  </conditionalFormatting>
  <conditionalFormatting sqref="B588">
    <cfRule type="cellIs" dxfId="1367" priority="1404" operator="lessThan">
      <formula>0</formula>
    </cfRule>
  </conditionalFormatting>
  <conditionalFormatting sqref="B371:B372">
    <cfRule type="cellIs" dxfId="1366" priority="1399" operator="lessThan">
      <formula>0</formula>
    </cfRule>
  </conditionalFormatting>
  <conditionalFormatting sqref="B377:B378">
    <cfRule type="cellIs" dxfId="1365" priority="1396" operator="lessThan">
      <formula>0</formula>
    </cfRule>
  </conditionalFormatting>
  <conditionalFormatting sqref="C351:M354">
    <cfRule type="cellIs" dxfId="1364" priority="1409" operator="lessThan">
      <formula>0</formula>
    </cfRule>
  </conditionalFormatting>
  <conditionalFormatting sqref="B428">
    <cfRule type="cellIs" dxfId="1363" priority="1408" operator="lessThan">
      <formula>0</formula>
    </cfRule>
  </conditionalFormatting>
  <conditionalFormatting sqref="B428">
    <cfRule type="cellIs" dxfId="1362" priority="1407" operator="lessThan">
      <formula>0</formula>
    </cfRule>
  </conditionalFormatting>
  <conditionalFormatting sqref="B391 B397 B381:B385 B375:B379 B369:B373 B363:B367 B357:B361 B351:B355">
    <cfRule type="cellIs" dxfId="1361" priority="1406" operator="lessThan">
      <formula>0</formula>
    </cfRule>
  </conditionalFormatting>
  <conditionalFormatting sqref="B359:B360">
    <cfRule type="cellIs" dxfId="1360" priority="1402" operator="lessThan">
      <formula>0</formula>
    </cfRule>
  </conditionalFormatting>
  <conditionalFormatting sqref="B357">
    <cfRule type="cellIs" dxfId="1359" priority="1401" operator="lessThan">
      <formula>0</formula>
    </cfRule>
  </conditionalFormatting>
  <conditionalFormatting sqref="B585:B587">
    <cfRule type="cellIs" dxfId="1358" priority="1405" operator="lessThan">
      <formula>0</formula>
    </cfRule>
  </conditionalFormatting>
  <conditionalFormatting sqref="B584">
    <cfRule type="cellIs" dxfId="1357" priority="1403" operator="lessThan">
      <formula>0</formula>
    </cfRule>
  </conditionalFormatting>
  <conditionalFormatting sqref="B397">
    <cfRule type="cellIs" dxfId="1356" priority="1390" operator="lessThan">
      <formula>0</formula>
    </cfRule>
  </conditionalFormatting>
  <conditionalFormatting sqref="B358">
    <cfRule type="cellIs" dxfId="1355" priority="1400" operator="lessThan">
      <formula>0</formula>
    </cfRule>
  </conditionalFormatting>
  <conditionalFormatting sqref="B369">
    <cfRule type="cellIs" dxfId="1354" priority="1398" operator="lessThan">
      <formula>0</formula>
    </cfRule>
  </conditionalFormatting>
  <conditionalFormatting sqref="B370">
    <cfRule type="cellIs" dxfId="1353" priority="1397" operator="lessThan">
      <formula>0</formula>
    </cfRule>
  </conditionalFormatting>
  <conditionalFormatting sqref="B375">
    <cfRule type="cellIs" dxfId="1352" priority="1395" operator="lessThan">
      <formula>0</formula>
    </cfRule>
  </conditionalFormatting>
  <conditionalFormatting sqref="B383:B384">
    <cfRule type="cellIs" dxfId="1351" priority="1393" operator="lessThan">
      <formula>0</formula>
    </cfRule>
  </conditionalFormatting>
  <conditionalFormatting sqref="B381">
    <cfRule type="cellIs" dxfId="1350" priority="1392" operator="lessThan">
      <formula>0</formula>
    </cfRule>
  </conditionalFormatting>
  <conditionalFormatting sqref="B382">
    <cfRule type="cellIs" dxfId="1349" priority="1391" operator="lessThan">
      <formula>0</formula>
    </cfRule>
  </conditionalFormatting>
  <conditionalFormatting sqref="B391">
    <cfRule type="cellIs" dxfId="1348" priority="1389" operator="lessThan">
      <formula>0</formula>
    </cfRule>
  </conditionalFormatting>
  <conditionalFormatting sqref="B385">
    <cfRule type="cellIs" dxfId="1347" priority="1388" operator="lessThan">
      <formula>0</formula>
    </cfRule>
  </conditionalFormatting>
  <conditionalFormatting sqref="B379">
    <cfRule type="cellIs" dxfId="1346" priority="1387" operator="lessThan">
      <formula>0</formula>
    </cfRule>
  </conditionalFormatting>
  <conditionalFormatting sqref="B373">
    <cfRule type="cellIs" dxfId="1345" priority="1386" operator="lessThan">
      <formula>0</formula>
    </cfRule>
  </conditionalFormatting>
  <conditionalFormatting sqref="B361">
    <cfRule type="cellIs" dxfId="1344" priority="1385" operator="lessThan">
      <formula>0</formula>
    </cfRule>
  </conditionalFormatting>
  <conditionalFormatting sqref="B621:B624">
    <cfRule type="cellIs" dxfId="1343" priority="1380" operator="lessThan">
      <formula>0</formula>
    </cfRule>
  </conditionalFormatting>
  <conditionalFormatting sqref="B616:B619">
    <cfRule type="cellIs" dxfId="1342" priority="1383" operator="lessThan">
      <formula>0</formula>
    </cfRule>
  </conditionalFormatting>
  <conditionalFormatting sqref="B617">
    <cfRule type="cellIs" dxfId="1341" priority="1382" operator="lessThan">
      <formula>0</formula>
    </cfRule>
  </conditionalFormatting>
  <conditionalFormatting sqref="B618:B619">
    <cfRule type="cellIs" dxfId="1340" priority="1384" operator="lessThan">
      <formula>0</formula>
    </cfRule>
  </conditionalFormatting>
  <conditionalFormatting sqref="B628:B629">
    <cfRule type="cellIs" dxfId="1339" priority="1378" operator="lessThan">
      <formula>0</formula>
    </cfRule>
  </conditionalFormatting>
  <conditionalFormatting sqref="B622">
    <cfRule type="cellIs" dxfId="1338" priority="1379" operator="lessThan">
      <formula>0</formula>
    </cfRule>
  </conditionalFormatting>
  <conditionalFormatting sqref="B623:B624">
    <cfRule type="cellIs" dxfId="1337" priority="1381" operator="lessThan">
      <formula>0</formula>
    </cfRule>
  </conditionalFormatting>
  <conditionalFormatting sqref="B626:B629">
    <cfRule type="cellIs" dxfId="1336" priority="1377" operator="lessThan">
      <formula>0</formula>
    </cfRule>
  </conditionalFormatting>
  <conditionalFormatting sqref="B627">
    <cfRule type="cellIs" dxfId="1335" priority="1376" operator="lessThan">
      <formula>0</formula>
    </cfRule>
  </conditionalFormatting>
  <conditionalFormatting sqref="B365:B366">
    <cfRule type="cellIs" dxfId="1334" priority="1371" operator="lessThan">
      <formula>0</formula>
    </cfRule>
  </conditionalFormatting>
  <conditionalFormatting sqref="B355">
    <cfRule type="cellIs" dxfId="1333" priority="1372" operator="lessThan">
      <formula>0</formula>
    </cfRule>
  </conditionalFormatting>
  <conditionalFormatting sqref="B393:N393">
    <cfRule type="cellIs" dxfId="1332" priority="1327" operator="lessThan">
      <formula>0</formula>
    </cfRule>
  </conditionalFormatting>
  <conditionalFormatting sqref="B387:N387">
    <cfRule type="cellIs" dxfId="1331" priority="1338" operator="lessThan">
      <formula>0</formula>
    </cfRule>
  </conditionalFormatting>
  <conditionalFormatting sqref="B387:N387">
    <cfRule type="cellIs" dxfId="1330" priority="1337" operator="lessThan">
      <formula>0</formula>
    </cfRule>
  </conditionalFormatting>
  <conditionalFormatting sqref="B353:B354">
    <cfRule type="cellIs" dxfId="1329" priority="1375" operator="lessThan">
      <formula>0</formula>
    </cfRule>
  </conditionalFormatting>
  <conditionalFormatting sqref="B351">
    <cfRule type="cellIs" dxfId="1328" priority="1374" operator="lessThan">
      <formula>0</formula>
    </cfRule>
  </conditionalFormatting>
  <conditionalFormatting sqref="B352">
    <cfRule type="cellIs" dxfId="1327" priority="1373" operator="lessThan">
      <formula>0</formula>
    </cfRule>
  </conditionalFormatting>
  <conditionalFormatting sqref="B363">
    <cfRule type="cellIs" dxfId="1326" priority="1370" operator="lessThan">
      <formula>0</formula>
    </cfRule>
  </conditionalFormatting>
  <conditionalFormatting sqref="B364">
    <cfRule type="cellIs" dxfId="1325" priority="1369" operator="lessThan">
      <formula>0</formula>
    </cfRule>
  </conditionalFormatting>
  <conditionalFormatting sqref="B367">
    <cfRule type="cellIs" dxfId="1324" priority="1368" operator="lessThan">
      <formula>0</formula>
    </cfRule>
  </conditionalFormatting>
  <conditionalFormatting sqref="B593:B596">
    <cfRule type="cellIs" dxfId="1323" priority="1366" operator="lessThan">
      <formula>0</formula>
    </cfRule>
  </conditionalFormatting>
  <conditionalFormatting sqref="B594">
    <cfRule type="cellIs" dxfId="1322" priority="1365" operator="lessThan">
      <formula>0</formula>
    </cfRule>
  </conditionalFormatting>
  <conditionalFormatting sqref="B595:B596">
    <cfRule type="cellIs" dxfId="1321" priority="1367" operator="lessThan">
      <formula>0</formula>
    </cfRule>
  </conditionalFormatting>
  <conditionalFormatting sqref="B603">
    <cfRule type="cellIs" dxfId="1320" priority="1360" operator="lessThan">
      <formula>0</formula>
    </cfRule>
  </conditionalFormatting>
  <conditionalFormatting sqref="B603">
    <cfRule type="cellIs" dxfId="1319" priority="1361" operator="lessThan">
      <formula>0</formula>
    </cfRule>
  </conditionalFormatting>
  <conditionalFormatting sqref="B599:B602">
    <cfRule type="cellIs" dxfId="1318" priority="1363" operator="lessThan">
      <formula>0</formula>
    </cfRule>
  </conditionalFormatting>
  <conditionalFormatting sqref="B600">
    <cfRule type="cellIs" dxfId="1317" priority="1362" operator="lessThan">
      <formula>0</formula>
    </cfRule>
  </conditionalFormatting>
  <conditionalFormatting sqref="B601:B602">
    <cfRule type="cellIs" dxfId="1316" priority="1364" operator="lessThan">
      <formula>0</formula>
    </cfRule>
  </conditionalFormatting>
  <conditionalFormatting sqref="N390">
    <cfRule type="cellIs" dxfId="1315" priority="1332" operator="lessThan">
      <formula>0</formula>
    </cfRule>
  </conditionalFormatting>
  <conditionalFormatting sqref="B393:N393">
    <cfRule type="cellIs" dxfId="1314" priority="1330" operator="lessThan">
      <formula>0</formula>
    </cfRule>
  </conditionalFormatting>
  <conditionalFormatting sqref="B571:B573">
    <cfRule type="cellIs" dxfId="1313" priority="1359" operator="lessThan">
      <formula>0</formula>
    </cfRule>
  </conditionalFormatting>
  <conditionalFormatting sqref="B574">
    <cfRule type="cellIs" dxfId="1312" priority="1358" operator="lessThan">
      <formula>0</formula>
    </cfRule>
  </conditionalFormatting>
  <conditionalFormatting sqref="B570">
    <cfRule type="cellIs" dxfId="1311" priority="1357" operator="lessThan">
      <formula>0</formula>
    </cfRule>
  </conditionalFormatting>
  <conditionalFormatting sqref="B607:B608">
    <cfRule type="cellIs" dxfId="1310" priority="1356" operator="lessThan">
      <formula>0</formula>
    </cfRule>
  </conditionalFormatting>
  <conditionalFormatting sqref="B605:B608">
    <cfRule type="cellIs" dxfId="1309" priority="1355" operator="lessThan">
      <formula>0</formula>
    </cfRule>
  </conditionalFormatting>
  <conditionalFormatting sqref="B589">
    <cfRule type="cellIs" dxfId="1308" priority="1082" operator="lessThan">
      <formula>0</formula>
    </cfRule>
  </conditionalFormatting>
  <conditionalFormatting sqref="B613:B614">
    <cfRule type="cellIs" dxfId="1307" priority="1353" operator="lessThan">
      <formula>0</formula>
    </cfRule>
  </conditionalFormatting>
  <conditionalFormatting sqref="B606">
    <cfRule type="cellIs" dxfId="1306" priority="1354" operator="lessThan">
      <formula>0</formula>
    </cfRule>
  </conditionalFormatting>
  <conditionalFormatting sqref="B611:B614">
    <cfRule type="cellIs" dxfId="1305" priority="1352" operator="lessThan">
      <formula>0</formula>
    </cfRule>
  </conditionalFormatting>
  <conditionalFormatting sqref="O616:O619">
    <cfRule type="cellIs" dxfId="1304" priority="831" operator="lessThan">
      <formula>0</formula>
    </cfRule>
  </conditionalFormatting>
  <conditionalFormatting sqref="O599 O601:O602">
    <cfRule type="cellIs" dxfId="1303" priority="833" operator="lessThan">
      <formula>0</formula>
    </cfRule>
  </conditionalFormatting>
  <conditionalFormatting sqref="B612">
    <cfRule type="cellIs" dxfId="1302" priority="1351" operator="lessThan">
      <formula>0</formula>
    </cfRule>
  </conditionalFormatting>
  <conditionalFormatting sqref="D589">
    <cfRule type="cellIs" dxfId="1301" priority="1076" operator="lessThan">
      <formula>0</formula>
    </cfRule>
  </conditionalFormatting>
  <conditionalFormatting sqref="O605:O607">
    <cfRule type="cellIs" dxfId="1300" priority="825" operator="lessThan">
      <formula>0</formula>
    </cfRule>
  </conditionalFormatting>
  <conditionalFormatting sqref="O626:O629">
    <cfRule type="cellIs" dxfId="1299" priority="827" operator="lessThan">
      <formula>0</formula>
    </cfRule>
  </conditionalFormatting>
  <conditionalFormatting sqref="B650 B655:B657 B663 B665:B668 B642:B645 B670">
    <cfRule type="cellIs" dxfId="1298" priority="1350" operator="lessThan">
      <formula>0</formula>
    </cfRule>
  </conditionalFormatting>
  <conditionalFormatting sqref="N378">
    <cfRule type="cellIs" dxfId="1297" priority="1342" operator="lessThan">
      <formula>0</formula>
    </cfRule>
  </conditionalFormatting>
  <conditionalFormatting sqref="N372">
    <cfRule type="cellIs" dxfId="1296" priority="1343" operator="lessThan">
      <formula>0</formula>
    </cfRule>
  </conditionalFormatting>
  <conditionalFormatting sqref="B387:N387">
    <cfRule type="cellIs" dxfId="1295" priority="1340" operator="lessThan">
      <formula>0</formula>
    </cfRule>
  </conditionalFormatting>
  <conditionalFormatting sqref="N384">
    <cfRule type="cellIs" dxfId="1294" priority="1341" operator="lessThan">
      <formula>0</formula>
    </cfRule>
  </conditionalFormatting>
  <conditionalFormatting sqref="B387:N387">
    <cfRule type="cellIs" dxfId="1293" priority="1339" operator="lessThan">
      <formula>0</formula>
    </cfRule>
  </conditionalFormatting>
  <conditionalFormatting sqref="B387:N387">
    <cfRule type="cellIs" dxfId="1292" priority="1336" operator="lessThan">
      <formula>0</formula>
    </cfRule>
  </conditionalFormatting>
  <conditionalFormatting sqref="B652">
    <cfRule type="cellIs" dxfId="1291" priority="1349" operator="lessThan">
      <formula>0</formula>
    </cfRule>
  </conditionalFormatting>
  <conditionalFormatting sqref="B653">
    <cfRule type="cellIs" dxfId="1290" priority="1348" operator="lessThan">
      <formula>0</formula>
    </cfRule>
  </conditionalFormatting>
  <conditionalFormatting sqref="B658">
    <cfRule type="cellIs" dxfId="1289" priority="1347" operator="lessThan">
      <formula>0</formula>
    </cfRule>
  </conditionalFormatting>
  <conditionalFormatting sqref="O365">
    <cfRule type="cellIs" dxfId="1288" priority="819" operator="lessThan">
      <formula>0</formula>
    </cfRule>
  </conditionalFormatting>
  <conditionalFormatting sqref="O371">
    <cfRule type="cellIs" dxfId="1287" priority="818" operator="lessThan">
      <formula>0</formula>
    </cfRule>
  </conditionalFormatting>
  <conditionalFormatting sqref="G589">
    <cfRule type="cellIs" dxfId="1286" priority="1067" operator="lessThan">
      <formula>0</formula>
    </cfRule>
  </conditionalFormatting>
  <conditionalFormatting sqref="H589">
    <cfRule type="cellIs" dxfId="1285" priority="1064" operator="lessThan">
      <formula>0</formula>
    </cfRule>
  </conditionalFormatting>
  <conditionalFormatting sqref="B351:B354">
    <cfRule type="cellIs" dxfId="1284" priority="1346" operator="lessThan">
      <formula>0</formula>
    </cfRule>
  </conditionalFormatting>
  <conditionalFormatting sqref="N360">
    <cfRule type="cellIs" dxfId="1283" priority="1345" operator="lessThan">
      <formula>0</formula>
    </cfRule>
  </conditionalFormatting>
  <conditionalFormatting sqref="N366">
    <cfRule type="cellIs" dxfId="1282" priority="1344" operator="lessThan">
      <formula>0</formula>
    </cfRule>
  </conditionalFormatting>
  <conditionalFormatting sqref="B387:N387">
    <cfRule type="cellIs" dxfId="1281" priority="1335" operator="lessThan">
      <formula>0</formula>
    </cfRule>
  </conditionalFormatting>
  <conditionalFormatting sqref="B387:N387">
    <cfRule type="cellIs" dxfId="1280" priority="1334" operator="lessThan">
      <formula>0</formula>
    </cfRule>
  </conditionalFormatting>
  <conditionalFormatting sqref="B387:N387">
    <cfRule type="cellIs" dxfId="1279" priority="1333" operator="lessThan">
      <formula>0</formula>
    </cfRule>
  </conditionalFormatting>
  <conditionalFormatting sqref="B393:N393">
    <cfRule type="cellIs" dxfId="1278" priority="1328" operator="lessThan">
      <formula>0</formula>
    </cfRule>
  </conditionalFormatting>
  <conditionalFormatting sqref="B393:N393">
    <cfRule type="cellIs" dxfId="1277" priority="1331" operator="lessThan">
      <formula>0</formula>
    </cfRule>
  </conditionalFormatting>
  <conditionalFormatting sqref="B393:N393">
    <cfRule type="cellIs" dxfId="1276" priority="1326" operator="lessThan">
      <formula>0</formula>
    </cfRule>
  </conditionalFormatting>
  <conditionalFormatting sqref="B393:N393">
    <cfRule type="cellIs" dxfId="1275" priority="1329" operator="lessThan">
      <formula>0</formula>
    </cfRule>
  </conditionalFormatting>
  <conditionalFormatting sqref="B393:N393">
    <cfRule type="cellIs" dxfId="1274" priority="1324" operator="lessThan">
      <formula>0</formula>
    </cfRule>
  </conditionalFormatting>
  <conditionalFormatting sqref="B393:N393">
    <cfRule type="cellIs" dxfId="1273" priority="1325" operator="lessThan">
      <formula>0</formula>
    </cfRule>
  </conditionalFormatting>
  <conditionalFormatting sqref="B399:N399">
    <cfRule type="cellIs" dxfId="1272" priority="1322" operator="lessThan">
      <formula>0</formula>
    </cfRule>
  </conditionalFormatting>
  <conditionalFormatting sqref="N396">
    <cfRule type="cellIs" dxfId="1271" priority="1323" operator="lessThan">
      <formula>0</formula>
    </cfRule>
  </conditionalFormatting>
  <conditionalFormatting sqref="B399:N399">
    <cfRule type="cellIs" dxfId="1270" priority="1321" operator="lessThan">
      <formula>0</formula>
    </cfRule>
  </conditionalFormatting>
  <conditionalFormatting sqref="B399:N399">
    <cfRule type="cellIs" dxfId="1269" priority="1320" operator="lessThan">
      <formula>0</formula>
    </cfRule>
  </conditionalFormatting>
  <conditionalFormatting sqref="B399:N399">
    <cfRule type="cellIs" dxfId="1268" priority="1319" operator="lessThan">
      <formula>0</formula>
    </cfRule>
  </conditionalFormatting>
  <conditionalFormatting sqref="B399:N399">
    <cfRule type="cellIs" dxfId="1267" priority="1318" operator="lessThan">
      <formula>0</formula>
    </cfRule>
  </conditionalFormatting>
  <conditionalFormatting sqref="B399:N399">
    <cfRule type="cellIs" dxfId="1266" priority="1317" operator="lessThan">
      <formula>0</formula>
    </cfRule>
  </conditionalFormatting>
  <conditionalFormatting sqref="B399:N399">
    <cfRule type="cellIs" dxfId="1265" priority="1316" operator="lessThan">
      <formula>0</formula>
    </cfRule>
  </conditionalFormatting>
  <conditionalFormatting sqref="B399:N399">
    <cfRule type="cellIs" dxfId="1264" priority="1315" operator="lessThan">
      <formula>0</formula>
    </cfRule>
  </conditionalFormatting>
  <conditionalFormatting sqref="N402">
    <cfRule type="cellIs" dxfId="1263" priority="1314" operator="lessThan">
      <formula>0</formula>
    </cfRule>
  </conditionalFormatting>
  <conditionalFormatting sqref="N355">
    <cfRule type="cellIs" dxfId="1262" priority="1313" operator="lessThan">
      <formula>0</formula>
    </cfRule>
  </conditionalFormatting>
  <conditionalFormatting sqref="N361">
    <cfRule type="cellIs" dxfId="1261" priority="1312" operator="lessThan">
      <formula>0</formula>
    </cfRule>
  </conditionalFormatting>
  <conditionalFormatting sqref="N361">
    <cfRule type="cellIs" dxfId="1260" priority="1311" operator="lessThan">
      <formula>0</formula>
    </cfRule>
  </conditionalFormatting>
  <conditionalFormatting sqref="N367">
    <cfRule type="cellIs" dxfId="1259" priority="1310" operator="lessThan">
      <formula>0</formula>
    </cfRule>
  </conditionalFormatting>
  <conditionalFormatting sqref="N367">
    <cfRule type="cellIs" dxfId="1258" priority="1309" operator="lessThan">
      <formula>0</formula>
    </cfRule>
  </conditionalFormatting>
  <conditionalFormatting sqref="N373">
    <cfRule type="cellIs" dxfId="1257" priority="1308" operator="lessThan">
      <formula>0</formula>
    </cfRule>
  </conditionalFormatting>
  <conditionalFormatting sqref="N373">
    <cfRule type="cellIs" dxfId="1256" priority="1307" operator="lessThan">
      <formula>0</formula>
    </cfRule>
  </conditionalFormatting>
  <conditionalFormatting sqref="N379">
    <cfRule type="cellIs" dxfId="1255" priority="1306" operator="lessThan">
      <formula>0</formula>
    </cfRule>
  </conditionalFormatting>
  <conditionalFormatting sqref="N379">
    <cfRule type="cellIs" dxfId="1254" priority="1305" operator="lessThan">
      <formula>0</formula>
    </cfRule>
  </conditionalFormatting>
  <conditionalFormatting sqref="N385">
    <cfRule type="cellIs" dxfId="1253" priority="1304" operator="lessThan">
      <formula>0</formula>
    </cfRule>
  </conditionalFormatting>
  <conditionalFormatting sqref="N385">
    <cfRule type="cellIs" dxfId="1252" priority="1303" operator="lessThan">
      <formula>0</formula>
    </cfRule>
  </conditionalFormatting>
  <conditionalFormatting sqref="N391">
    <cfRule type="cellIs" dxfId="1251" priority="1302" operator="lessThan">
      <formula>0</formula>
    </cfRule>
  </conditionalFormatting>
  <conditionalFormatting sqref="N391">
    <cfRule type="cellIs" dxfId="1250" priority="1301" operator="lessThan">
      <formula>0</formula>
    </cfRule>
  </conditionalFormatting>
  <conditionalFormatting sqref="N397">
    <cfRule type="cellIs" dxfId="1249" priority="1300" operator="lessThan">
      <formula>0</formula>
    </cfRule>
  </conditionalFormatting>
  <conditionalFormatting sqref="N397">
    <cfRule type="cellIs" dxfId="1248" priority="1299" operator="lessThan">
      <formula>0</formula>
    </cfRule>
  </conditionalFormatting>
  <conditionalFormatting sqref="C409:M409">
    <cfRule type="cellIs" dxfId="1247" priority="1298" operator="lessThan">
      <formula>0</formula>
    </cfRule>
  </conditionalFormatting>
  <conditionalFormatting sqref="C409:M409">
    <cfRule type="cellIs" dxfId="1246" priority="1297" operator="lessThan">
      <formula>0</formula>
    </cfRule>
  </conditionalFormatting>
  <conditionalFormatting sqref="H409">
    <cfRule type="cellIs" dxfId="1245" priority="1296" operator="lessThan">
      <formula>0</formula>
    </cfRule>
  </conditionalFormatting>
  <conditionalFormatting sqref="B409">
    <cfRule type="cellIs" dxfId="1244" priority="1295" operator="lessThan">
      <formula>0</formula>
    </cfRule>
  </conditionalFormatting>
  <conditionalFormatting sqref="B409">
    <cfRule type="cellIs" dxfId="1243" priority="1294" operator="lessThan">
      <formula>0</formula>
    </cfRule>
  </conditionalFormatting>
  <conditionalFormatting sqref="B405:N405">
    <cfRule type="cellIs" dxfId="1242" priority="1293" operator="lessThan">
      <formula>0</formula>
    </cfRule>
  </conditionalFormatting>
  <conditionalFormatting sqref="B405:N405">
    <cfRule type="cellIs" dxfId="1241" priority="1292" operator="lessThan">
      <formula>0</formula>
    </cfRule>
  </conditionalFormatting>
  <conditionalFormatting sqref="B405:N405">
    <cfRule type="cellIs" dxfId="1240" priority="1291" operator="lessThan">
      <formula>0</formula>
    </cfRule>
  </conditionalFormatting>
  <conditionalFormatting sqref="B405:N405">
    <cfRule type="cellIs" dxfId="1239" priority="1290" operator="lessThan">
      <formula>0</formula>
    </cfRule>
  </conditionalFormatting>
  <conditionalFormatting sqref="B405:N405">
    <cfRule type="cellIs" dxfId="1238" priority="1289" operator="lessThan">
      <formula>0</formula>
    </cfRule>
  </conditionalFormatting>
  <conditionalFormatting sqref="B405:N405">
    <cfRule type="cellIs" dxfId="1237" priority="1288" operator="lessThan">
      <formula>0</formula>
    </cfRule>
  </conditionalFormatting>
  <conditionalFormatting sqref="B405:N405">
    <cfRule type="cellIs" dxfId="1236" priority="1287" operator="lessThan">
      <formula>0</formula>
    </cfRule>
  </conditionalFormatting>
  <conditionalFormatting sqref="B405:N405">
    <cfRule type="cellIs" dxfId="1235" priority="1286" operator="lessThan">
      <formula>0</formula>
    </cfRule>
  </conditionalFormatting>
  <conditionalFormatting sqref="N408">
    <cfRule type="cellIs" dxfId="1234" priority="1285" operator="lessThan">
      <formula>0</formula>
    </cfRule>
  </conditionalFormatting>
  <conditionalFormatting sqref="N409">
    <cfRule type="cellIs" dxfId="1233" priority="1284" operator="lessThan">
      <formula>0</formula>
    </cfRule>
  </conditionalFormatting>
  <conditionalFormatting sqref="N409">
    <cfRule type="cellIs" dxfId="1232" priority="1283" operator="lessThan">
      <formula>0</formula>
    </cfRule>
  </conditionalFormatting>
  <conditionalFormatting sqref="C415:M415">
    <cfRule type="cellIs" dxfId="1231" priority="1282" operator="lessThan">
      <formula>0</formula>
    </cfRule>
  </conditionalFormatting>
  <conditionalFormatting sqref="C415:M415">
    <cfRule type="cellIs" dxfId="1230" priority="1281" operator="lessThan">
      <formula>0</formula>
    </cfRule>
  </conditionalFormatting>
  <conditionalFormatting sqref="H415">
    <cfRule type="cellIs" dxfId="1229" priority="1280" operator="lessThan">
      <formula>0</formula>
    </cfRule>
  </conditionalFormatting>
  <conditionalFormatting sqref="B415">
    <cfRule type="cellIs" dxfId="1228" priority="1279" operator="lessThan">
      <formula>0</formula>
    </cfRule>
  </conditionalFormatting>
  <conditionalFormatting sqref="B415">
    <cfRule type="cellIs" dxfId="1227" priority="1278" operator="lessThan">
      <formula>0</formula>
    </cfRule>
  </conditionalFormatting>
  <conditionalFormatting sqref="B411:N411">
    <cfRule type="cellIs" dxfId="1226" priority="1277" operator="lessThan">
      <formula>0</formula>
    </cfRule>
  </conditionalFormatting>
  <conditionalFormatting sqref="B411:N411">
    <cfRule type="cellIs" dxfId="1225" priority="1276" operator="lessThan">
      <formula>0</formula>
    </cfRule>
  </conditionalFormatting>
  <conditionalFormatting sqref="B411:N411">
    <cfRule type="cellIs" dxfId="1224" priority="1275" operator="lessThan">
      <formula>0</formula>
    </cfRule>
  </conditionalFormatting>
  <conditionalFormatting sqref="B411:N411">
    <cfRule type="cellIs" dxfId="1223" priority="1274" operator="lessThan">
      <formula>0</formula>
    </cfRule>
  </conditionalFormatting>
  <conditionalFormatting sqref="B411:N411">
    <cfRule type="cellIs" dxfId="1222" priority="1273" operator="lessThan">
      <formula>0</formula>
    </cfRule>
  </conditionalFormatting>
  <conditionalFormatting sqref="B411:N411">
    <cfRule type="cellIs" dxfId="1221" priority="1272" operator="lessThan">
      <formula>0</formula>
    </cfRule>
  </conditionalFormatting>
  <conditionalFormatting sqref="B411:N411">
    <cfRule type="cellIs" dxfId="1220" priority="1271" operator="lessThan">
      <formula>0</formula>
    </cfRule>
  </conditionalFormatting>
  <conditionalFormatting sqref="B411:N411">
    <cfRule type="cellIs" dxfId="1219" priority="1270" operator="lessThan">
      <formula>0</formula>
    </cfRule>
  </conditionalFormatting>
  <conditionalFormatting sqref="N414">
    <cfRule type="cellIs" dxfId="1218" priority="1269" operator="lessThan">
      <formula>0</formula>
    </cfRule>
  </conditionalFormatting>
  <conditionalFormatting sqref="N415">
    <cfRule type="cellIs" dxfId="1217" priority="1268" operator="lessThan">
      <formula>0</formula>
    </cfRule>
  </conditionalFormatting>
  <conditionalFormatting sqref="N415">
    <cfRule type="cellIs" dxfId="1216" priority="1267" operator="lessThan">
      <formula>0</formula>
    </cfRule>
  </conditionalFormatting>
  <conditionalFormatting sqref="C421:M421">
    <cfRule type="cellIs" dxfId="1215" priority="1266" operator="lessThan">
      <formula>0</formula>
    </cfRule>
  </conditionalFormatting>
  <conditionalFormatting sqref="C421:M421">
    <cfRule type="cellIs" dxfId="1214" priority="1265" operator="lessThan">
      <formula>0</formula>
    </cfRule>
  </conditionalFormatting>
  <conditionalFormatting sqref="H421">
    <cfRule type="cellIs" dxfId="1213" priority="1264" operator="lessThan">
      <formula>0</formula>
    </cfRule>
  </conditionalFormatting>
  <conditionalFormatting sqref="B421">
    <cfRule type="cellIs" dxfId="1212" priority="1263" operator="lessThan">
      <formula>0</formula>
    </cfRule>
  </conditionalFormatting>
  <conditionalFormatting sqref="B421">
    <cfRule type="cellIs" dxfId="1211" priority="1262" operator="lessThan">
      <formula>0</formula>
    </cfRule>
  </conditionalFormatting>
  <conditionalFormatting sqref="B417:N417">
    <cfRule type="cellIs" dxfId="1210" priority="1261" operator="lessThan">
      <formula>0</formula>
    </cfRule>
  </conditionalFormatting>
  <conditionalFormatting sqref="B417:N417">
    <cfRule type="cellIs" dxfId="1209" priority="1260" operator="lessThan">
      <formula>0</formula>
    </cfRule>
  </conditionalFormatting>
  <conditionalFormatting sqref="B417:N417">
    <cfRule type="cellIs" dxfId="1208" priority="1259" operator="lessThan">
      <formula>0</formula>
    </cfRule>
  </conditionalFormatting>
  <conditionalFormatting sqref="B417:N417">
    <cfRule type="cellIs" dxfId="1207" priority="1258" operator="lessThan">
      <formula>0</formula>
    </cfRule>
  </conditionalFormatting>
  <conditionalFormatting sqref="B417:N417">
    <cfRule type="cellIs" dxfId="1206" priority="1257" operator="lessThan">
      <formula>0</formula>
    </cfRule>
  </conditionalFormatting>
  <conditionalFormatting sqref="B417:N417">
    <cfRule type="cellIs" dxfId="1205" priority="1256" operator="lessThan">
      <formula>0</formula>
    </cfRule>
  </conditionalFormatting>
  <conditionalFormatting sqref="B417:N417">
    <cfRule type="cellIs" dxfId="1204" priority="1255" operator="lessThan">
      <formula>0</formula>
    </cfRule>
  </conditionalFormatting>
  <conditionalFormatting sqref="B417:N417">
    <cfRule type="cellIs" dxfId="1203" priority="1254" operator="lessThan">
      <formula>0</formula>
    </cfRule>
  </conditionalFormatting>
  <conditionalFormatting sqref="N420">
    <cfRule type="cellIs" dxfId="1202" priority="1253" operator="lessThan">
      <formula>0</formula>
    </cfRule>
  </conditionalFormatting>
  <conditionalFormatting sqref="N421">
    <cfRule type="cellIs" dxfId="1201" priority="1252" operator="lessThan">
      <formula>0</formula>
    </cfRule>
  </conditionalFormatting>
  <conditionalFormatting sqref="N421">
    <cfRule type="cellIs" dxfId="1200" priority="1251" operator="lessThan">
      <formula>0</formula>
    </cfRule>
  </conditionalFormatting>
  <conditionalFormatting sqref="C427:M427">
    <cfRule type="cellIs" dxfId="1199" priority="1250" operator="lessThan">
      <formula>0</formula>
    </cfRule>
  </conditionalFormatting>
  <conditionalFormatting sqref="C427:M427">
    <cfRule type="cellIs" dxfId="1198" priority="1249" operator="lessThan">
      <formula>0</formula>
    </cfRule>
  </conditionalFormatting>
  <conditionalFormatting sqref="H427">
    <cfRule type="cellIs" dxfId="1197" priority="1248" operator="lessThan">
      <formula>0</formula>
    </cfRule>
  </conditionalFormatting>
  <conditionalFormatting sqref="B427">
    <cfRule type="cellIs" dxfId="1196" priority="1247" operator="lessThan">
      <formula>0</formula>
    </cfRule>
  </conditionalFormatting>
  <conditionalFormatting sqref="B427">
    <cfRule type="cellIs" dxfId="1195" priority="1246" operator="lessThan">
      <formula>0</formula>
    </cfRule>
  </conditionalFormatting>
  <conditionalFormatting sqref="B423:N423">
    <cfRule type="cellIs" dxfId="1194" priority="1245" operator="lessThan">
      <formula>0</formula>
    </cfRule>
  </conditionalFormatting>
  <conditionalFormatting sqref="B423:N423">
    <cfRule type="cellIs" dxfId="1193" priority="1244" operator="lessThan">
      <formula>0</formula>
    </cfRule>
  </conditionalFormatting>
  <conditionalFormatting sqref="B423:N423">
    <cfRule type="cellIs" dxfId="1192" priority="1243" operator="lessThan">
      <formula>0</formula>
    </cfRule>
  </conditionalFormatting>
  <conditionalFormatting sqref="B423:N423">
    <cfRule type="cellIs" dxfId="1191" priority="1242" operator="lessThan">
      <formula>0</formula>
    </cfRule>
  </conditionalFormatting>
  <conditionalFormatting sqref="B423:N423">
    <cfRule type="cellIs" dxfId="1190" priority="1241" operator="lessThan">
      <formula>0</formula>
    </cfRule>
  </conditionalFormatting>
  <conditionalFormatting sqref="B423:N423">
    <cfRule type="cellIs" dxfId="1189" priority="1240" operator="lessThan">
      <formula>0</formula>
    </cfRule>
  </conditionalFormatting>
  <conditionalFormatting sqref="B423:N423">
    <cfRule type="cellIs" dxfId="1188" priority="1239" operator="lessThan">
      <formula>0</formula>
    </cfRule>
  </conditionalFormatting>
  <conditionalFormatting sqref="B423:N423">
    <cfRule type="cellIs" dxfId="1187" priority="1238" operator="lessThan">
      <formula>0</formula>
    </cfRule>
  </conditionalFormatting>
  <conditionalFormatting sqref="N426">
    <cfRule type="cellIs" dxfId="1186" priority="1237" operator="lessThan">
      <formula>0</formula>
    </cfRule>
  </conditionalFormatting>
  <conditionalFormatting sqref="C537:N537">
    <cfRule type="cellIs" dxfId="1185" priority="957" operator="lessThan">
      <formula>0</formula>
    </cfRule>
  </conditionalFormatting>
  <conditionalFormatting sqref="C568:N568">
    <cfRule type="cellIs" dxfId="1184" priority="954" operator="lessThan">
      <formula>0</formula>
    </cfRule>
  </conditionalFormatting>
  <conditionalFormatting sqref="I552:N552">
    <cfRule type="cellIs" dxfId="1183" priority="951" operator="lessThan">
      <formula>0</formula>
    </cfRule>
  </conditionalFormatting>
  <conditionalFormatting sqref="I560:N560">
    <cfRule type="cellIs" dxfId="1182" priority="948" operator="lessThan">
      <formula>0</formula>
    </cfRule>
  </conditionalFormatting>
  <conditionalFormatting sqref="B429:N429">
    <cfRule type="cellIs" dxfId="1181" priority="1225" operator="lessThan">
      <formula>0</formula>
    </cfRule>
  </conditionalFormatting>
  <conditionalFormatting sqref="B429:N429">
    <cfRule type="cellIs" dxfId="1180" priority="1224" operator="lessThan">
      <formula>0</formula>
    </cfRule>
  </conditionalFormatting>
  <conditionalFormatting sqref="B429:N429">
    <cfRule type="cellIs" dxfId="1179" priority="1223" operator="lessThan">
      <formula>0</formula>
    </cfRule>
  </conditionalFormatting>
  <conditionalFormatting sqref="B429:N429">
    <cfRule type="cellIs" dxfId="1178" priority="1222" operator="lessThan">
      <formula>0</formula>
    </cfRule>
  </conditionalFormatting>
  <conditionalFormatting sqref="N432">
    <cfRule type="cellIs" dxfId="1177" priority="1221" operator="lessThan">
      <formula>0</formula>
    </cfRule>
  </conditionalFormatting>
  <conditionalFormatting sqref="C439:M439">
    <cfRule type="cellIs" dxfId="1176" priority="1220" operator="lessThan">
      <formula>0</formula>
    </cfRule>
  </conditionalFormatting>
  <conditionalFormatting sqref="C439:M439">
    <cfRule type="cellIs" dxfId="1175" priority="1219" operator="lessThan">
      <formula>0</formula>
    </cfRule>
  </conditionalFormatting>
  <conditionalFormatting sqref="H439">
    <cfRule type="cellIs" dxfId="1174" priority="1218" operator="lessThan">
      <formula>0</formula>
    </cfRule>
  </conditionalFormatting>
  <conditionalFormatting sqref="B439">
    <cfRule type="cellIs" dxfId="1173" priority="1217" operator="lessThan">
      <formula>0</formula>
    </cfRule>
  </conditionalFormatting>
  <conditionalFormatting sqref="B439">
    <cfRule type="cellIs" dxfId="1172" priority="1216" operator="lessThan">
      <formula>0</formula>
    </cfRule>
  </conditionalFormatting>
  <conditionalFormatting sqref="B435:N435">
    <cfRule type="cellIs" dxfId="1171" priority="1215" operator="lessThan">
      <formula>0</formula>
    </cfRule>
  </conditionalFormatting>
  <conditionalFormatting sqref="B435:N435">
    <cfRule type="cellIs" dxfId="1170" priority="1214" operator="lessThan">
      <formula>0</formula>
    </cfRule>
  </conditionalFormatting>
  <conditionalFormatting sqref="C642:N645">
    <cfRule type="cellIs" dxfId="1169" priority="933" operator="lessThan">
      <formula>0</formula>
    </cfRule>
  </conditionalFormatting>
  <conditionalFormatting sqref="C597:N597">
    <cfRule type="cellIs" dxfId="1168" priority="932" operator="lessThan">
      <formula>0</formula>
    </cfRule>
  </conditionalFormatting>
  <conditionalFormatting sqref="C603:N603">
    <cfRule type="cellIs" dxfId="1167" priority="929" operator="lessThan">
      <formula>0</formula>
    </cfRule>
  </conditionalFormatting>
  <conditionalFormatting sqref="C603:N603">
    <cfRule type="cellIs" dxfId="1166" priority="928" operator="lessThan">
      <formula>0</formula>
    </cfRule>
  </conditionalFormatting>
  <conditionalFormatting sqref="C603:N603">
    <cfRule type="cellIs" dxfId="1165" priority="927" operator="lessThan">
      <formula>0</formula>
    </cfRule>
  </conditionalFormatting>
  <conditionalFormatting sqref="H445">
    <cfRule type="cellIs" dxfId="1164" priority="1202" operator="lessThan">
      <formula>0</formula>
    </cfRule>
  </conditionalFormatting>
  <conditionalFormatting sqref="B445">
    <cfRule type="cellIs" dxfId="1163" priority="1201" operator="lessThan">
      <formula>0</formula>
    </cfRule>
  </conditionalFormatting>
  <conditionalFormatting sqref="B445">
    <cfRule type="cellIs" dxfId="1162" priority="1200" operator="lessThan">
      <formula>0</formula>
    </cfRule>
  </conditionalFormatting>
  <conditionalFormatting sqref="B441:N441">
    <cfRule type="cellIs" dxfId="1161" priority="1199" operator="lessThan">
      <formula>0</formula>
    </cfRule>
  </conditionalFormatting>
  <conditionalFormatting sqref="B441:N441">
    <cfRule type="cellIs" dxfId="1160" priority="1198" operator="lessThan">
      <formula>0</formula>
    </cfRule>
  </conditionalFormatting>
  <conditionalFormatting sqref="B441:N441">
    <cfRule type="cellIs" dxfId="1159" priority="1197" operator="lessThan">
      <formula>0</formula>
    </cfRule>
  </conditionalFormatting>
  <conditionalFormatting sqref="B441:N441">
    <cfRule type="cellIs" dxfId="1158" priority="1196" operator="lessThan">
      <formula>0</formula>
    </cfRule>
  </conditionalFormatting>
  <conditionalFormatting sqref="B441:N441">
    <cfRule type="cellIs" dxfId="1157" priority="1195" operator="lessThan">
      <formula>0</formula>
    </cfRule>
  </conditionalFormatting>
  <conditionalFormatting sqref="B441:N441">
    <cfRule type="cellIs" dxfId="1156" priority="1194" operator="lessThan">
      <formula>0</formula>
    </cfRule>
  </conditionalFormatting>
  <conditionalFormatting sqref="B441:N441">
    <cfRule type="cellIs" dxfId="1155" priority="1193" operator="lessThan">
      <formula>0</formula>
    </cfRule>
  </conditionalFormatting>
  <conditionalFormatting sqref="B441:N441">
    <cfRule type="cellIs" dxfId="1154" priority="1192" operator="lessThan">
      <formula>0</formula>
    </cfRule>
  </conditionalFormatting>
  <conditionalFormatting sqref="N444">
    <cfRule type="cellIs" dxfId="1153" priority="1191" operator="lessThan">
      <formula>0</formula>
    </cfRule>
  </conditionalFormatting>
  <conditionalFormatting sqref="N445">
    <cfRule type="cellIs" dxfId="1152" priority="1190" operator="lessThan">
      <formula>0</formula>
    </cfRule>
  </conditionalFormatting>
  <conditionalFormatting sqref="N445">
    <cfRule type="cellIs" dxfId="1151" priority="1189" operator="lessThan">
      <formula>0</formula>
    </cfRule>
  </conditionalFormatting>
  <conditionalFormatting sqref="C452:M452">
    <cfRule type="cellIs" dxfId="1150" priority="1188" operator="lessThan">
      <formula>0</formula>
    </cfRule>
  </conditionalFormatting>
  <conditionalFormatting sqref="C452:M452">
    <cfRule type="cellIs" dxfId="1149" priority="1187" operator="lessThan">
      <formula>0</formula>
    </cfRule>
  </conditionalFormatting>
  <conditionalFormatting sqref="H452">
    <cfRule type="cellIs" dxfId="1148" priority="1186" operator="lessThan">
      <formula>0</formula>
    </cfRule>
  </conditionalFormatting>
  <conditionalFormatting sqref="B452">
    <cfRule type="cellIs" dxfId="1147" priority="1185" operator="lessThan">
      <formula>0</formula>
    </cfRule>
  </conditionalFormatting>
  <conditionalFormatting sqref="B452">
    <cfRule type="cellIs" dxfId="1146" priority="1184" operator="lessThan">
      <formula>0</formula>
    </cfRule>
  </conditionalFormatting>
  <conditionalFormatting sqref="B448:N448">
    <cfRule type="cellIs" dxfId="1145" priority="1183" operator="lessThan">
      <formula>0</formula>
    </cfRule>
  </conditionalFormatting>
  <conditionalFormatting sqref="B448:N448">
    <cfRule type="cellIs" dxfId="1144" priority="1182" operator="lessThan">
      <formula>0</formula>
    </cfRule>
  </conditionalFormatting>
  <conditionalFormatting sqref="B448:N448">
    <cfRule type="cellIs" dxfId="1143" priority="1181" operator="lessThan">
      <formula>0</formula>
    </cfRule>
  </conditionalFormatting>
  <conditionalFormatting sqref="B448:N448">
    <cfRule type="cellIs" dxfId="1142" priority="1180" operator="lessThan">
      <formula>0</formula>
    </cfRule>
  </conditionalFormatting>
  <conditionalFormatting sqref="B448:N448">
    <cfRule type="cellIs" dxfId="1141" priority="1179" operator="lessThan">
      <formula>0</formula>
    </cfRule>
  </conditionalFormatting>
  <conditionalFormatting sqref="B448:N448">
    <cfRule type="cellIs" dxfId="1140" priority="1178" operator="lessThan">
      <formula>0</formula>
    </cfRule>
  </conditionalFormatting>
  <conditionalFormatting sqref="B448:N448">
    <cfRule type="cellIs" dxfId="1139" priority="1177" operator="lessThan">
      <formula>0</formula>
    </cfRule>
  </conditionalFormatting>
  <conditionalFormatting sqref="B448:N448">
    <cfRule type="cellIs" dxfId="1138" priority="1176" operator="lessThan">
      <formula>0</formula>
    </cfRule>
  </conditionalFormatting>
  <conditionalFormatting sqref="N451">
    <cfRule type="cellIs" dxfId="1137" priority="1175" operator="lessThan">
      <formula>0</formula>
    </cfRule>
  </conditionalFormatting>
  <conditionalFormatting sqref="N452">
    <cfRule type="cellIs" dxfId="1136" priority="1174" operator="lessThan">
      <formula>0</formula>
    </cfRule>
  </conditionalFormatting>
  <conditionalFormatting sqref="N452">
    <cfRule type="cellIs" dxfId="1135" priority="1173" operator="lessThan">
      <formula>0</formula>
    </cfRule>
  </conditionalFormatting>
  <conditionalFormatting sqref="C458:M458">
    <cfRule type="cellIs" dxfId="1134" priority="1172" operator="lessThan">
      <formula>0</formula>
    </cfRule>
  </conditionalFormatting>
  <conditionalFormatting sqref="C458:M458">
    <cfRule type="cellIs" dxfId="1133" priority="1171" operator="lessThan">
      <formula>0</formula>
    </cfRule>
  </conditionalFormatting>
  <conditionalFormatting sqref="H458">
    <cfRule type="cellIs" dxfId="1132" priority="1170" operator="lessThan">
      <formula>0</formula>
    </cfRule>
  </conditionalFormatting>
  <conditionalFormatting sqref="B458">
    <cfRule type="cellIs" dxfId="1131" priority="1169" operator="lessThan">
      <formula>0</formula>
    </cfRule>
  </conditionalFormatting>
  <conditionalFormatting sqref="B458">
    <cfRule type="cellIs" dxfId="1130" priority="1168" operator="lessThan">
      <formula>0</formula>
    </cfRule>
  </conditionalFormatting>
  <conditionalFormatting sqref="R505">
    <cfRule type="cellIs" dxfId="1129" priority="890" operator="lessThan">
      <formula>0</formula>
    </cfRule>
  </conditionalFormatting>
  <conditionalFormatting sqref="Q505">
    <cfRule type="cellIs" dxfId="1128" priority="889" operator="lessThan">
      <formula>0</formula>
    </cfRule>
  </conditionalFormatting>
  <conditionalFormatting sqref="R513">
    <cfRule type="cellIs" dxfId="1127" priority="887" operator="lessThan">
      <formula>0</formula>
    </cfRule>
  </conditionalFormatting>
  <conditionalFormatting sqref="Q513">
    <cfRule type="cellIs" dxfId="1126" priority="886" operator="lessThan">
      <formula>0</formula>
    </cfRule>
  </conditionalFormatting>
  <conditionalFormatting sqref="R522">
    <cfRule type="cellIs" dxfId="1125" priority="884" operator="lessThan">
      <formula>0</formula>
    </cfRule>
  </conditionalFormatting>
  <conditionalFormatting sqref="Q522">
    <cfRule type="cellIs" dxfId="1124" priority="883" operator="lessThan">
      <formula>0</formula>
    </cfRule>
  </conditionalFormatting>
  <conditionalFormatting sqref="R530">
    <cfRule type="cellIs" dxfId="1123" priority="881" operator="lessThan">
      <formula>0</formula>
    </cfRule>
  </conditionalFormatting>
  <conditionalFormatting sqref="C461:C464">
    <cfRule type="expression" dxfId="1122" priority="1155">
      <formula>C461/B461&gt;1</formula>
    </cfRule>
    <cfRule type="expression" dxfId="1121" priority="1156">
      <formula>C461/B461&lt;1</formula>
    </cfRule>
  </conditionalFormatting>
  <conditionalFormatting sqref="R538">
    <cfRule type="cellIs" dxfId="1120" priority="878" operator="lessThan">
      <formula>0</formula>
    </cfRule>
  </conditionalFormatting>
  <conditionalFormatting sqref="D461:N464">
    <cfRule type="expression" dxfId="1119" priority="1152">
      <formula>D461/C461&gt;1</formula>
    </cfRule>
    <cfRule type="expression" dxfId="1118" priority="1153">
      <formula>D461/C461&lt;1</formula>
    </cfRule>
  </conditionalFormatting>
  <conditionalFormatting sqref="R553">
    <cfRule type="cellIs" dxfId="1117" priority="875" operator="lessThan">
      <formula>0</formula>
    </cfRule>
  </conditionalFormatting>
  <conditionalFormatting sqref="B461:B464 B552:N552 B560:N560 B575:N575 B589:N589">
    <cfRule type="expression" dxfId="1116" priority="1149">
      <formula>B461/#REF!&gt;1</formula>
    </cfRule>
    <cfRule type="expression" dxfId="1115" priority="1150">
      <formula>B461/#REF!&lt;1</formula>
    </cfRule>
  </conditionalFormatting>
  <conditionalFormatting sqref="R561">
    <cfRule type="cellIs" dxfId="1114" priority="872" operator="lessThan">
      <formula>0</formula>
    </cfRule>
  </conditionalFormatting>
  <conditionalFormatting sqref="B512">
    <cfRule type="expression" dxfId="1113" priority="1146">
      <formula>B512/#REF!&gt;1</formula>
    </cfRule>
    <cfRule type="expression" dxfId="1112" priority="1147">
      <formula>B512/#REF!&lt;1</formula>
    </cfRule>
  </conditionalFormatting>
  <conditionalFormatting sqref="R590">
    <cfRule type="cellIs" dxfId="1111" priority="869" operator="lessThan">
      <formula>0</formula>
    </cfRule>
  </conditionalFormatting>
  <conditionalFormatting sqref="C512">
    <cfRule type="expression" dxfId="1110" priority="1143">
      <formula>C512/B512&gt;1</formula>
    </cfRule>
    <cfRule type="expression" dxfId="1109" priority="1144">
      <formula>C512/B512&lt;1</formula>
    </cfRule>
  </conditionalFormatting>
  <conditionalFormatting sqref="D512">
    <cfRule type="cellIs" dxfId="1108" priority="1142" operator="lessThan">
      <formula>0</formula>
    </cfRule>
  </conditionalFormatting>
  <conditionalFormatting sqref="D512">
    <cfRule type="expression" dxfId="1107" priority="1140">
      <formula>D512/C512&gt;1</formula>
    </cfRule>
    <cfRule type="expression" dxfId="1106" priority="1141">
      <formula>D512/C512&lt;1</formula>
    </cfRule>
  </conditionalFormatting>
  <conditionalFormatting sqref="E512">
    <cfRule type="cellIs" dxfId="1105" priority="1139" operator="lessThan">
      <formula>0</formula>
    </cfRule>
  </conditionalFormatting>
  <conditionalFormatting sqref="E512">
    <cfRule type="expression" dxfId="1104" priority="1137">
      <formula>E512/D512&gt;1</formula>
    </cfRule>
    <cfRule type="expression" dxfId="1103" priority="1138">
      <formula>E512/D512&lt;1</formula>
    </cfRule>
  </conditionalFormatting>
  <conditionalFormatting sqref="F512">
    <cfRule type="cellIs" dxfId="1102" priority="1136" operator="lessThan">
      <formula>0</formula>
    </cfRule>
  </conditionalFormatting>
  <conditionalFormatting sqref="F512">
    <cfRule type="expression" dxfId="1101" priority="1134">
      <formula>F512/E512&gt;1</formula>
    </cfRule>
    <cfRule type="expression" dxfId="1100" priority="1135">
      <formula>F512/E512&lt;1</formula>
    </cfRule>
  </conditionalFormatting>
  <conditionalFormatting sqref="G512">
    <cfRule type="cellIs" dxfId="1099" priority="1133" operator="lessThan">
      <formula>0</formula>
    </cfRule>
  </conditionalFormatting>
  <conditionalFormatting sqref="G512">
    <cfRule type="expression" dxfId="1098" priority="1131">
      <formula>G512/F512&gt;1</formula>
    </cfRule>
    <cfRule type="expression" dxfId="1097" priority="1132">
      <formula>G512/F512&lt;1</formula>
    </cfRule>
  </conditionalFormatting>
  <conditionalFormatting sqref="H512">
    <cfRule type="cellIs" dxfId="1096" priority="1130" operator="lessThan">
      <formula>0</formula>
    </cfRule>
  </conditionalFormatting>
  <conditionalFormatting sqref="H512">
    <cfRule type="expression" dxfId="1095" priority="1128">
      <formula>H512/G512&gt;1</formula>
    </cfRule>
    <cfRule type="expression" dxfId="1094" priority="1129">
      <formula>H512/G512&lt;1</formula>
    </cfRule>
  </conditionalFormatting>
  <conditionalFormatting sqref="I512:N512">
    <cfRule type="cellIs" dxfId="1093" priority="1127" operator="lessThan">
      <formula>0</formula>
    </cfRule>
  </conditionalFormatting>
  <conditionalFormatting sqref="I512:N512">
    <cfRule type="expression" dxfId="1092" priority="1125">
      <formula>I512/H512&gt;1</formula>
    </cfRule>
    <cfRule type="expression" dxfId="1091" priority="1126">
      <formula>I512/H512&lt;1</formula>
    </cfRule>
  </conditionalFormatting>
  <conditionalFormatting sqref="B552">
    <cfRule type="cellIs" dxfId="1090" priority="1124" operator="lessThan">
      <formula>0</formula>
    </cfRule>
  </conditionalFormatting>
  <conditionalFormatting sqref="B552">
    <cfRule type="expression" dxfId="1089" priority="1122">
      <formula>B552/#REF!&gt;1</formula>
    </cfRule>
    <cfRule type="expression" dxfId="1088" priority="1123">
      <formula>B552/#REF!&lt;1</formula>
    </cfRule>
  </conditionalFormatting>
  <conditionalFormatting sqref="C552">
    <cfRule type="cellIs" dxfId="1087" priority="1121" operator="lessThan">
      <formula>0</formula>
    </cfRule>
  </conditionalFormatting>
  <conditionalFormatting sqref="C552">
    <cfRule type="expression" dxfId="1086" priority="1119">
      <formula>C552/B552&gt;1</formula>
    </cfRule>
    <cfRule type="expression" dxfId="1085" priority="1120">
      <formula>C552/B552&lt;1</formula>
    </cfRule>
  </conditionalFormatting>
  <conditionalFormatting sqref="D552">
    <cfRule type="cellIs" dxfId="1084" priority="1118" operator="lessThan">
      <formula>0</formula>
    </cfRule>
  </conditionalFormatting>
  <conditionalFormatting sqref="D552">
    <cfRule type="expression" dxfId="1083" priority="1116">
      <formula>D552/C552&gt;1</formula>
    </cfRule>
    <cfRule type="expression" dxfId="1082" priority="1117">
      <formula>D552/C552&lt;1</formula>
    </cfRule>
  </conditionalFormatting>
  <conditionalFormatting sqref="E552">
    <cfRule type="cellIs" dxfId="1081" priority="1115" operator="lessThan">
      <formula>0</formula>
    </cfRule>
  </conditionalFormatting>
  <conditionalFormatting sqref="E552">
    <cfRule type="expression" dxfId="1080" priority="1113">
      <formula>E552/D552&gt;1</formula>
    </cfRule>
    <cfRule type="expression" dxfId="1079" priority="1114">
      <formula>E552/D552&lt;1</formula>
    </cfRule>
  </conditionalFormatting>
  <conditionalFormatting sqref="F552">
    <cfRule type="cellIs" dxfId="1078" priority="1112" operator="lessThan">
      <formula>0</formula>
    </cfRule>
  </conditionalFormatting>
  <conditionalFormatting sqref="F552">
    <cfRule type="expression" dxfId="1077" priority="1110">
      <formula>F552/E552&gt;1</formula>
    </cfRule>
    <cfRule type="expression" dxfId="1076" priority="1111">
      <formula>F552/E552&lt;1</formula>
    </cfRule>
  </conditionalFormatting>
  <conditionalFormatting sqref="G552">
    <cfRule type="cellIs" dxfId="1075" priority="1109" operator="lessThan">
      <formula>0</formula>
    </cfRule>
  </conditionalFormatting>
  <conditionalFormatting sqref="G552">
    <cfRule type="expression" dxfId="1074" priority="1107">
      <formula>G552/F552&gt;1</formula>
    </cfRule>
    <cfRule type="expression" dxfId="1073" priority="1108">
      <formula>G552/F552&lt;1</formula>
    </cfRule>
  </conditionalFormatting>
  <conditionalFormatting sqref="H552">
    <cfRule type="cellIs" dxfId="1072" priority="1106" operator="lessThan">
      <formula>0</formula>
    </cfRule>
  </conditionalFormatting>
  <conditionalFormatting sqref="H552">
    <cfRule type="expression" dxfId="1071" priority="1104">
      <formula>H552/G552&gt;1</formula>
    </cfRule>
    <cfRule type="expression" dxfId="1070" priority="1105">
      <formula>H552/G552&lt;1</formula>
    </cfRule>
  </conditionalFormatting>
  <conditionalFormatting sqref="B560">
    <cfRule type="cellIs" dxfId="1069" priority="1103" operator="lessThan">
      <formula>0</formula>
    </cfRule>
  </conditionalFormatting>
  <conditionalFormatting sqref="B560">
    <cfRule type="expression" dxfId="1068" priority="1101">
      <formula>B560/#REF!&gt;1</formula>
    </cfRule>
    <cfRule type="expression" dxfId="1067" priority="1102">
      <formula>B560/#REF!&lt;1</formula>
    </cfRule>
  </conditionalFormatting>
  <conditionalFormatting sqref="C560">
    <cfRule type="cellIs" dxfId="1066" priority="1100" operator="lessThan">
      <formula>0</formula>
    </cfRule>
  </conditionalFormatting>
  <conditionalFormatting sqref="C560">
    <cfRule type="expression" dxfId="1065" priority="1098">
      <formula>C560/B560&gt;1</formula>
    </cfRule>
    <cfRule type="expression" dxfId="1064" priority="1099">
      <formula>C560/B560&lt;1</formula>
    </cfRule>
  </conditionalFormatting>
  <conditionalFormatting sqref="D560">
    <cfRule type="cellIs" dxfId="1063" priority="1097" operator="lessThan">
      <formula>0</formula>
    </cfRule>
  </conditionalFormatting>
  <conditionalFormatting sqref="D560">
    <cfRule type="expression" dxfId="1062" priority="1095">
      <formula>D560/C560&gt;1</formula>
    </cfRule>
    <cfRule type="expression" dxfId="1061" priority="1096">
      <formula>D560/C560&lt;1</formula>
    </cfRule>
  </conditionalFormatting>
  <conditionalFormatting sqref="E560">
    <cfRule type="cellIs" dxfId="1060" priority="1094" operator="lessThan">
      <formula>0</formula>
    </cfRule>
  </conditionalFormatting>
  <conditionalFormatting sqref="E560">
    <cfRule type="expression" dxfId="1059" priority="1092">
      <formula>E560/D560&gt;1</formula>
    </cfRule>
    <cfRule type="expression" dxfId="1058" priority="1093">
      <formula>E560/D560&lt;1</formula>
    </cfRule>
  </conditionalFormatting>
  <conditionalFormatting sqref="F560">
    <cfRule type="cellIs" dxfId="1057" priority="1091" operator="lessThan">
      <formula>0</formula>
    </cfRule>
  </conditionalFormatting>
  <conditionalFormatting sqref="F560">
    <cfRule type="expression" dxfId="1056" priority="1089">
      <formula>F560/E560&gt;1</formula>
    </cfRule>
    <cfRule type="expression" dxfId="1055" priority="1090">
      <formula>F560/E560&lt;1</formula>
    </cfRule>
  </conditionalFormatting>
  <conditionalFormatting sqref="G560">
    <cfRule type="cellIs" dxfId="1054" priority="1088" operator="lessThan">
      <formula>0</formula>
    </cfRule>
  </conditionalFormatting>
  <conditionalFormatting sqref="G560">
    <cfRule type="expression" dxfId="1053" priority="1086">
      <formula>G560/F560&gt;1</formula>
    </cfRule>
    <cfRule type="expression" dxfId="1052" priority="1087">
      <formula>G560/F560&lt;1</formula>
    </cfRule>
  </conditionalFormatting>
  <conditionalFormatting sqref="H560">
    <cfRule type="cellIs" dxfId="1051" priority="1085" operator="lessThan">
      <formula>0</formula>
    </cfRule>
  </conditionalFormatting>
  <conditionalFormatting sqref="H560">
    <cfRule type="expression" dxfId="1050" priority="1083">
      <formula>H560/G560&gt;1</formula>
    </cfRule>
    <cfRule type="expression" dxfId="1049" priority="1084">
      <formula>H560/G560&lt;1</formula>
    </cfRule>
  </conditionalFormatting>
  <conditionalFormatting sqref="O616:O619">
    <cfRule type="cellIs" dxfId="1048" priority="832" operator="lessThan">
      <formula>0</formula>
    </cfRule>
  </conditionalFormatting>
  <conditionalFormatting sqref="B589">
    <cfRule type="expression" dxfId="1047" priority="1080">
      <formula>B589/#REF!&gt;1</formula>
    </cfRule>
    <cfRule type="expression" dxfId="1046" priority="1081">
      <formula>B589/#REF!&lt;1</formula>
    </cfRule>
  </conditionalFormatting>
  <conditionalFormatting sqref="C589">
    <cfRule type="cellIs" dxfId="1045" priority="1079" operator="lessThan">
      <formula>0</formula>
    </cfRule>
  </conditionalFormatting>
  <conditionalFormatting sqref="C589">
    <cfRule type="expression" dxfId="1044" priority="1077">
      <formula>C589/B589&gt;1</formula>
    </cfRule>
    <cfRule type="expression" dxfId="1043" priority="1078">
      <formula>C589/B589&lt;1</formula>
    </cfRule>
  </conditionalFormatting>
  <conditionalFormatting sqref="O605:O607">
    <cfRule type="cellIs" dxfId="1042" priority="826" operator="lessThan">
      <formula>0</formula>
    </cfRule>
  </conditionalFormatting>
  <conditionalFormatting sqref="D589">
    <cfRule type="expression" dxfId="1041" priority="1074">
      <formula>D589/C589&gt;1</formula>
    </cfRule>
    <cfRule type="expression" dxfId="1040" priority="1075">
      <formula>D589/C589&lt;1</formula>
    </cfRule>
  </conditionalFormatting>
  <conditionalFormatting sqref="E589">
    <cfRule type="cellIs" dxfId="1039" priority="1073" operator="lessThan">
      <formula>0</formula>
    </cfRule>
  </conditionalFormatting>
  <conditionalFormatting sqref="E589">
    <cfRule type="expression" dxfId="1038" priority="1071">
      <formula>E589/D589&gt;1</formula>
    </cfRule>
    <cfRule type="expression" dxfId="1037" priority="1072">
      <formula>E589/D589&lt;1</formula>
    </cfRule>
  </conditionalFormatting>
  <conditionalFormatting sqref="F589">
    <cfRule type="cellIs" dxfId="1036" priority="1070" operator="lessThan">
      <formula>0</formula>
    </cfRule>
  </conditionalFormatting>
  <conditionalFormatting sqref="F589">
    <cfRule type="expression" dxfId="1035" priority="1068">
      <formula>F589/E589&gt;1</formula>
    </cfRule>
    <cfRule type="expression" dxfId="1034" priority="1069">
      <formula>F589/E589&lt;1</formula>
    </cfRule>
  </conditionalFormatting>
  <conditionalFormatting sqref="O377">
    <cfRule type="cellIs" dxfId="1033" priority="817" operator="lessThan">
      <formula>0</formula>
    </cfRule>
  </conditionalFormatting>
  <conditionalFormatting sqref="G589">
    <cfRule type="expression" dxfId="1032" priority="1065">
      <formula>G589/F589&gt;1</formula>
    </cfRule>
    <cfRule type="expression" dxfId="1031" priority="1066">
      <formula>G589/F589&lt;1</formula>
    </cfRule>
  </conditionalFormatting>
  <conditionalFormatting sqref="O366">
    <cfRule type="cellIs" dxfId="1030" priority="816" operator="lessThan">
      <formula>0</formula>
    </cfRule>
  </conditionalFormatting>
  <conditionalFormatting sqref="H589">
    <cfRule type="expression" dxfId="1029" priority="1062">
      <formula>H589/G589&gt;1</formula>
    </cfRule>
    <cfRule type="expression" dxfId="1028" priority="1063">
      <formula>H589/G589&lt;1</formula>
    </cfRule>
  </conditionalFormatting>
  <conditionalFormatting sqref="N596">
    <cfRule type="cellIs" dxfId="1027" priority="1061" operator="lessThan">
      <formula>0</formula>
    </cfRule>
  </conditionalFormatting>
  <conditionalFormatting sqref="O387">
    <cfRule type="cellIs" dxfId="1026" priority="811" operator="lessThan">
      <formula>0</formula>
    </cfRule>
  </conditionalFormatting>
  <conditionalFormatting sqref="O387">
    <cfRule type="cellIs" dxfId="1025" priority="812" operator="lessThan">
      <formula>0</formula>
    </cfRule>
  </conditionalFormatting>
  <conditionalFormatting sqref="O387">
    <cfRule type="cellIs" dxfId="1024" priority="809" operator="lessThan">
      <formula>0</formula>
    </cfRule>
  </conditionalFormatting>
  <conditionalFormatting sqref="O387">
    <cfRule type="cellIs" dxfId="1023" priority="810" operator="lessThan">
      <formula>0</formula>
    </cfRule>
  </conditionalFormatting>
  <conditionalFormatting sqref="N600">
    <cfRule type="cellIs" dxfId="1022" priority="1060" operator="lessThan">
      <formula>0</formula>
    </cfRule>
  </conditionalFormatting>
  <conditionalFormatting sqref="N600">
    <cfRule type="cellIs" dxfId="1021" priority="1059" operator="lessThan">
      <formula>0</formula>
    </cfRule>
  </conditionalFormatting>
  <conditionalFormatting sqref="Q363">
    <cfRule type="cellIs" dxfId="1020" priority="1058" operator="lessThan">
      <formula>0</formula>
    </cfRule>
  </conditionalFormatting>
  <conditionalFormatting sqref="Q364:Q365">
    <cfRule type="cellIs" dxfId="1019" priority="1057" operator="lessThan">
      <formula>0</formula>
    </cfRule>
  </conditionalFormatting>
  <conditionalFormatting sqref="Q461:Q464">
    <cfRule type="cellIs" dxfId="1018" priority="1056" operator="lessThan">
      <formula>0</formula>
    </cfRule>
  </conditionalFormatting>
  <conditionalFormatting sqref="Q361">
    <cfRule type="cellIs" dxfId="1017" priority="1055" operator="lessThan">
      <formula>0</formula>
    </cfRule>
  </conditionalFormatting>
  <conditionalFormatting sqref="Q366:Q367">
    <cfRule type="cellIs" dxfId="1016" priority="1054" operator="lessThan">
      <formula>0</formula>
    </cfRule>
  </conditionalFormatting>
  <conditionalFormatting sqref="Q369:Q373">
    <cfRule type="cellIs" dxfId="1015" priority="1053" operator="lessThan">
      <formula>0</formula>
    </cfRule>
  </conditionalFormatting>
  <conditionalFormatting sqref="Q378:Q379">
    <cfRule type="cellIs" dxfId="1014" priority="1052" operator="lessThan">
      <formula>0</formula>
    </cfRule>
  </conditionalFormatting>
  <conditionalFormatting sqref="Q384:Q385">
    <cfRule type="cellIs" dxfId="1013" priority="1051" operator="lessThan">
      <formula>0</formula>
    </cfRule>
  </conditionalFormatting>
  <conditionalFormatting sqref="Q390:Q391">
    <cfRule type="cellIs" dxfId="1012" priority="1050" operator="lessThan">
      <formula>0</formula>
    </cfRule>
  </conditionalFormatting>
  <conditionalFormatting sqref="Q396:Q397">
    <cfRule type="cellIs" dxfId="1011" priority="1049" operator="lessThan">
      <formula>0</formula>
    </cfRule>
  </conditionalFormatting>
  <conditionalFormatting sqref="Q402">
    <cfRule type="cellIs" dxfId="1010" priority="1048" operator="lessThan">
      <formula>0</formula>
    </cfRule>
  </conditionalFormatting>
  <conditionalFormatting sqref="Q408:Q409">
    <cfRule type="cellIs" dxfId="1009" priority="1047" operator="lessThan">
      <formula>0</formula>
    </cfRule>
  </conditionalFormatting>
  <conditionalFormatting sqref="Q414:Q415">
    <cfRule type="cellIs" dxfId="1008" priority="1046" operator="lessThan">
      <formula>0</formula>
    </cfRule>
  </conditionalFormatting>
  <conditionalFormatting sqref="Q420:Q421">
    <cfRule type="cellIs" dxfId="1007" priority="1045" operator="lessThan">
      <formula>0</formula>
    </cfRule>
  </conditionalFormatting>
  <conditionalFormatting sqref="Q426:Q427">
    <cfRule type="cellIs" dxfId="1006" priority="1044" operator="lessThan">
      <formula>0</formula>
    </cfRule>
  </conditionalFormatting>
  <conditionalFormatting sqref="Q432:Q433">
    <cfRule type="cellIs" dxfId="1005" priority="1043" operator="lessThan">
      <formula>0</formula>
    </cfRule>
  </conditionalFormatting>
  <conditionalFormatting sqref="Q438:Q439">
    <cfRule type="cellIs" dxfId="1004" priority="1042" operator="lessThan">
      <formula>0</formula>
    </cfRule>
  </conditionalFormatting>
  <conditionalFormatting sqref="Q444:Q445">
    <cfRule type="cellIs" dxfId="1003" priority="1041" operator="lessThan">
      <formula>0</formula>
    </cfRule>
  </conditionalFormatting>
  <conditionalFormatting sqref="Q451:Q452">
    <cfRule type="cellIs" dxfId="1002" priority="1040" operator="lessThan">
      <formula>0</formula>
    </cfRule>
  </conditionalFormatting>
  <conditionalFormatting sqref="Q457:Q458">
    <cfRule type="cellIs" dxfId="1001" priority="1039" operator="lessThan">
      <formula>0</formula>
    </cfRule>
  </conditionalFormatting>
  <conditionalFormatting sqref="Q465">
    <cfRule type="cellIs" dxfId="1000" priority="1038" operator="lessThan">
      <formula>0</formula>
    </cfRule>
  </conditionalFormatting>
  <conditionalFormatting sqref="Q472">
    <cfRule type="cellIs" dxfId="999" priority="1037" operator="lessThan">
      <formula>0</formula>
    </cfRule>
  </conditionalFormatting>
  <conditionalFormatting sqref="Q503:Q504">
    <cfRule type="cellIs" dxfId="998" priority="1036" operator="lessThan">
      <formula>0</formula>
    </cfRule>
  </conditionalFormatting>
  <conditionalFormatting sqref="Q511:Q512">
    <cfRule type="cellIs" dxfId="997" priority="1035" operator="lessThan">
      <formula>0</formula>
    </cfRule>
  </conditionalFormatting>
  <conditionalFormatting sqref="Q520:Q521">
    <cfRule type="cellIs" dxfId="996" priority="1034" operator="lessThan">
      <formula>0</formula>
    </cfRule>
  </conditionalFormatting>
  <conditionalFormatting sqref="Q528:Q529">
    <cfRule type="cellIs" dxfId="995" priority="1033" operator="lessThan">
      <formula>0</formula>
    </cfRule>
  </conditionalFormatting>
  <conditionalFormatting sqref="Q544:Q545">
    <cfRule type="cellIs" dxfId="994" priority="1032" operator="lessThan">
      <formula>0</formula>
    </cfRule>
  </conditionalFormatting>
  <conditionalFormatting sqref="Q536:Q537">
    <cfRule type="cellIs" dxfId="993" priority="1031" operator="lessThan">
      <formula>0</formula>
    </cfRule>
  </conditionalFormatting>
  <conditionalFormatting sqref="Q551:Q552">
    <cfRule type="cellIs" dxfId="992" priority="1030" operator="lessThan">
      <formula>0</formula>
    </cfRule>
  </conditionalFormatting>
  <conditionalFormatting sqref="Q559:Q560">
    <cfRule type="cellIs" dxfId="991" priority="1029" operator="lessThan">
      <formula>0</formula>
    </cfRule>
  </conditionalFormatting>
  <conditionalFormatting sqref="Q567:Q568">
    <cfRule type="cellIs" dxfId="990" priority="1028" operator="lessThan">
      <formula>0</formula>
    </cfRule>
  </conditionalFormatting>
  <conditionalFormatting sqref="Q574:Q575">
    <cfRule type="cellIs" dxfId="989" priority="1027" operator="lessThan">
      <formula>0</formula>
    </cfRule>
  </conditionalFormatting>
  <conditionalFormatting sqref="Q581:Q582">
    <cfRule type="cellIs" dxfId="988" priority="1026" operator="lessThan">
      <formula>0</formula>
    </cfRule>
  </conditionalFormatting>
  <conditionalFormatting sqref="Q588:Q589">
    <cfRule type="cellIs" dxfId="987" priority="1025" operator="lessThan">
      <formula>0</formula>
    </cfRule>
  </conditionalFormatting>
  <conditionalFormatting sqref="Q596:Q597">
    <cfRule type="cellIs" dxfId="986" priority="1024" operator="lessThan">
      <formula>0</formula>
    </cfRule>
  </conditionalFormatting>
  <conditionalFormatting sqref="Q603">
    <cfRule type="cellIs" dxfId="985" priority="1023" operator="lessThan">
      <formula>0</formula>
    </cfRule>
  </conditionalFormatting>
  <conditionalFormatting sqref="Q608">
    <cfRule type="cellIs" dxfId="984" priority="1022" operator="lessThan">
      <formula>0</formula>
    </cfRule>
  </conditionalFormatting>
  <conditionalFormatting sqref="O405">
    <cfRule type="cellIs" dxfId="983" priority="769" operator="lessThan">
      <formula>0</formula>
    </cfRule>
  </conditionalFormatting>
  <conditionalFormatting sqref="Q632:Q634">
    <cfRule type="cellIs" dxfId="982" priority="1021" operator="lessThan">
      <formula>0</formula>
    </cfRule>
  </conditionalFormatting>
  <conditionalFormatting sqref="I710:N710 Q708:R711">
    <cfRule type="cellIs" dxfId="981" priority="1015" operator="lessThan">
      <formula>0</formula>
    </cfRule>
  </conditionalFormatting>
  <conditionalFormatting sqref="Q636:Q637 Q641:Q645">
    <cfRule type="cellIs" dxfId="980" priority="1020" operator="lessThan">
      <formula>0</formula>
    </cfRule>
  </conditionalFormatting>
  <conditionalFormatting sqref="Q648">
    <cfRule type="cellIs" dxfId="979" priority="1019" operator="lessThan">
      <formula>0</formula>
    </cfRule>
  </conditionalFormatting>
  <conditionalFormatting sqref="Q649">
    <cfRule type="cellIs" dxfId="978" priority="1018" operator="lessThan">
      <formula>0</formula>
    </cfRule>
  </conditionalFormatting>
  <conditionalFormatting sqref="Q651">
    <cfRule type="cellIs" dxfId="977" priority="1017" operator="lessThan">
      <formula>0</formula>
    </cfRule>
  </conditionalFormatting>
  <conditionalFormatting sqref="Q652">
    <cfRule type="cellIs" dxfId="976" priority="1016" operator="lessThan">
      <formula>0</formula>
    </cfRule>
  </conditionalFormatting>
  <conditionalFormatting sqref="D654:N654 D651:N651 D648:N649 D632:N634">
    <cfRule type="expression" dxfId="975" priority="988">
      <formula>D632/C632&gt;1</formula>
    </cfRule>
    <cfRule type="expression" dxfId="974" priority="989">
      <formula>D632/C632&lt;1</formula>
    </cfRule>
  </conditionalFormatting>
  <conditionalFormatting sqref="C507:C510">
    <cfRule type="cellIs" dxfId="973" priority="1014" operator="lessThan">
      <formula>0</formula>
    </cfRule>
  </conditionalFormatting>
  <conditionalFormatting sqref="C507:C510">
    <cfRule type="expression" dxfId="972" priority="1012">
      <formula>C507/B507&gt;1</formula>
    </cfRule>
    <cfRule type="expression" dxfId="971" priority="1013">
      <formula>C507/B507&lt;1</formula>
    </cfRule>
  </conditionalFormatting>
  <conditionalFormatting sqref="D507:N510">
    <cfRule type="cellIs" dxfId="970" priority="1011" operator="lessThan">
      <formula>0</formula>
    </cfRule>
  </conditionalFormatting>
  <conditionalFormatting sqref="D507:N510">
    <cfRule type="expression" dxfId="969" priority="1009">
      <formula>D507/C507&gt;1</formula>
    </cfRule>
    <cfRule type="expression" dxfId="968" priority="1010">
      <formula>D507/C507&lt;1</formula>
    </cfRule>
  </conditionalFormatting>
  <conditionalFormatting sqref="B507:B510">
    <cfRule type="cellIs" dxfId="967" priority="1008" operator="lessThan">
      <formula>0</formula>
    </cfRule>
  </conditionalFormatting>
  <conditionalFormatting sqref="B507:B510">
    <cfRule type="expression" dxfId="966" priority="1006">
      <formula>B507/#REF!&gt;1</formula>
    </cfRule>
    <cfRule type="expression" dxfId="965" priority="1007">
      <formula>B507/#REF!&lt;1</formula>
    </cfRule>
  </conditionalFormatting>
  <conditionalFormatting sqref="J588:N588 J574:N574 J559:N559 J551:N551">
    <cfRule type="cellIs" dxfId="964" priority="1005" operator="lessThan">
      <formula>0</formula>
    </cfRule>
  </conditionalFormatting>
  <conditionalFormatting sqref="C588:I588 C584:C587 C574:I574 C570:C573 C559:I559 C555:C558 C551:I551 C547:C550">
    <cfRule type="cellIs" dxfId="963" priority="1004" operator="lessThan">
      <formula>0</formula>
    </cfRule>
  </conditionalFormatting>
  <conditionalFormatting sqref="C588:M588 C574:M574 C559:M559 C551:M551">
    <cfRule type="cellIs" dxfId="962" priority="1003" operator="lessThan">
      <formula>0</formula>
    </cfRule>
  </conditionalFormatting>
  <conditionalFormatting sqref="C584:C587 C570:C573 C555:C558 C547:C550">
    <cfRule type="expression" dxfId="961" priority="1001">
      <formula>C547/B547&gt;1</formula>
    </cfRule>
    <cfRule type="expression" dxfId="960" priority="1002">
      <formula>C547/B547&lt;1</formula>
    </cfRule>
  </conditionalFormatting>
  <conditionalFormatting sqref="D584:N587 D570:N573 D555:N558 D547:N550">
    <cfRule type="cellIs" dxfId="959" priority="1000" operator="lessThan">
      <formula>0</formula>
    </cfRule>
  </conditionalFormatting>
  <conditionalFormatting sqref="D584:N587 D570:N573 D555:N558 D547:N550">
    <cfRule type="expression" dxfId="958" priority="998">
      <formula>D547/C547&gt;1</formula>
    </cfRule>
    <cfRule type="expression" dxfId="957" priority="999">
      <formula>D547/C547&lt;1</formula>
    </cfRule>
  </conditionalFormatting>
  <conditionalFormatting sqref="C588:N588 C574:N574 C559:N559 C551:N551">
    <cfRule type="cellIs" dxfId="956" priority="997" operator="lessThan">
      <formula>0</formula>
    </cfRule>
  </conditionalFormatting>
  <conditionalFormatting sqref="C588:N588 C574:N574 C559:N559 C551:N551">
    <cfRule type="expression" dxfId="955" priority="995">
      <formula>C551/B551&gt;1</formula>
    </cfRule>
    <cfRule type="expression" dxfId="954" priority="996">
      <formula>C551/B551&lt;1</formula>
    </cfRule>
  </conditionalFormatting>
  <conditionalFormatting sqref="B654 B651 B648:B649 B632:B634 B641:B645">
    <cfRule type="cellIs" dxfId="953" priority="994" operator="lessThan">
      <formula>0</formula>
    </cfRule>
  </conditionalFormatting>
  <conditionalFormatting sqref="C654 C651 C648:C649 C632:C634">
    <cfRule type="cellIs" dxfId="952" priority="993" operator="lessThan">
      <formula>0</formula>
    </cfRule>
  </conditionalFormatting>
  <conditionalFormatting sqref="C654 C651 C648:C649 C632:C634">
    <cfRule type="expression" dxfId="951" priority="991">
      <formula>C632/B632&gt;1</formula>
    </cfRule>
    <cfRule type="expression" dxfId="950" priority="992">
      <formula>C632/B632&lt;1</formula>
    </cfRule>
  </conditionalFormatting>
  <conditionalFormatting sqref="D654:N654 D651:N651 D648:N649 D632:N634">
    <cfRule type="cellIs" dxfId="949" priority="990" operator="lessThan">
      <formula>0</formula>
    </cfRule>
  </conditionalFormatting>
  <conditionalFormatting sqref="B504:N504 B537 B568 B597">
    <cfRule type="expression" dxfId="948" priority="1759">
      <formula>B504/#REF!&gt;1</formula>
    </cfRule>
    <cfRule type="expression" dxfId="947" priority="1760">
      <formula>B504/#REF!&lt;1</formula>
    </cfRule>
  </conditionalFormatting>
  <conditionalFormatting sqref="C465">
    <cfRule type="cellIs" dxfId="946" priority="987" operator="lessThan">
      <formula>0</formula>
    </cfRule>
  </conditionalFormatting>
  <conditionalFormatting sqref="C465">
    <cfRule type="expression" dxfId="945" priority="985">
      <formula>C465/B465&gt;1</formula>
    </cfRule>
    <cfRule type="expression" dxfId="944" priority="986">
      <formula>C465/B465&lt;1</formula>
    </cfRule>
  </conditionalFormatting>
  <conditionalFormatting sqref="D465:N465">
    <cfRule type="cellIs" dxfId="943" priority="984" operator="lessThan">
      <formula>0</formula>
    </cfRule>
  </conditionalFormatting>
  <conditionalFormatting sqref="D465:N465">
    <cfRule type="expression" dxfId="942" priority="982">
      <formula>D465/C465&gt;1</formula>
    </cfRule>
    <cfRule type="expression" dxfId="941" priority="983">
      <formula>D465/C465&lt;1</formula>
    </cfRule>
  </conditionalFormatting>
  <conditionalFormatting sqref="B465">
    <cfRule type="cellIs" dxfId="940" priority="981" operator="lessThan">
      <formula>0</formula>
    </cfRule>
  </conditionalFormatting>
  <conditionalFormatting sqref="B465">
    <cfRule type="expression" dxfId="939" priority="979">
      <formula>B465/#REF!&gt;1</formula>
    </cfRule>
    <cfRule type="expression" dxfId="938" priority="980">
      <formula>B465/#REF!&lt;1</formula>
    </cfRule>
  </conditionalFormatting>
  <conditionalFormatting sqref="C511">
    <cfRule type="cellIs" dxfId="937" priority="978" operator="lessThan">
      <formula>0</formula>
    </cfRule>
  </conditionalFormatting>
  <conditionalFormatting sqref="D511:N511">
    <cfRule type="cellIs" dxfId="936" priority="975" operator="lessThan">
      <formula>0</formula>
    </cfRule>
  </conditionalFormatting>
  <conditionalFormatting sqref="C511">
    <cfRule type="expression" dxfId="935" priority="976">
      <formula>C511/B511&gt;1</formula>
    </cfRule>
    <cfRule type="expression" dxfId="934" priority="977">
      <formula>C511/B511&lt;1</formula>
    </cfRule>
  </conditionalFormatting>
  <conditionalFormatting sqref="D511:N511">
    <cfRule type="expression" dxfId="933" priority="973">
      <formula>D511/C511&gt;1</formula>
    </cfRule>
    <cfRule type="expression" dxfId="932" priority="974">
      <formula>D511/C511&lt;1</formula>
    </cfRule>
  </conditionalFormatting>
  <conditionalFormatting sqref="B511">
    <cfRule type="cellIs" dxfId="931" priority="972" operator="lessThan">
      <formula>0</formula>
    </cfRule>
  </conditionalFormatting>
  <conditionalFormatting sqref="B511">
    <cfRule type="expression" dxfId="930" priority="970">
      <formula>B511/#REF!&gt;1</formula>
    </cfRule>
    <cfRule type="expression" dxfId="929" priority="971">
      <formula>B511/#REF!&lt;1</formula>
    </cfRule>
  </conditionalFormatting>
  <conditionalFormatting sqref="B529 B521">
    <cfRule type="cellIs" dxfId="928" priority="969" operator="lessThan">
      <formula>0</formula>
    </cfRule>
  </conditionalFormatting>
  <conditionalFormatting sqref="B529 B521">
    <cfRule type="expression" dxfId="927" priority="967">
      <formula>B521/#REF!&gt;1</formula>
    </cfRule>
    <cfRule type="expression" dxfId="926" priority="968">
      <formula>B521/#REF!&lt;1</formula>
    </cfRule>
  </conditionalFormatting>
  <conditionalFormatting sqref="C521">
    <cfRule type="cellIs" dxfId="925" priority="966" operator="lessThan">
      <formula>0</formula>
    </cfRule>
  </conditionalFormatting>
  <conditionalFormatting sqref="C521 B636:O637">
    <cfRule type="expression" dxfId="924" priority="964">
      <formula>B521/A521&gt;1</formula>
    </cfRule>
    <cfRule type="expression" dxfId="923" priority="965">
      <formula>B521/A521&lt;1</formula>
    </cfRule>
  </conditionalFormatting>
  <conditionalFormatting sqref="C603:N603">
    <cfRule type="expression" dxfId="922" priority="925">
      <formula>C603/B603&gt;1</formula>
    </cfRule>
    <cfRule type="expression" dxfId="921" priority="926">
      <formula>C603/B603&lt;1</formula>
    </cfRule>
  </conditionalFormatting>
  <conditionalFormatting sqref="I552:N552">
    <cfRule type="expression" dxfId="920" priority="949">
      <formula>I552/H552&gt;1</formula>
    </cfRule>
    <cfRule type="expression" dxfId="919" priority="950">
      <formula>I552/H552&lt;1</formula>
    </cfRule>
  </conditionalFormatting>
  <conditionalFormatting sqref="I560:N560">
    <cfRule type="expression" dxfId="918" priority="946">
      <formula>I560/H560&gt;1</formula>
    </cfRule>
    <cfRule type="expression" dxfId="917" priority="947">
      <formula>I560/H560&lt;1</formula>
    </cfRule>
  </conditionalFormatting>
  <conditionalFormatting sqref="B575:N575">
    <cfRule type="cellIs" dxfId="916" priority="945" operator="lessThan">
      <formula>0</formula>
    </cfRule>
  </conditionalFormatting>
  <conditionalFormatting sqref="B575:N575">
    <cfRule type="expression" dxfId="915" priority="943">
      <formula>B575/A575&gt;1</formula>
    </cfRule>
    <cfRule type="expression" dxfId="914" priority="944">
      <formula>B575/A575&lt;1</formula>
    </cfRule>
  </conditionalFormatting>
  <conditionalFormatting sqref="B589:N589">
    <cfRule type="cellIs" dxfId="913" priority="942" operator="lessThan">
      <formula>0</formula>
    </cfRule>
  </conditionalFormatting>
  <conditionalFormatting sqref="B589:N589">
    <cfRule type="expression" dxfId="912" priority="940">
      <formula>B589/A589&gt;1</formula>
    </cfRule>
    <cfRule type="expression" dxfId="911" priority="941">
      <formula>B589/A589&lt;1</formula>
    </cfRule>
  </conditionalFormatting>
  <conditionalFormatting sqref="N608">
    <cfRule type="cellIs" dxfId="910" priority="918" operator="lessThan">
      <formula>0</formula>
    </cfRule>
  </conditionalFormatting>
  <conditionalFormatting sqref="D521:N521">
    <cfRule type="cellIs" dxfId="909" priority="963" operator="lessThan">
      <formula>0</formula>
    </cfRule>
  </conditionalFormatting>
  <conditionalFormatting sqref="D521:N521">
    <cfRule type="expression" dxfId="908" priority="961">
      <formula>D521/C521&gt;1</formula>
    </cfRule>
    <cfRule type="expression" dxfId="907" priority="962">
      <formula>D521/C521&lt;1</formula>
    </cfRule>
  </conditionalFormatting>
  <conditionalFormatting sqref="C529:N529">
    <cfRule type="cellIs" dxfId="906" priority="960" operator="lessThan">
      <formula>0</formula>
    </cfRule>
  </conditionalFormatting>
  <conditionalFormatting sqref="C529:N529">
    <cfRule type="expression" dxfId="905" priority="958">
      <formula>C529/B529&gt;1</formula>
    </cfRule>
    <cfRule type="expression" dxfId="904" priority="959">
      <formula>C529/B529&lt;1</formula>
    </cfRule>
  </conditionalFormatting>
  <conditionalFormatting sqref="C582:N582">
    <cfRule type="expression" dxfId="903" priority="934">
      <formula>C582/B582&gt;1</formula>
    </cfRule>
    <cfRule type="expression" dxfId="902" priority="935">
      <formula>C582/B582&lt;1</formula>
    </cfRule>
  </conditionalFormatting>
  <conditionalFormatting sqref="C537:N537">
    <cfRule type="expression" dxfId="901" priority="955">
      <formula>C537/B537&gt;1</formula>
    </cfRule>
    <cfRule type="expression" dxfId="900" priority="956">
      <formula>C537/B537&lt;1</formula>
    </cfRule>
  </conditionalFormatting>
  <conditionalFormatting sqref="C568:N568">
    <cfRule type="expression" dxfId="899" priority="952">
      <formula>C568/B568&gt;1</formula>
    </cfRule>
    <cfRule type="expression" dxfId="898" priority="953">
      <formula>C568/B568&lt;1</formula>
    </cfRule>
  </conditionalFormatting>
  <conditionalFormatting sqref="C608:M608">
    <cfRule type="expression" dxfId="897" priority="920">
      <formula>C608/B608&gt;1</formula>
    </cfRule>
    <cfRule type="expression" dxfId="896" priority="921">
      <formula>C608/B608&lt;1</formula>
    </cfRule>
  </conditionalFormatting>
  <conditionalFormatting sqref="N608">
    <cfRule type="expression" dxfId="895" priority="915">
      <formula>N608/M608&gt;1</formula>
    </cfRule>
    <cfRule type="expression" dxfId="894" priority="916">
      <formula>N608/M608&lt;1</formula>
    </cfRule>
  </conditionalFormatting>
  <conditionalFormatting sqref="C608:M608">
    <cfRule type="cellIs" dxfId="893" priority="924" operator="lessThan">
      <formula>0</formula>
    </cfRule>
  </conditionalFormatting>
  <conditionalFormatting sqref="C608:M608">
    <cfRule type="cellIs" dxfId="892" priority="923" operator="lessThan">
      <formula>0</formula>
    </cfRule>
  </conditionalFormatting>
  <conditionalFormatting sqref="B582">
    <cfRule type="cellIs" dxfId="891" priority="937" operator="lessThan">
      <formula>0</formula>
    </cfRule>
  </conditionalFormatting>
  <conditionalFormatting sqref="B582">
    <cfRule type="expression" dxfId="890" priority="938">
      <formula>B582/#REF!&gt;1</formula>
    </cfRule>
    <cfRule type="expression" dxfId="889" priority="939">
      <formula>B582/#REF!&lt;1</formula>
    </cfRule>
  </conditionalFormatting>
  <conditionalFormatting sqref="C582:N582">
    <cfRule type="cellIs" dxfId="888" priority="936" operator="lessThan">
      <formula>0</formula>
    </cfRule>
  </conditionalFormatting>
  <conditionalFormatting sqref="C597:N597">
    <cfRule type="expression" dxfId="887" priority="930">
      <formula>C597/B597&gt;1</formula>
    </cfRule>
    <cfRule type="expression" dxfId="886" priority="931">
      <formula>C597/B597&lt;1</formula>
    </cfRule>
  </conditionalFormatting>
  <conditionalFormatting sqref="N608">
    <cfRule type="cellIs" dxfId="885" priority="919" operator="lessThan">
      <formula>0</formula>
    </cfRule>
  </conditionalFormatting>
  <conditionalFormatting sqref="C608:M608">
    <cfRule type="cellIs" dxfId="884" priority="922" operator="lessThan">
      <formula>0</formula>
    </cfRule>
  </conditionalFormatting>
  <conditionalFormatting sqref="N608">
    <cfRule type="cellIs" dxfId="883" priority="917" operator="lessThan">
      <formula>0</formula>
    </cfRule>
  </conditionalFormatting>
  <conditionalFormatting sqref="B676:N679">
    <cfRule type="cellIs" dxfId="882" priority="914" operator="lessThan">
      <formula>0</formula>
    </cfRule>
  </conditionalFormatting>
  <conditionalFormatting sqref="I678:N678 Q676:R679">
    <cfRule type="cellIs" dxfId="881" priority="913" operator="lessThan">
      <formula>0</formula>
    </cfRule>
  </conditionalFormatting>
  <conditionalFormatting sqref="B680:N683">
    <cfRule type="cellIs" dxfId="880" priority="912" operator="lessThan">
      <formula>0</formula>
    </cfRule>
  </conditionalFormatting>
  <conditionalFormatting sqref="I682:N682 Q680:R683">
    <cfRule type="cellIs" dxfId="879" priority="911" operator="lessThan">
      <formula>0</formula>
    </cfRule>
  </conditionalFormatting>
  <conditionalFormatting sqref="B684:N687">
    <cfRule type="cellIs" dxfId="878" priority="910" operator="lessThan">
      <formula>0</formula>
    </cfRule>
  </conditionalFormatting>
  <conditionalFormatting sqref="I686:N686 Q684:R687">
    <cfRule type="cellIs" dxfId="877" priority="909" operator="lessThan">
      <formula>0</formula>
    </cfRule>
  </conditionalFormatting>
  <conditionalFormatting sqref="B688:N691">
    <cfRule type="cellIs" dxfId="876" priority="908" operator="lessThan">
      <formula>0</formula>
    </cfRule>
  </conditionalFormatting>
  <conditionalFormatting sqref="I690:N690 Q688:R691">
    <cfRule type="cellIs" dxfId="875" priority="907" operator="lessThan">
      <formula>0</formula>
    </cfRule>
  </conditionalFormatting>
  <conditionalFormatting sqref="B692:N695 O694">
    <cfRule type="cellIs" dxfId="874" priority="906" operator="lessThan">
      <formula>0</formula>
    </cfRule>
  </conditionalFormatting>
  <conditionalFormatting sqref="Q692:R695 I694:O694">
    <cfRule type="cellIs" dxfId="873" priority="905" operator="lessThan">
      <formula>0</formula>
    </cfRule>
  </conditionalFormatting>
  <conditionalFormatting sqref="B696:N699">
    <cfRule type="cellIs" dxfId="872" priority="904" operator="lessThan">
      <formula>0</formula>
    </cfRule>
  </conditionalFormatting>
  <conditionalFormatting sqref="I698:N698 Q696:R699">
    <cfRule type="cellIs" dxfId="871" priority="903" operator="lessThan">
      <formula>0</formula>
    </cfRule>
  </conditionalFormatting>
  <conditionalFormatting sqref="B700:N703">
    <cfRule type="cellIs" dxfId="870" priority="902" operator="lessThan">
      <formula>0</formula>
    </cfRule>
  </conditionalFormatting>
  <conditionalFormatting sqref="I702:N702 Q700:R703">
    <cfRule type="cellIs" dxfId="869" priority="901" operator="lessThan">
      <formula>0</formula>
    </cfRule>
  </conditionalFormatting>
  <conditionalFormatting sqref="B704:N707">
    <cfRule type="cellIs" dxfId="868" priority="900" operator="lessThan">
      <formula>0</formula>
    </cfRule>
  </conditionalFormatting>
  <conditionalFormatting sqref="I706:N706 Q704:R707">
    <cfRule type="cellIs" dxfId="867" priority="899" operator="lessThan">
      <formula>0</formula>
    </cfRule>
  </conditionalFormatting>
  <conditionalFormatting sqref="B712:N715">
    <cfRule type="cellIs" dxfId="866" priority="898" operator="lessThan">
      <formula>0</formula>
    </cfRule>
  </conditionalFormatting>
  <conditionalFormatting sqref="I714:N714 Q712:R715">
    <cfRule type="cellIs" dxfId="865" priority="897" operator="lessThan">
      <formula>0</formula>
    </cfRule>
  </conditionalFormatting>
  <conditionalFormatting sqref="B716:N719">
    <cfRule type="cellIs" dxfId="864" priority="896" operator="lessThan">
      <formula>0</formula>
    </cfRule>
  </conditionalFormatting>
  <conditionalFormatting sqref="I718:N718 Q716:R719">
    <cfRule type="cellIs" dxfId="863" priority="895" operator="lessThan">
      <formula>0</formula>
    </cfRule>
  </conditionalFormatting>
  <conditionalFormatting sqref="Q654">
    <cfRule type="cellIs" dxfId="862" priority="894" operator="lessThan">
      <formula>0</formula>
    </cfRule>
  </conditionalFormatting>
  <conditionalFormatting sqref="R466">
    <cfRule type="cellIs" dxfId="861" priority="893" operator="lessThan">
      <formula>0</formula>
    </cfRule>
  </conditionalFormatting>
  <conditionalFormatting sqref="Q466">
    <cfRule type="cellIs" dxfId="860" priority="892" operator="lessThan">
      <formula>0</formula>
    </cfRule>
  </conditionalFormatting>
  <conditionalFormatting sqref="B466:N466">
    <cfRule type="cellIs" dxfId="859" priority="891" operator="lessThan">
      <formula>0</formula>
    </cfRule>
  </conditionalFormatting>
  <conditionalFormatting sqref="B505:N505">
    <cfRule type="cellIs" dxfId="858" priority="888" operator="lessThan">
      <formula>0</formula>
    </cfRule>
  </conditionalFormatting>
  <conditionalFormatting sqref="B513:N513">
    <cfRule type="cellIs" dxfId="857" priority="885" operator="lessThan">
      <formula>0</formula>
    </cfRule>
  </conditionalFormatting>
  <conditionalFormatting sqref="B522:N522">
    <cfRule type="cellIs" dxfId="856" priority="882" operator="lessThan">
      <formula>0</formula>
    </cfRule>
  </conditionalFormatting>
  <conditionalFormatting sqref="B530:N530">
    <cfRule type="cellIs" dxfId="855" priority="879" operator="lessThan">
      <formula>0</formula>
    </cfRule>
  </conditionalFormatting>
  <conditionalFormatting sqref="B538:N538">
    <cfRule type="cellIs" dxfId="854" priority="876" operator="lessThan">
      <formula>0</formula>
    </cfRule>
  </conditionalFormatting>
  <conditionalFormatting sqref="B553:N553">
    <cfRule type="cellIs" dxfId="853" priority="873" operator="lessThan">
      <formula>0</formula>
    </cfRule>
  </conditionalFormatting>
  <conditionalFormatting sqref="B561:N561">
    <cfRule type="cellIs" dxfId="852" priority="870" operator="lessThan">
      <formula>0</formula>
    </cfRule>
  </conditionalFormatting>
  <conditionalFormatting sqref="B590:N590">
    <cfRule type="cellIs" dxfId="851" priority="867" operator="lessThan">
      <formula>0</formula>
    </cfRule>
  </conditionalFormatting>
  <conditionalFormatting sqref="O608">
    <cfRule type="cellIs" dxfId="850" priority="605" operator="lessThan">
      <formula>0</formula>
    </cfRule>
  </conditionalFormatting>
  <conditionalFormatting sqref="O608">
    <cfRule type="cellIs" dxfId="849" priority="606" operator="lessThan">
      <formula>0</formula>
    </cfRule>
  </conditionalFormatting>
  <conditionalFormatting sqref="O603">
    <cfRule type="cellIs" dxfId="848" priority="609" operator="lessThan">
      <formula>0</formula>
    </cfRule>
  </conditionalFormatting>
  <conditionalFormatting sqref="O603">
    <cfRule type="cellIs" dxfId="847" priority="610" operator="lessThan">
      <formula>0</formula>
    </cfRule>
  </conditionalFormatting>
  <conditionalFormatting sqref="O603">
    <cfRule type="cellIs" dxfId="846" priority="611" operator="lessThan">
      <formula>0</formula>
    </cfRule>
  </conditionalFormatting>
  <conditionalFormatting sqref="O608">
    <cfRule type="cellIs" dxfId="845" priority="604" operator="lessThan">
      <formula>0</formula>
    </cfRule>
  </conditionalFormatting>
  <conditionalFormatting sqref="Q491:R491 B491">
    <cfRule type="cellIs" dxfId="844" priority="866" operator="lessThan">
      <formula>0</formula>
    </cfRule>
  </conditionalFormatting>
  <conditionalFormatting sqref="R492:R496">
    <cfRule type="cellIs" dxfId="843" priority="865" operator="lessThan">
      <formula>0</formula>
    </cfRule>
  </conditionalFormatting>
  <conditionalFormatting sqref="Q492:Q495">
    <cfRule type="cellIs" dxfId="842" priority="864" operator="lessThan">
      <formula>0</formula>
    </cfRule>
  </conditionalFormatting>
  <conditionalFormatting sqref="Q496">
    <cfRule type="cellIs" dxfId="841" priority="863" operator="lessThan">
      <formula>0</formula>
    </cfRule>
  </conditionalFormatting>
  <conditionalFormatting sqref="Q473:R473 B473">
    <cfRule type="cellIs" dxfId="840" priority="862" operator="lessThan">
      <formula>0</formula>
    </cfRule>
  </conditionalFormatting>
  <conditionalFormatting sqref="R474:R478">
    <cfRule type="cellIs" dxfId="839" priority="861" operator="lessThan">
      <formula>0</formula>
    </cfRule>
  </conditionalFormatting>
  <conditionalFormatting sqref="Q474:Q477">
    <cfRule type="cellIs" dxfId="838" priority="860" operator="lessThan">
      <formula>0</formula>
    </cfRule>
  </conditionalFormatting>
  <conditionalFormatting sqref="Q478">
    <cfRule type="cellIs" dxfId="837" priority="859" operator="lessThan">
      <formula>0</formula>
    </cfRule>
  </conditionalFormatting>
  <conditionalFormatting sqref="Q479:R479 B479">
    <cfRule type="cellIs" dxfId="836" priority="858" operator="lessThan">
      <formula>0</formula>
    </cfRule>
  </conditionalFormatting>
  <conditionalFormatting sqref="R480:R484">
    <cfRule type="cellIs" dxfId="835" priority="857" operator="lessThan">
      <formula>0</formula>
    </cfRule>
  </conditionalFormatting>
  <conditionalFormatting sqref="Q480:Q483">
    <cfRule type="cellIs" dxfId="834" priority="856" operator="lessThan">
      <formula>0</formula>
    </cfRule>
  </conditionalFormatting>
  <conditionalFormatting sqref="Q484">
    <cfRule type="cellIs" dxfId="833" priority="855" operator="lessThan">
      <formula>0</formula>
    </cfRule>
  </conditionalFormatting>
  <conditionalFormatting sqref="Q485:R485 B485">
    <cfRule type="cellIs" dxfId="832" priority="854" operator="lessThan">
      <formula>0</formula>
    </cfRule>
  </conditionalFormatting>
  <conditionalFormatting sqref="R486:R490">
    <cfRule type="cellIs" dxfId="831" priority="853" operator="lessThan">
      <formula>0</formula>
    </cfRule>
  </conditionalFormatting>
  <conditionalFormatting sqref="Q486:Q489">
    <cfRule type="cellIs" dxfId="830" priority="852" operator="lessThan">
      <formula>0</formula>
    </cfRule>
  </conditionalFormatting>
  <conditionalFormatting sqref="Q490">
    <cfRule type="cellIs" dxfId="829" priority="851" operator="lessThan">
      <formula>0</formula>
    </cfRule>
  </conditionalFormatting>
  <conditionalFormatting sqref="O363:O365 O369:O371 O375:O377 O381:O383 O387:O389 O393:O395 O399:O401 O405:O407 O411:O413 O417:O419 O423:O425 O429:O431 O433 O435:O437 O441:O443 O448:O450 O454:O456 O504 O621:O624 O552 O560 O575 O589">
    <cfRule type="cellIs" dxfId="828" priority="845" operator="lessThan">
      <formula>0</formula>
    </cfRule>
  </conditionalFormatting>
  <conditionalFormatting sqref="O348">
    <cfRule type="cellIs" dxfId="827" priority="844" operator="lessThan">
      <formula>0</formula>
    </cfRule>
  </conditionalFormatting>
  <conditionalFormatting sqref="O348">
    <cfRule type="cellIs" dxfId="826" priority="843" operator="lessThan">
      <formula>0</formula>
    </cfRule>
  </conditionalFormatting>
  <conditionalFormatting sqref="O351:O354">
    <cfRule type="cellIs" dxfId="825" priority="842" operator="lessThan">
      <formula>0</formula>
    </cfRule>
  </conditionalFormatting>
  <conditionalFormatting sqref="O363:O364">
    <cfRule type="cellIs" dxfId="824" priority="841" operator="lessThan">
      <formula>0</formula>
    </cfRule>
  </conditionalFormatting>
  <conditionalFormatting sqref="O369:O370">
    <cfRule type="cellIs" dxfId="823" priority="840" operator="lessThan">
      <formula>0</formula>
    </cfRule>
  </conditionalFormatting>
  <conditionalFormatting sqref="O375:O376">
    <cfRule type="cellIs" dxfId="822" priority="839" operator="lessThan">
      <formula>0</formula>
    </cfRule>
  </conditionalFormatting>
  <conditionalFormatting sqref="O381:O383">
    <cfRule type="cellIs" dxfId="821" priority="838" operator="lessThan">
      <formula>0</formula>
    </cfRule>
  </conditionalFormatting>
  <conditionalFormatting sqref="O355">
    <cfRule type="cellIs" dxfId="820" priority="837" operator="lessThan">
      <formula>0</formula>
    </cfRule>
  </conditionalFormatting>
  <conditionalFormatting sqref="O593:O595">
    <cfRule type="cellIs" dxfId="819" priority="835" operator="lessThan">
      <formula>0</formula>
    </cfRule>
  </conditionalFormatting>
  <conditionalFormatting sqref="O593:O595">
    <cfRule type="cellIs" dxfId="818" priority="836" operator="lessThan">
      <formula>0</formula>
    </cfRule>
  </conditionalFormatting>
  <conditionalFormatting sqref="O601:O602 O599">
    <cfRule type="cellIs" dxfId="817" priority="834" operator="lessThan">
      <formula>0</formula>
    </cfRule>
  </conditionalFormatting>
  <conditionalFormatting sqref="O621:O624">
    <cfRule type="cellIs" dxfId="816" priority="829" operator="lessThan">
      <formula>0</formula>
    </cfRule>
  </conditionalFormatting>
  <conditionalFormatting sqref="O621:O624">
    <cfRule type="cellIs" dxfId="815" priority="830" operator="lessThan">
      <formula>0</formula>
    </cfRule>
  </conditionalFormatting>
  <conditionalFormatting sqref="O626:O629">
    <cfRule type="cellIs" dxfId="814" priority="828" operator="lessThan">
      <formula>0</formula>
    </cfRule>
  </conditionalFormatting>
  <conditionalFormatting sqref="O611:O614">
    <cfRule type="cellIs" dxfId="813" priority="823" operator="lessThan">
      <formula>0</formula>
    </cfRule>
  </conditionalFormatting>
  <conditionalFormatting sqref="O611:O614">
    <cfRule type="cellIs" dxfId="812" priority="824" operator="lessThan">
      <formula>0</formula>
    </cfRule>
  </conditionalFormatting>
  <conditionalFormatting sqref="O650 O663 O655:O660 O642:O645 O652:O653 O672:O675 O708:O711 O665:O670">
    <cfRule type="cellIs" dxfId="811" priority="822" operator="lessThan">
      <formula>0</formula>
    </cfRule>
  </conditionalFormatting>
  <conditionalFormatting sqref="O674">
    <cfRule type="cellIs" dxfId="810" priority="821" operator="lessThan">
      <formula>0</formula>
    </cfRule>
  </conditionalFormatting>
  <conditionalFormatting sqref="O647">
    <cfRule type="cellIs" dxfId="809" priority="820" operator="lessThan">
      <formula>0</formula>
    </cfRule>
  </conditionalFormatting>
  <conditionalFormatting sqref="O393">
    <cfRule type="cellIs" dxfId="808" priority="799" operator="lessThan">
      <formula>0</formula>
    </cfRule>
  </conditionalFormatting>
  <conditionalFormatting sqref="O390">
    <cfRule type="cellIs" dxfId="807" priority="804" operator="lessThan">
      <formula>0</formula>
    </cfRule>
  </conditionalFormatting>
  <conditionalFormatting sqref="O393">
    <cfRule type="cellIs" dxfId="806" priority="802" operator="lessThan">
      <formula>0</formula>
    </cfRule>
  </conditionalFormatting>
  <conditionalFormatting sqref="O378">
    <cfRule type="cellIs" dxfId="805" priority="814" operator="lessThan">
      <formula>0</formula>
    </cfRule>
  </conditionalFormatting>
  <conditionalFormatting sqref="O372">
    <cfRule type="cellIs" dxfId="804" priority="815" operator="lessThan">
      <formula>0</formula>
    </cfRule>
  </conditionalFormatting>
  <conditionalFormatting sqref="O384">
    <cfRule type="cellIs" dxfId="803" priority="813" operator="lessThan">
      <formula>0</formula>
    </cfRule>
  </conditionalFormatting>
  <conditionalFormatting sqref="O387">
    <cfRule type="cellIs" dxfId="802" priority="808" operator="lessThan">
      <formula>0</formula>
    </cfRule>
  </conditionalFormatting>
  <conditionalFormatting sqref="O387">
    <cfRule type="cellIs" dxfId="801" priority="807" operator="lessThan">
      <formula>0</formula>
    </cfRule>
  </conditionalFormatting>
  <conditionalFormatting sqref="O387">
    <cfRule type="cellIs" dxfId="800" priority="806" operator="lessThan">
      <formula>0</formula>
    </cfRule>
  </conditionalFormatting>
  <conditionalFormatting sqref="O387">
    <cfRule type="cellIs" dxfId="799" priority="805" operator="lessThan">
      <formula>0</formula>
    </cfRule>
  </conditionalFormatting>
  <conditionalFormatting sqref="O393">
    <cfRule type="cellIs" dxfId="798" priority="800" operator="lessThan">
      <formula>0</formula>
    </cfRule>
  </conditionalFormatting>
  <conditionalFormatting sqref="O393">
    <cfRule type="cellIs" dxfId="797" priority="803" operator="lessThan">
      <formula>0</formula>
    </cfRule>
  </conditionalFormatting>
  <conditionalFormatting sqref="O393">
    <cfRule type="cellIs" dxfId="796" priority="798" operator="lessThan">
      <formula>0</formula>
    </cfRule>
  </conditionalFormatting>
  <conditionalFormatting sqref="O393">
    <cfRule type="cellIs" dxfId="795" priority="801" operator="lessThan">
      <formula>0</formula>
    </cfRule>
  </conditionalFormatting>
  <conditionalFormatting sqref="O393">
    <cfRule type="cellIs" dxfId="794" priority="796" operator="lessThan">
      <formula>0</formula>
    </cfRule>
  </conditionalFormatting>
  <conditionalFormatting sqref="O393">
    <cfRule type="cellIs" dxfId="793" priority="797" operator="lessThan">
      <formula>0</formula>
    </cfRule>
  </conditionalFormatting>
  <conditionalFormatting sqref="O399">
    <cfRule type="cellIs" dxfId="792" priority="794" operator="lessThan">
      <formula>0</formula>
    </cfRule>
  </conditionalFormatting>
  <conditionalFormatting sqref="O396">
    <cfRule type="cellIs" dxfId="791" priority="795" operator="lessThan">
      <formula>0</formula>
    </cfRule>
  </conditionalFormatting>
  <conditionalFormatting sqref="O399">
    <cfRule type="cellIs" dxfId="790" priority="793" operator="lessThan">
      <formula>0</formula>
    </cfRule>
  </conditionalFormatting>
  <conditionalFormatting sqref="O399">
    <cfRule type="cellIs" dxfId="789" priority="792" operator="lessThan">
      <formula>0</formula>
    </cfRule>
  </conditionalFormatting>
  <conditionalFormatting sqref="O399">
    <cfRule type="cellIs" dxfId="788" priority="791" operator="lessThan">
      <formula>0</formula>
    </cfRule>
  </conditionalFormatting>
  <conditionalFormatting sqref="O399">
    <cfRule type="cellIs" dxfId="787" priority="790" operator="lessThan">
      <formula>0</formula>
    </cfRule>
  </conditionalFormatting>
  <conditionalFormatting sqref="O399">
    <cfRule type="cellIs" dxfId="786" priority="789" operator="lessThan">
      <formula>0</formula>
    </cfRule>
  </conditionalFormatting>
  <conditionalFormatting sqref="O399">
    <cfRule type="cellIs" dxfId="785" priority="788" operator="lessThan">
      <formula>0</formula>
    </cfRule>
  </conditionalFormatting>
  <conditionalFormatting sqref="O399">
    <cfRule type="cellIs" dxfId="784" priority="787" operator="lessThan">
      <formula>0</formula>
    </cfRule>
  </conditionalFormatting>
  <conditionalFormatting sqref="O402">
    <cfRule type="cellIs" dxfId="783" priority="786" operator="lessThan">
      <formula>0</formula>
    </cfRule>
  </conditionalFormatting>
  <conditionalFormatting sqref="O355">
    <cfRule type="cellIs" dxfId="782" priority="785" operator="lessThan">
      <formula>0</formula>
    </cfRule>
  </conditionalFormatting>
  <conditionalFormatting sqref="O361">
    <cfRule type="cellIs" dxfId="781" priority="784" operator="lessThan">
      <formula>0</formula>
    </cfRule>
  </conditionalFormatting>
  <conditionalFormatting sqref="O361">
    <cfRule type="cellIs" dxfId="780" priority="783" operator="lessThan">
      <formula>0</formula>
    </cfRule>
  </conditionalFormatting>
  <conditionalFormatting sqref="O367">
    <cfRule type="cellIs" dxfId="779" priority="782" operator="lessThan">
      <formula>0</formula>
    </cfRule>
  </conditionalFormatting>
  <conditionalFormatting sqref="O367">
    <cfRule type="cellIs" dxfId="778" priority="781" operator="lessThan">
      <formula>0</formula>
    </cfRule>
  </conditionalFormatting>
  <conditionalFormatting sqref="O373">
    <cfRule type="cellIs" dxfId="777" priority="780" operator="lessThan">
      <formula>0</formula>
    </cfRule>
  </conditionalFormatting>
  <conditionalFormatting sqref="O373">
    <cfRule type="cellIs" dxfId="776" priority="779" operator="lessThan">
      <formula>0</formula>
    </cfRule>
  </conditionalFormatting>
  <conditionalFormatting sqref="O379">
    <cfRule type="cellIs" dxfId="775" priority="778" operator="lessThan">
      <formula>0</formula>
    </cfRule>
  </conditionalFormatting>
  <conditionalFormatting sqref="O379">
    <cfRule type="cellIs" dxfId="774" priority="777" operator="lessThan">
      <formula>0</formula>
    </cfRule>
  </conditionalFormatting>
  <conditionalFormatting sqref="O385">
    <cfRule type="cellIs" dxfId="773" priority="776" operator="lessThan">
      <formula>0</formula>
    </cfRule>
  </conditionalFormatting>
  <conditionalFormatting sqref="O385">
    <cfRule type="cellIs" dxfId="772" priority="775" operator="lessThan">
      <formula>0</formula>
    </cfRule>
  </conditionalFormatting>
  <conditionalFormatting sqref="O391">
    <cfRule type="cellIs" dxfId="771" priority="774" operator="lessThan">
      <formula>0</formula>
    </cfRule>
  </conditionalFormatting>
  <conditionalFormatting sqref="O391">
    <cfRule type="cellIs" dxfId="770" priority="773" operator="lessThan">
      <formula>0</formula>
    </cfRule>
  </conditionalFormatting>
  <conditionalFormatting sqref="O397">
    <cfRule type="cellIs" dxfId="769" priority="772" operator="lessThan">
      <formula>0</formula>
    </cfRule>
  </conditionalFormatting>
  <conditionalFormatting sqref="O397">
    <cfRule type="cellIs" dxfId="768" priority="771" operator="lessThan">
      <formula>0</formula>
    </cfRule>
  </conditionalFormatting>
  <conditionalFormatting sqref="O405">
    <cfRule type="cellIs" dxfId="767" priority="770" operator="lessThan">
      <formula>0</formula>
    </cfRule>
  </conditionalFormatting>
  <conditionalFormatting sqref="O405">
    <cfRule type="cellIs" dxfId="766" priority="768" operator="lessThan">
      <formula>0</formula>
    </cfRule>
  </conditionalFormatting>
  <conditionalFormatting sqref="O405">
    <cfRule type="cellIs" dxfId="765" priority="767" operator="lessThan">
      <formula>0</formula>
    </cfRule>
  </conditionalFormatting>
  <conditionalFormatting sqref="O405">
    <cfRule type="cellIs" dxfId="764" priority="766" operator="lessThan">
      <formula>0</formula>
    </cfRule>
  </conditionalFormatting>
  <conditionalFormatting sqref="O405">
    <cfRule type="cellIs" dxfId="763" priority="765" operator="lessThan">
      <formula>0</formula>
    </cfRule>
  </conditionalFormatting>
  <conditionalFormatting sqref="O405">
    <cfRule type="cellIs" dxfId="762" priority="764" operator="lessThan">
      <formula>0</formula>
    </cfRule>
  </conditionalFormatting>
  <conditionalFormatting sqref="O405">
    <cfRule type="cellIs" dxfId="761" priority="763" operator="lessThan">
      <formula>0</formula>
    </cfRule>
  </conditionalFormatting>
  <conditionalFormatting sqref="O408">
    <cfRule type="cellIs" dxfId="760" priority="762" operator="lessThan">
      <formula>0</formula>
    </cfRule>
  </conditionalFormatting>
  <conditionalFormatting sqref="O409">
    <cfRule type="cellIs" dxfId="759" priority="761" operator="lessThan">
      <formula>0</formula>
    </cfRule>
  </conditionalFormatting>
  <conditionalFormatting sqref="O409">
    <cfRule type="cellIs" dxfId="758" priority="760" operator="lessThan">
      <formula>0</formula>
    </cfRule>
  </conditionalFormatting>
  <conditionalFormatting sqref="O411">
    <cfRule type="cellIs" dxfId="757" priority="759" operator="lessThan">
      <formula>0</formula>
    </cfRule>
  </conditionalFormatting>
  <conditionalFormatting sqref="O411">
    <cfRule type="cellIs" dxfId="756" priority="758" operator="lessThan">
      <formula>0</formula>
    </cfRule>
  </conditionalFormatting>
  <conditionalFormatting sqref="O411">
    <cfRule type="cellIs" dxfId="755" priority="757" operator="lessThan">
      <formula>0</formula>
    </cfRule>
  </conditionalFormatting>
  <conditionalFormatting sqref="O411">
    <cfRule type="cellIs" dxfId="754" priority="756" operator="lessThan">
      <formula>0</formula>
    </cfRule>
  </conditionalFormatting>
  <conditionalFormatting sqref="O411">
    <cfRule type="cellIs" dxfId="753" priority="755" operator="lessThan">
      <formula>0</formula>
    </cfRule>
  </conditionalFormatting>
  <conditionalFormatting sqref="O411">
    <cfRule type="cellIs" dxfId="752" priority="754" operator="lessThan">
      <formula>0</formula>
    </cfRule>
  </conditionalFormatting>
  <conditionalFormatting sqref="O411">
    <cfRule type="cellIs" dxfId="751" priority="753" operator="lessThan">
      <formula>0</formula>
    </cfRule>
  </conditionalFormatting>
  <conditionalFormatting sqref="O411">
    <cfRule type="cellIs" dxfId="750" priority="752" operator="lessThan">
      <formula>0</formula>
    </cfRule>
  </conditionalFormatting>
  <conditionalFormatting sqref="O414">
    <cfRule type="cellIs" dxfId="749" priority="751" operator="lessThan">
      <formula>0</formula>
    </cfRule>
  </conditionalFormatting>
  <conditionalFormatting sqref="O415">
    <cfRule type="cellIs" dxfId="748" priority="750" operator="lessThan">
      <formula>0</formula>
    </cfRule>
  </conditionalFormatting>
  <conditionalFormatting sqref="O415">
    <cfRule type="cellIs" dxfId="747" priority="749" operator="lessThan">
      <formula>0</formula>
    </cfRule>
  </conditionalFormatting>
  <conditionalFormatting sqref="O417">
    <cfRule type="cellIs" dxfId="746" priority="748" operator="lessThan">
      <formula>0</formula>
    </cfRule>
  </conditionalFormatting>
  <conditionalFormatting sqref="O417">
    <cfRule type="cellIs" dxfId="745" priority="747" operator="lessThan">
      <formula>0</formula>
    </cfRule>
  </conditionalFormatting>
  <conditionalFormatting sqref="O417">
    <cfRule type="cellIs" dxfId="744" priority="746" operator="lessThan">
      <formula>0</formula>
    </cfRule>
  </conditionalFormatting>
  <conditionalFormatting sqref="O417">
    <cfRule type="cellIs" dxfId="743" priority="745" operator="lessThan">
      <formula>0</formula>
    </cfRule>
  </conditionalFormatting>
  <conditionalFormatting sqref="O417">
    <cfRule type="cellIs" dxfId="742" priority="744" operator="lessThan">
      <formula>0</formula>
    </cfRule>
  </conditionalFormatting>
  <conditionalFormatting sqref="O417">
    <cfRule type="cellIs" dxfId="741" priority="743" operator="lessThan">
      <formula>0</formula>
    </cfRule>
  </conditionalFormatting>
  <conditionalFormatting sqref="O417">
    <cfRule type="cellIs" dxfId="740" priority="742" operator="lessThan">
      <formula>0</formula>
    </cfRule>
  </conditionalFormatting>
  <conditionalFormatting sqref="O417">
    <cfRule type="cellIs" dxfId="739" priority="741" operator="lessThan">
      <formula>0</formula>
    </cfRule>
  </conditionalFormatting>
  <conditionalFormatting sqref="O420">
    <cfRule type="cellIs" dxfId="738" priority="740" operator="lessThan">
      <formula>0</formula>
    </cfRule>
  </conditionalFormatting>
  <conditionalFormatting sqref="O421">
    <cfRule type="cellIs" dxfId="737" priority="739" operator="lessThan">
      <formula>0</formula>
    </cfRule>
  </conditionalFormatting>
  <conditionalFormatting sqref="O421">
    <cfRule type="cellIs" dxfId="736" priority="738" operator="lessThan">
      <formula>0</formula>
    </cfRule>
  </conditionalFormatting>
  <conditionalFormatting sqref="O423">
    <cfRule type="cellIs" dxfId="735" priority="737" operator="lessThan">
      <formula>0</formula>
    </cfRule>
  </conditionalFormatting>
  <conditionalFormatting sqref="O423">
    <cfRule type="cellIs" dxfId="734" priority="736" operator="lessThan">
      <formula>0</formula>
    </cfRule>
  </conditionalFormatting>
  <conditionalFormatting sqref="O423">
    <cfRule type="cellIs" dxfId="733" priority="735" operator="lessThan">
      <formula>0</formula>
    </cfRule>
  </conditionalFormatting>
  <conditionalFormatting sqref="O423">
    <cfRule type="cellIs" dxfId="732" priority="734" operator="lessThan">
      <formula>0</formula>
    </cfRule>
  </conditionalFormatting>
  <conditionalFormatting sqref="O423">
    <cfRule type="cellIs" dxfId="731" priority="733" operator="lessThan">
      <formula>0</formula>
    </cfRule>
  </conditionalFormatting>
  <conditionalFormatting sqref="O423">
    <cfRule type="cellIs" dxfId="730" priority="732" operator="lessThan">
      <formula>0</formula>
    </cfRule>
  </conditionalFormatting>
  <conditionalFormatting sqref="O423">
    <cfRule type="cellIs" dxfId="729" priority="731" operator="lessThan">
      <formula>0</formula>
    </cfRule>
  </conditionalFormatting>
  <conditionalFormatting sqref="O423">
    <cfRule type="cellIs" dxfId="728" priority="730" operator="lessThan">
      <formula>0</formula>
    </cfRule>
  </conditionalFormatting>
  <conditionalFormatting sqref="O426">
    <cfRule type="cellIs" dxfId="727" priority="729" operator="lessThan">
      <formula>0</formula>
    </cfRule>
  </conditionalFormatting>
  <conditionalFormatting sqref="O427">
    <cfRule type="cellIs" dxfId="726" priority="728" operator="lessThan">
      <formula>0</formula>
    </cfRule>
  </conditionalFormatting>
  <conditionalFormatting sqref="O427">
    <cfRule type="cellIs" dxfId="725" priority="727" operator="lessThan">
      <formula>0</formula>
    </cfRule>
  </conditionalFormatting>
  <conditionalFormatting sqref="O429">
    <cfRule type="cellIs" dxfId="724" priority="726" operator="lessThan">
      <formula>0</formula>
    </cfRule>
  </conditionalFormatting>
  <conditionalFormatting sqref="O429">
    <cfRule type="cellIs" dxfId="723" priority="725" operator="lessThan">
      <formula>0</formula>
    </cfRule>
  </conditionalFormatting>
  <conditionalFormatting sqref="O429">
    <cfRule type="cellIs" dxfId="722" priority="724" operator="lessThan">
      <formula>0</formula>
    </cfRule>
  </conditionalFormatting>
  <conditionalFormatting sqref="O429">
    <cfRule type="cellIs" dxfId="721" priority="723" operator="lessThan">
      <formula>0</formula>
    </cfRule>
  </conditionalFormatting>
  <conditionalFormatting sqref="O429">
    <cfRule type="cellIs" dxfId="720" priority="722" operator="lessThan">
      <formula>0</formula>
    </cfRule>
  </conditionalFormatting>
  <conditionalFormatting sqref="O429">
    <cfRule type="cellIs" dxfId="719" priority="721" operator="lessThan">
      <formula>0</formula>
    </cfRule>
  </conditionalFormatting>
  <conditionalFormatting sqref="O429">
    <cfRule type="cellIs" dxfId="718" priority="720" operator="lessThan">
      <formula>0</formula>
    </cfRule>
  </conditionalFormatting>
  <conditionalFormatting sqref="O429">
    <cfRule type="cellIs" dxfId="717" priority="719" operator="lessThan">
      <formula>0</formula>
    </cfRule>
  </conditionalFormatting>
  <conditionalFormatting sqref="O432">
    <cfRule type="cellIs" dxfId="716" priority="718" operator="lessThan">
      <formula>0</formula>
    </cfRule>
  </conditionalFormatting>
  <conditionalFormatting sqref="O435">
    <cfRule type="cellIs" dxfId="715" priority="717" operator="lessThan">
      <formula>0</formula>
    </cfRule>
  </conditionalFormatting>
  <conditionalFormatting sqref="O435">
    <cfRule type="cellIs" dxfId="714" priority="716" operator="lessThan">
      <formula>0</formula>
    </cfRule>
  </conditionalFormatting>
  <conditionalFormatting sqref="O435">
    <cfRule type="cellIs" dxfId="713" priority="715" operator="lessThan">
      <formula>0</formula>
    </cfRule>
  </conditionalFormatting>
  <conditionalFormatting sqref="O435">
    <cfRule type="cellIs" dxfId="712" priority="714" operator="lessThan">
      <formula>0</formula>
    </cfRule>
  </conditionalFormatting>
  <conditionalFormatting sqref="O435">
    <cfRule type="cellIs" dxfId="711" priority="713" operator="lessThan">
      <formula>0</formula>
    </cfRule>
  </conditionalFormatting>
  <conditionalFormatting sqref="O435">
    <cfRule type="cellIs" dxfId="710" priority="712" operator="lessThan">
      <formula>0</formula>
    </cfRule>
  </conditionalFormatting>
  <conditionalFormatting sqref="O435">
    <cfRule type="cellIs" dxfId="709" priority="711" operator="lessThan">
      <formula>0</formula>
    </cfRule>
  </conditionalFormatting>
  <conditionalFormatting sqref="O435">
    <cfRule type="cellIs" dxfId="708" priority="710" operator="lessThan">
      <formula>0</formula>
    </cfRule>
  </conditionalFormatting>
  <conditionalFormatting sqref="O438">
    <cfRule type="cellIs" dxfId="707" priority="709" operator="lessThan">
      <formula>0</formula>
    </cfRule>
  </conditionalFormatting>
  <conditionalFormatting sqref="O439">
    <cfRule type="cellIs" dxfId="706" priority="708" operator="lessThan">
      <formula>0</formula>
    </cfRule>
  </conditionalFormatting>
  <conditionalFormatting sqref="O439">
    <cfRule type="cellIs" dxfId="705" priority="707" operator="lessThan">
      <formula>0</formula>
    </cfRule>
  </conditionalFormatting>
  <conditionalFormatting sqref="O441">
    <cfRule type="cellIs" dxfId="704" priority="706" operator="lessThan">
      <formula>0</formula>
    </cfRule>
  </conditionalFormatting>
  <conditionalFormatting sqref="O441">
    <cfRule type="cellIs" dxfId="703" priority="705" operator="lessThan">
      <formula>0</formula>
    </cfRule>
  </conditionalFormatting>
  <conditionalFormatting sqref="O441">
    <cfRule type="cellIs" dxfId="702" priority="704" operator="lessThan">
      <formula>0</formula>
    </cfRule>
  </conditionalFormatting>
  <conditionalFormatting sqref="O441">
    <cfRule type="cellIs" dxfId="701" priority="703" operator="lessThan">
      <formula>0</formula>
    </cfRule>
  </conditionalFormatting>
  <conditionalFormatting sqref="O441">
    <cfRule type="cellIs" dxfId="700" priority="702" operator="lessThan">
      <formula>0</formula>
    </cfRule>
  </conditionalFormatting>
  <conditionalFormatting sqref="O441">
    <cfRule type="cellIs" dxfId="699" priority="701" operator="lessThan">
      <formula>0</formula>
    </cfRule>
  </conditionalFormatting>
  <conditionalFormatting sqref="O441">
    <cfRule type="cellIs" dxfId="698" priority="700" operator="lessThan">
      <formula>0</formula>
    </cfRule>
  </conditionalFormatting>
  <conditionalFormatting sqref="O441">
    <cfRule type="cellIs" dxfId="697" priority="699" operator="lessThan">
      <formula>0</formula>
    </cfRule>
  </conditionalFormatting>
  <conditionalFormatting sqref="O444">
    <cfRule type="cellIs" dxfId="696" priority="698" operator="lessThan">
      <formula>0</formula>
    </cfRule>
  </conditionalFormatting>
  <conditionalFormatting sqref="O445">
    <cfRule type="cellIs" dxfId="695" priority="697" operator="lessThan">
      <formula>0</formula>
    </cfRule>
  </conditionalFormatting>
  <conditionalFormatting sqref="O445">
    <cfRule type="cellIs" dxfId="694" priority="696" operator="lessThan">
      <formula>0</formula>
    </cfRule>
  </conditionalFormatting>
  <conditionalFormatting sqref="O448">
    <cfRule type="cellIs" dxfId="693" priority="695" operator="lessThan">
      <formula>0</formula>
    </cfRule>
  </conditionalFormatting>
  <conditionalFormatting sqref="O448">
    <cfRule type="cellIs" dxfId="692" priority="694" operator="lessThan">
      <formula>0</formula>
    </cfRule>
  </conditionalFormatting>
  <conditionalFormatting sqref="O448">
    <cfRule type="cellIs" dxfId="691" priority="693" operator="lessThan">
      <formula>0</formula>
    </cfRule>
  </conditionalFormatting>
  <conditionalFormatting sqref="O448">
    <cfRule type="cellIs" dxfId="690" priority="692" operator="lessThan">
      <formula>0</formula>
    </cfRule>
  </conditionalFormatting>
  <conditionalFormatting sqref="O448">
    <cfRule type="cellIs" dxfId="689" priority="691" operator="lessThan">
      <formula>0</formula>
    </cfRule>
  </conditionalFormatting>
  <conditionalFormatting sqref="O448">
    <cfRule type="cellIs" dxfId="688" priority="690" operator="lessThan">
      <formula>0</formula>
    </cfRule>
  </conditionalFormatting>
  <conditionalFormatting sqref="O448">
    <cfRule type="cellIs" dxfId="687" priority="689" operator="lessThan">
      <formula>0</formula>
    </cfRule>
  </conditionalFormatting>
  <conditionalFormatting sqref="O448">
    <cfRule type="cellIs" dxfId="686" priority="688" operator="lessThan">
      <formula>0</formula>
    </cfRule>
  </conditionalFormatting>
  <conditionalFormatting sqref="O451">
    <cfRule type="cellIs" dxfId="685" priority="687" operator="lessThan">
      <formula>0</formula>
    </cfRule>
  </conditionalFormatting>
  <conditionalFormatting sqref="O452">
    <cfRule type="cellIs" dxfId="684" priority="686" operator="lessThan">
      <formula>0</formula>
    </cfRule>
  </conditionalFormatting>
  <conditionalFormatting sqref="O452">
    <cfRule type="cellIs" dxfId="683" priority="685" operator="lessThan">
      <formula>0</formula>
    </cfRule>
  </conditionalFormatting>
  <conditionalFormatting sqref="O454">
    <cfRule type="cellIs" dxfId="682" priority="684" operator="lessThan">
      <formula>0</formula>
    </cfRule>
  </conditionalFormatting>
  <conditionalFormatting sqref="O454">
    <cfRule type="cellIs" dxfId="681" priority="683" operator="lessThan">
      <formula>0</formula>
    </cfRule>
  </conditionalFormatting>
  <conditionalFormatting sqref="O454">
    <cfRule type="cellIs" dxfId="680" priority="682" operator="lessThan">
      <formula>0</formula>
    </cfRule>
  </conditionalFormatting>
  <conditionalFormatting sqref="O454">
    <cfRule type="cellIs" dxfId="679" priority="681" operator="lessThan">
      <formula>0</formula>
    </cfRule>
  </conditionalFormatting>
  <conditionalFormatting sqref="O454">
    <cfRule type="cellIs" dxfId="678" priority="680" operator="lessThan">
      <formula>0</formula>
    </cfRule>
  </conditionalFormatting>
  <conditionalFormatting sqref="O454">
    <cfRule type="cellIs" dxfId="677" priority="679" operator="lessThan">
      <formula>0</formula>
    </cfRule>
  </conditionalFormatting>
  <conditionalFormatting sqref="O454">
    <cfRule type="cellIs" dxfId="676" priority="678" operator="lessThan">
      <formula>0</formula>
    </cfRule>
  </conditionalFormatting>
  <conditionalFormatting sqref="O454">
    <cfRule type="cellIs" dxfId="675" priority="677" operator="lessThan">
      <formula>0</formula>
    </cfRule>
  </conditionalFormatting>
  <conditionalFormatting sqref="O457">
    <cfRule type="cellIs" dxfId="674" priority="676" operator="lessThan">
      <formula>0</formula>
    </cfRule>
  </conditionalFormatting>
  <conditionalFormatting sqref="O458">
    <cfRule type="cellIs" dxfId="673" priority="675" operator="lessThan">
      <formula>0</formula>
    </cfRule>
  </conditionalFormatting>
  <conditionalFormatting sqref="O458">
    <cfRule type="cellIs" dxfId="672" priority="674" operator="lessThan">
      <formula>0</formula>
    </cfRule>
  </conditionalFormatting>
  <conditionalFormatting sqref="O461:O464">
    <cfRule type="cellIs" dxfId="671" priority="673" operator="lessThan">
      <formula>0</formula>
    </cfRule>
  </conditionalFormatting>
  <conditionalFormatting sqref="O461:O464">
    <cfRule type="expression" dxfId="670" priority="671">
      <formula>O461/N461&gt;1</formula>
    </cfRule>
    <cfRule type="expression" dxfId="669" priority="672">
      <formula>O461/N461&lt;1</formula>
    </cfRule>
  </conditionalFormatting>
  <conditionalFormatting sqref="O552 O560 O575 O589">
    <cfRule type="expression" dxfId="668" priority="669">
      <formula>O552/#REF!&gt;1</formula>
    </cfRule>
    <cfRule type="expression" dxfId="667" priority="670">
      <formula>O552/#REF!&lt;1</formula>
    </cfRule>
  </conditionalFormatting>
  <conditionalFormatting sqref="O512">
    <cfRule type="cellIs" dxfId="666" priority="668" operator="lessThan">
      <formula>0</formula>
    </cfRule>
  </conditionalFormatting>
  <conditionalFormatting sqref="O512">
    <cfRule type="expression" dxfId="665" priority="666">
      <formula>O512/N512&gt;1</formula>
    </cfRule>
    <cfRule type="expression" dxfId="664" priority="667">
      <formula>O512/N512&lt;1</formula>
    </cfRule>
  </conditionalFormatting>
  <conditionalFormatting sqref="O596">
    <cfRule type="cellIs" dxfId="663" priority="665" operator="lessThan">
      <formula>0</formula>
    </cfRule>
  </conditionalFormatting>
  <conditionalFormatting sqref="O600">
    <cfRule type="cellIs" dxfId="662" priority="664" operator="lessThan">
      <formula>0</formula>
    </cfRule>
  </conditionalFormatting>
  <conditionalFormatting sqref="O600">
    <cfRule type="cellIs" dxfId="661" priority="663" operator="lessThan">
      <formula>0</formula>
    </cfRule>
  </conditionalFormatting>
  <conditionalFormatting sqref="O710">
    <cfRule type="cellIs" dxfId="660" priority="662" operator="lessThan">
      <formula>0</formula>
    </cfRule>
  </conditionalFormatting>
  <conditionalFormatting sqref="O654 O651 O648:O649 O632:O634">
    <cfRule type="expression" dxfId="659" priority="649">
      <formula>O632/N632&gt;1</formula>
    </cfRule>
    <cfRule type="expression" dxfId="658" priority="650">
      <formula>O632/N632&lt;1</formula>
    </cfRule>
  </conditionalFormatting>
  <conditionalFormatting sqref="O507:O510">
    <cfRule type="cellIs" dxfId="657" priority="661" operator="lessThan">
      <formula>0</formula>
    </cfRule>
  </conditionalFormatting>
  <conditionalFormatting sqref="O507:O510">
    <cfRule type="expression" dxfId="656" priority="659">
      <formula>O507/N507&gt;1</formula>
    </cfRule>
    <cfRule type="expression" dxfId="655" priority="660">
      <formula>O507/N507&lt;1</formula>
    </cfRule>
  </conditionalFormatting>
  <conditionalFormatting sqref="O588 O574 O559 O551">
    <cfRule type="cellIs" dxfId="654" priority="658" operator="lessThan">
      <formula>0</formula>
    </cfRule>
  </conditionalFormatting>
  <conditionalFormatting sqref="O584:O587 O570:O573 O555:O558 O547:O550">
    <cfRule type="cellIs" dxfId="653" priority="657" operator="lessThan">
      <formula>0</formula>
    </cfRule>
  </conditionalFormatting>
  <conditionalFormatting sqref="O584:O587 O570:O573 O555:O558 O547:O550">
    <cfRule type="expression" dxfId="652" priority="655">
      <formula>O547/N547&gt;1</formula>
    </cfRule>
    <cfRule type="expression" dxfId="651" priority="656">
      <formula>O547/N547&lt;1</formula>
    </cfRule>
  </conditionalFormatting>
  <conditionalFormatting sqref="O588 O574 O559 O551">
    <cfRule type="cellIs" dxfId="650" priority="654" operator="lessThan">
      <formula>0</formula>
    </cfRule>
  </conditionalFormatting>
  <conditionalFormatting sqref="O588 O574 O559 O551">
    <cfRule type="expression" dxfId="649" priority="652">
      <formula>O551/N551&gt;1</formula>
    </cfRule>
    <cfRule type="expression" dxfId="648" priority="653">
      <formula>O551/N551&lt;1</formula>
    </cfRule>
  </conditionalFormatting>
  <conditionalFormatting sqref="O654 O651 O648:O649 O632:O634">
    <cfRule type="cellIs" dxfId="647" priority="651" operator="lessThan">
      <formula>0</formula>
    </cfRule>
  </conditionalFormatting>
  <conditionalFormatting sqref="O504">
    <cfRule type="expression" dxfId="646" priority="846">
      <formula>O504/#REF!&gt;1</formula>
    </cfRule>
    <cfRule type="expression" dxfId="645" priority="847">
      <formula>O504/#REF!&lt;1</formula>
    </cfRule>
  </conditionalFormatting>
  <conditionalFormatting sqref="O465">
    <cfRule type="cellIs" dxfId="644" priority="648" operator="lessThan">
      <formula>0</formula>
    </cfRule>
  </conditionalFormatting>
  <conditionalFormatting sqref="O465">
    <cfRule type="expression" dxfId="643" priority="646">
      <formula>O465/N465&gt;1</formula>
    </cfRule>
    <cfRule type="expression" dxfId="642" priority="647">
      <formula>O465/N465&lt;1</formula>
    </cfRule>
  </conditionalFormatting>
  <conditionalFormatting sqref="O511">
    <cfRule type="cellIs" dxfId="641" priority="645" operator="lessThan">
      <formula>0</formula>
    </cfRule>
  </conditionalFormatting>
  <conditionalFormatting sqref="O511">
    <cfRule type="expression" dxfId="640" priority="643">
      <formula>O511/N511&gt;1</formula>
    </cfRule>
    <cfRule type="expression" dxfId="639" priority="644">
      <formula>O511/N511&lt;1</formula>
    </cfRule>
  </conditionalFormatting>
  <conditionalFormatting sqref="O568">
    <cfRule type="cellIs" dxfId="638" priority="633" operator="lessThan">
      <formula>0</formula>
    </cfRule>
  </conditionalFormatting>
  <conditionalFormatting sqref="O603">
    <cfRule type="expression" dxfId="637" priority="607">
      <formula>O603/N603&gt;1</formula>
    </cfRule>
    <cfRule type="expression" dxfId="636" priority="608">
      <formula>O603/N603&lt;1</formula>
    </cfRule>
  </conditionalFormatting>
  <conditionalFormatting sqref="O552">
    <cfRule type="cellIs" dxfId="635" priority="630" operator="lessThan">
      <formula>0</formula>
    </cfRule>
  </conditionalFormatting>
  <conditionalFormatting sqref="O552">
    <cfRule type="expression" dxfId="634" priority="628">
      <formula>O552/N552&gt;1</formula>
    </cfRule>
    <cfRule type="expression" dxfId="633" priority="629">
      <formula>O552/N552&lt;1</formula>
    </cfRule>
  </conditionalFormatting>
  <conditionalFormatting sqref="O560">
    <cfRule type="cellIs" dxfId="632" priority="627" operator="lessThan">
      <formula>0</formula>
    </cfRule>
  </conditionalFormatting>
  <conditionalFormatting sqref="O560">
    <cfRule type="expression" dxfId="631" priority="625">
      <formula>O560/N560&gt;1</formula>
    </cfRule>
    <cfRule type="expression" dxfId="630" priority="626">
      <formula>O560/N560&lt;1</formula>
    </cfRule>
  </conditionalFormatting>
  <conditionalFormatting sqref="O575">
    <cfRule type="cellIs" dxfId="629" priority="624" operator="lessThan">
      <formula>0</formula>
    </cfRule>
  </conditionalFormatting>
  <conditionalFormatting sqref="O575">
    <cfRule type="expression" dxfId="628" priority="622">
      <formula>O575/N575&gt;1</formula>
    </cfRule>
    <cfRule type="expression" dxfId="627" priority="623">
      <formula>O575/N575&lt;1</formula>
    </cfRule>
  </conditionalFormatting>
  <conditionalFormatting sqref="O589">
    <cfRule type="cellIs" dxfId="626" priority="621" operator="lessThan">
      <formula>0</formula>
    </cfRule>
  </conditionalFormatting>
  <conditionalFormatting sqref="O589">
    <cfRule type="expression" dxfId="625" priority="619">
      <formula>O589/N589&gt;1</formula>
    </cfRule>
    <cfRule type="expression" dxfId="624" priority="620">
      <formula>O589/N589&lt;1</formula>
    </cfRule>
  </conditionalFormatting>
  <conditionalFormatting sqref="O521">
    <cfRule type="cellIs" dxfId="623" priority="642" operator="lessThan">
      <formula>0</formula>
    </cfRule>
  </conditionalFormatting>
  <conditionalFormatting sqref="O521">
    <cfRule type="expression" dxfId="622" priority="640">
      <formula>O521/N521&gt;1</formula>
    </cfRule>
    <cfRule type="expression" dxfId="621" priority="641">
      <formula>O521/N521&lt;1</formula>
    </cfRule>
  </conditionalFormatting>
  <conditionalFormatting sqref="O529">
    <cfRule type="cellIs" dxfId="620" priority="639" operator="lessThan">
      <formula>0</formula>
    </cfRule>
  </conditionalFormatting>
  <conditionalFormatting sqref="O529">
    <cfRule type="expression" dxfId="619" priority="637">
      <formula>O529/N529&gt;1</formula>
    </cfRule>
    <cfRule type="expression" dxfId="618" priority="638">
      <formula>O529/N529&lt;1</formula>
    </cfRule>
  </conditionalFormatting>
  <conditionalFormatting sqref="O582">
    <cfRule type="expression" dxfId="617" priority="616">
      <formula>O582/N582&gt;1</formula>
    </cfRule>
    <cfRule type="expression" dxfId="616" priority="617">
      <formula>O582/N582&lt;1</formula>
    </cfRule>
  </conditionalFormatting>
  <conditionalFormatting sqref="O537">
    <cfRule type="cellIs" dxfId="615" priority="636" operator="lessThan">
      <formula>0</formula>
    </cfRule>
  </conditionalFormatting>
  <conditionalFormatting sqref="O537">
    <cfRule type="expression" dxfId="614" priority="634">
      <formula>O537/N537&gt;1</formula>
    </cfRule>
    <cfRule type="expression" dxfId="613" priority="635">
      <formula>O537/N537&lt;1</formula>
    </cfRule>
  </conditionalFormatting>
  <conditionalFormatting sqref="O642:O645 B636:O637">
    <cfRule type="cellIs" dxfId="612" priority="615" operator="lessThan">
      <formula>0</formula>
    </cfRule>
  </conditionalFormatting>
  <conditionalFormatting sqref="O568">
    <cfRule type="expression" dxfId="611" priority="631">
      <formula>O568/N568&gt;1</formula>
    </cfRule>
    <cfRule type="expression" dxfId="610" priority="632">
      <formula>O568/N568&lt;1</formula>
    </cfRule>
  </conditionalFormatting>
  <conditionalFormatting sqref="O597">
    <cfRule type="cellIs" dxfId="609" priority="614" operator="lessThan">
      <formula>0</formula>
    </cfRule>
  </conditionalFormatting>
  <conditionalFormatting sqref="O608">
    <cfRule type="expression" dxfId="608" priority="602">
      <formula>O608/N608&gt;1</formula>
    </cfRule>
    <cfRule type="expression" dxfId="607" priority="603">
      <formula>O608/N608&lt;1</formula>
    </cfRule>
  </conditionalFormatting>
  <conditionalFormatting sqref="O582">
    <cfRule type="cellIs" dxfId="606" priority="618" operator="lessThan">
      <formula>0</formula>
    </cfRule>
  </conditionalFormatting>
  <conditionalFormatting sqref="O597">
    <cfRule type="expression" dxfId="605" priority="612">
      <formula>O597/N597&gt;1</formula>
    </cfRule>
    <cfRule type="expression" dxfId="604" priority="613">
      <formula>O597/N597&lt;1</formula>
    </cfRule>
  </conditionalFormatting>
  <conditionalFormatting sqref="O676:O679">
    <cfRule type="cellIs" dxfId="603" priority="601" operator="lessThan">
      <formula>0</formula>
    </cfRule>
  </conditionalFormatting>
  <conditionalFormatting sqref="O678">
    <cfRule type="cellIs" dxfId="602" priority="600" operator="lessThan">
      <formula>0</formula>
    </cfRule>
  </conditionalFormatting>
  <conditionalFormatting sqref="O680:O683">
    <cfRule type="cellIs" dxfId="601" priority="599" operator="lessThan">
      <formula>0</formula>
    </cfRule>
  </conditionalFormatting>
  <conditionalFormatting sqref="O682">
    <cfRule type="cellIs" dxfId="600" priority="598" operator="lessThan">
      <formula>0</formula>
    </cfRule>
  </conditionalFormatting>
  <conditionalFormatting sqref="O684:O687">
    <cfRule type="cellIs" dxfId="599" priority="597" operator="lessThan">
      <formula>0</formula>
    </cfRule>
  </conditionalFormatting>
  <conditionalFormatting sqref="O686">
    <cfRule type="cellIs" dxfId="598" priority="596" operator="lessThan">
      <formula>0</formula>
    </cfRule>
  </conditionalFormatting>
  <conditionalFormatting sqref="O688:O691">
    <cfRule type="cellIs" dxfId="597" priority="595" operator="lessThan">
      <formula>0</formula>
    </cfRule>
  </conditionalFormatting>
  <conditionalFormatting sqref="O690">
    <cfRule type="cellIs" dxfId="596" priority="594" operator="lessThan">
      <formula>0</formula>
    </cfRule>
  </conditionalFormatting>
  <conditionalFormatting sqref="O692:O693 O695">
    <cfRule type="cellIs" dxfId="595" priority="593" operator="lessThan">
      <formula>0</formula>
    </cfRule>
  </conditionalFormatting>
  <conditionalFormatting sqref="O696:O699">
    <cfRule type="cellIs" dxfId="594" priority="592" operator="lessThan">
      <formula>0</formula>
    </cfRule>
  </conditionalFormatting>
  <conditionalFormatting sqref="O698">
    <cfRule type="cellIs" dxfId="593" priority="591" operator="lessThan">
      <formula>0</formula>
    </cfRule>
  </conditionalFormatting>
  <conditionalFormatting sqref="O700:O703">
    <cfRule type="cellIs" dxfId="592" priority="590" operator="lessThan">
      <formula>0</formula>
    </cfRule>
  </conditionalFormatting>
  <conditionalFormatting sqref="O702">
    <cfRule type="cellIs" dxfId="591" priority="589" operator="lessThan">
      <formula>0</formula>
    </cfRule>
  </conditionalFormatting>
  <conditionalFormatting sqref="O704:O707">
    <cfRule type="cellIs" dxfId="590" priority="588" operator="lessThan">
      <formula>0</formula>
    </cfRule>
  </conditionalFormatting>
  <conditionalFormatting sqref="O706">
    <cfRule type="cellIs" dxfId="589" priority="587" operator="lessThan">
      <formula>0</formula>
    </cfRule>
  </conditionalFormatting>
  <conditionalFormatting sqref="O712:O715">
    <cfRule type="cellIs" dxfId="588" priority="586" operator="lessThan">
      <formula>0</formula>
    </cfRule>
  </conditionalFormatting>
  <conditionalFormatting sqref="O714">
    <cfRule type="cellIs" dxfId="587" priority="585" operator="lessThan">
      <formula>0</formula>
    </cfRule>
  </conditionalFormatting>
  <conditionalFormatting sqref="O716:O719">
    <cfRule type="cellIs" dxfId="586" priority="584" operator="lessThan">
      <formula>0</formula>
    </cfRule>
  </conditionalFormatting>
  <conditionalFormatting sqref="O718">
    <cfRule type="cellIs" dxfId="585" priority="583" operator="lessThan">
      <formula>0</formula>
    </cfRule>
  </conditionalFormatting>
  <conditionalFormatting sqref="O466">
    <cfRule type="cellIs" dxfId="584" priority="582" operator="lessThan">
      <formula>0</formula>
    </cfRule>
  </conditionalFormatting>
  <conditionalFormatting sqref="O505">
    <cfRule type="cellIs" dxfId="583" priority="581" operator="lessThan">
      <formula>0</formula>
    </cfRule>
  </conditionalFormatting>
  <conditionalFormatting sqref="O513">
    <cfRule type="cellIs" dxfId="582" priority="580" operator="lessThan">
      <formula>0</formula>
    </cfRule>
  </conditionalFormatting>
  <conditionalFormatting sqref="O522">
    <cfRule type="cellIs" dxfId="581" priority="579" operator="lessThan">
      <formula>0</formula>
    </cfRule>
  </conditionalFormatting>
  <conditionalFormatting sqref="O530">
    <cfRule type="cellIs" dxfId="580" priority="578" operator="lessThan">
      <formula>0</formula>
    </cfRule>
  </conditionalFormatting>
  <conditionalFormatting sqref="O538">
    <cfRule type="cellIs" dxfId="579" priority="577" operator="lessThan">
      <formula>0</formula>
    </cfRule>
  </conditionalFormatting>
  <conditionalFormatting sqref="O553">
    <cfRule type="cellIs" dxfId="578" priority="576" operator="lessThan">
      <formula>0</formula>
    </cfRule>
  </conditionalFormatting>
  <conditionalFormatting sqref="O561">
    <cfRule type="cellIs" dxfId="577" priority="575" operator="lessThan">
      <formula>0</formula>
    </cfRule>
  </conditionalFormatting>
  <conditionalFormatting sqref="O590">
    <cfRule type="cellIs" dxfId="576" priority="574" operator="lessThan">
      <formula>0</formula>
    </cfRule>
  </conditionalFormatting>
  <conditionalFormatting sqref="B492:N496">
    <cfRule type="cellIs" dxfId="575" priority="850" operator="lessThan">
      <formula>0</formula>
    </cfRule>
  </conditionalFormatting>
  <conditionalFormatting sqref="B492:N496">
    <cfRule type="expression" dxfId="574" priority="848">
      <formula>B492/A492&gt;1</formula>
    </cfRule>
    <cfRule type="expression" dxfId="573" priority="849">
      <formula>B492/A492&lt;1</formula>
    </cfRule>
  </conditionalFormatting>
  <conditionalFormatting sqref="O492:O496">
    <cfRule type="cellIs" dxfId="572" priority="573" operator="lessThan">
      <formula>0</formula>
    </cfRule>
  </conditionalFormatting>
  <conditionalFormatting sqref="O492:O496">
    <cfRule type="expression" dxfId="571" priority="571">
      <formula>O492/N492&gt;1</formula>
    </cfRule>
    <cfRule type="expression" dxfId="570" priority="572">
      <formula>O492/N492&lt;1</formula>
    </cfRule>
  </conditionalFormatting>
  <conditionalFormatting sqref="B720:N723">
    <cfRule type="cellIs" dxfId="569" priority="570" operator="lessThan">
      <formula>0</formula>
    </cfRule>
  </conditionalFormatting>
  <conditionalFormatting sqref="I722:N722 Q720:R723">
    <cfRule type="cellIs" dxfId="568" priority="569" operator="lessThan">
      <formula>0</formula>
    </cfRule>
  </conditionalFormatting>
  <conditionalFormatting sqref="O720:O723">
    <cfRule type="cellIs" dxfId="567" priority="568" operator="lessThan">
      <formula>0</formula>
    </cfRule>
  </conditionalFormatting>
  <conditionalFormatting sqref="O722">
    <cfRule type="cellIs" dxfId="566" priority="567" operator="lessThan">
      <formula>0</formula>
    </cfRule>
  </conditionalFormatting>
  <conditionalFormatting sqref="Q655:Q658">
    <cfRule type="cellIs" dxfId="565" priority="566" operator="lessThan">
      <formula>0</formula>
    </cfRule>
  </conditionalFormatting>
  <conditionalFormatting sqref="Q638:R638 R639:R640">
    <cfRule type="cellIs" dxfId="564" priority="565" operator="lessThan">
      <formula>0</formula>
    </cfRule>
  </conditionalFormatting>
  <conditionalFormatting sqref="B638">
    <cfRule type="cellIs" dxfId="563" priority="564" operator="lessThan">
      <formula>0</formula>
    </cfRule>
  </conditionalFormatting>
  <conditionalFormatting sqref="Q639:Q640">
    <cfRule type="cellIs" dxfId="562" priority="563" operator="lessThan">
      <formula>0</formula>
    </cfRule>
  </conditionalFormatting>
  <conditionalFormatting sqref="B639:O640">
    <cfRule type="expression" dxfId="561" priority="561">
      <formula>B639/A639&gt;1</formula>
    </cfRule>
    <cfRule type="expression" dxfId="560" priority="562">
      <formula>B639/A639&lt;1</formula>
    </cfRule>
  </conditionalFormatting>
  <conditionalFormatting sqref="B639:O640">
    <cfRule type="cellIs" dxfId="559" priority="560" operator="lessThan">
      <formula>0</formula>
    </cfRule>
  </conditionalFormatting>
  <conditionalFormatting sqref="O357:O360">
    <cfRule type="cellIs" dxfId="558" priority="559" operator="lessThan">
      <formula>0</formula>
    </cfRule>
  </conditionalFormatting>
  <conditionalFormatting sqref="R768:R795 R797:R801 R803:R807 Q815:Q820 R809:R821 R727:R742 R744:R748 R750:R754 R756:R760 R762:R766 Q725 Q727:Q731">
    <cfRule type="cellIs" dxfId="557" priority="558" operator="lessThan">
      <formula>0</formula>
    </cfRule>
  </conditionalFormatting>
  <conditionalFormatting sqref="H726 K786 H814:N814 H820:N821 H789:N789 H787:J788 H770:N774 H769 H780 H785:N785 H779:O779">
    <cfRule type="cellIs" dxfId="556" priority="557" operator="lessThan">
      <formula>0</formula>
    </cfRule>
  </conditionalFormatting>
  <conditionalFormatting sqref="N736 N768">
    <cfRule type="cellIs" dxfId="555" priority="555" operator="lessThan">
      <formula>0</formula>
    </cfRule>
  </conditionalFormatting>
  <conditionalFormatting sqref="H790:H791 H725 H786:J786 H796:N796 H802:N802 H736:N736 H768:N768 H737">
    <cfRule type="cellIs" dxfId="554" priority="556" operator="lessThan">
      <formula>0</formula>
    </cfRule>
  </conditionalFormatting>
  <conditionalFormatting sqref="H725 H790:H791 H786:K786 H736:N736 H768:N768 H737">
    <cfRule type="cellIs" dxfId="553" priority="552" operator="lessThan">
      <formula>0</formula>
    </cfRule>
  </conditionalFormatting>
  <conditionalFormatting sqref="H786:J786 H790:H791 H736:M736 H768:M768 H737 N779:O779">
    <cfRule type="cellIs" dxfId="552" priority="553" operator="lessThan">
      <formula>0</formula>
    </cfRule>
  </conditionalFormatting>
  <conditionalFormatting sqref="N736 N768">
    <cfRule type="cellIs" dxfId="551" priority="554" operator="lessThan">
      <formula>0</formula>
    </cfRule>
  </conditionalFormatting>
  <conditionalFormatting sqref="H731:N731 H727:M730 H733:N735 H732">
    <cfRule type="cellIs" dxfId="550" priority="551" operator="lessThan">
      <formula>0</formula>
    </cfRule>
  </conditionalFormatting>
  <conditionalFormatting sqref="H731:N731 H727:M730 H733:N735 H732">
    <cfRule type="expression" dxfId="549" priority="549">
      <formula>H727/G727&gt;1</formula>
    </cfRule>
    <cfRule type="expression" dxfId="548" priority="550">
      <formula>H727/G727&lt;1</formula>
    </cfRule>
  </conditionalFormatting>
  <conditionalFormatting sqref="H770:N774">
    <cfRule type="cellIs" dxfId="547" priority="548" operator="lessThan">
      <formula>0</formula>
    </cfRule>
  </conditionalFormatting>
  <conditionalFormatting sqref="H770:N774">
    <cfRule type="expression" dxfId="546" priority="546">
      <formula>H770/G770&gt;1</formula>
    </cfRule>
    <cfRule type="expression" dxfId="545" priority="547">
      <formula>H770/G770&lt;1</formula>
    </cfRule>
  </conditionalFormatting>
  <conditionalFormatting sqref="H797">
    <cfRule type="cellIs" dxfId="544" priority="545" operator="lessThan">
      <formula>0</formula>
    </cfRule>
  </conditionalFormatting>
  <conditionalFormatting sqref="H797">
    <cfRule type="cellIs" dxfId="543" priority="543" operator="lessThan">
      <formula>0</formula>
    </cfRule>
  </conditionalFormatting>
  <conditionalFormatting sqref="H797">
    <cfRule type="cellIs" dxfId="542" priority="544" operator="lessThan">
      <formula>0</formula>
    </cfRule>
  </conditionalFormatting>
  <conditionalFormatting sqref="H798:N800 H801:K801">
    <cfRule type="cellIs" dxfId="541" priority="542" operator="lessThan">
      <formula>0</formula>
    </cfRule>
  </conditionalFormatting>
  <conditionalFormatting sqref="H798:N800 H801:K801">
    <cfRule type="expression" dxfId="540" priority="540">
      <formula>H798/G798&gt;1</formula>
    </cfRule>
    <cfRule type="expression" dxfId="539" priority="541">
      <formula>H798/G798&lt;1</formula>
    </cfRule>
  </conditionalFormatting>
  <conditionalFormatting sqref="H803">
    <cfRule type="cellIs" dxfId="538" priority="539" operator="lessThan">
      <formula>0</formula>
    </cfRule>
  </conditionalFormatting>
  <conditionalFormatting sqref="H803">
    <cfRule type="cellIs" dxfId="537" priority="537" operator="lessThan">
      <formula>0</formula>
    </cfRule>
  </conditionalFormatting>
  <conditionalFormatting sqref="H803">
    <cfRule type="cellIs" dxfId="536" priority="538" operator="lessThan">
      <formula>0</formula>
    </cfRule>
  </conditionalFormatting>
  <conditionalFormatting sqref="H804:N806 H807:K807">
    <cfRule type="cellIs" dxfId="535" priority="536" operator="lessThan">
      <formula>0</formula>
    </cfRule>
  </conditionalFormatting>
  <conditionalFormatting sqref="H804:N806 H807:K807">
    <cfRule type="expression" dxfId="534" priority="534">
      <formula>H804/G804&gt;1</formula>
    </cfRule>
    <cfRule type="expression" dxfId="533" priority="535">
      <formula>H804/G804&lt;1</formula>
    </cfRule>
  </conditionalFormatting>
  <conditionalFormatting sqref="H808:N808">
    <cfRule type="cellIs" dxfId="532" priority="533" operator="lessThan">
      <formula>0</formula>
    </cfRule>
  </conditionalFormatting>
  <conditionalFormatting sqref="H809">
    <cfRule type="cellIs" dxfId="531" priority="532" operator="lessThan">
      <formula>0</formula>
    </cfRule>
  </conditionalFormatting>
  <conditionalFormatting sqref="H809">
    <cfRule type="cellIs" dxfId="530" priority="530" operator="lessThan">
      <formula>0</formula>
    </cfRule>
  </conditionalFormatting>
  <conditionalFormatting sqref="H809">
    <cfRule type="cellIs" dxfId="529" priority="531" operator="lessThan">
      <formula>0</formula>
    </cfRule>
  </conditionalFormatting>
  <conditionalFormatting sqref="H810:N812 H813:L813 N813">
    <cfRule type="cellIs" dxfId="528" priority="529" operator="lessThan">
      <formula>0</formula>
    </cfRule>
  </conditionalFormatting>
  <conditionalFormatting sqref="H810:N812 H813:L813 N813">
    <cfRule type="expression" dxfId="527" priority="527">
      <formula>H810/G810&gt;1</formula>
    </cfRule>
    <cfRule type="expression" dxfId="526" priority="528">
      <formula>H810/G810&lt;1</formula>
    </cfRule>
  </conditionalFormatting>
  <conditionalFormatting sqref="H815">
    <cfRule type="cellIs" dxfId="525" priority="526" operator="lessThan">
      <formula>0</formula>
    </cfRule>
  </conditionalFormatting>
  <conditionalFormatting sqref="H815">
    <cfRule type="cellIs" dxfId="524" priority="524" operator="lessThan">
      <formula>0</formula>
    </cfRule>
  </conditionalFormatting>
  <conditionalFormatting sqref="H815">
    <cfRule type="cellIs" dxfId="523" priority="525" operator="lessThan">
      <formula>0</formula>
    </cfRule>
  </conditionalFormatting>
  <conditionalFormatting sqref="H816:N819">
    <cfRule type="cellIs" dxfId="522" priority="523" operator="lessThan">
      <formula>0</formula>
    </cfRule>
  </conditionalFormatting>
  <conditionalFormatting sqref="H816:N819">
    <cfRule type="expression" dxfId="521" priority="521">
      <formula>H816/G816&gt;1</formula>
    </cfRule>
    <cfRule type="expression" dxfId="520" priority="522">
      <formula>H816/G816&lt;1</formula>
    </cfRule>
  </conditionalFormatting>
  <conditionalFormatting sqref="H792:N795 O795">
    <cfRule type="cellIs" dxfId="519" priority="520" operator="lessThan">
      <formula>0</formula>
    </cfRule>
  </conditionalFormatting>
  <conditionalFormatting sqref="K787:N788">
    <cfRule type="cellIs" dxfId="518" priority="519" operator="lessThan">
      <formula>0</formula>
    </cfRule>
  </conditionalFormatting>
  <conditionalFormatting sqref="K787:N788">
    <cfRule type="expression" dxfId="517" priority="517">
      <formula>K787/J787&gt;1</formula>
    </cfRule>
    <cfRule type="expression" dxfId="516" priority="518">
      <formula>K787/J787&lt;1</formula>
    </cfRule>
  </conditionalFormatting>
  <conditionalFormatting sqref="L807">
    <cfRule type="cellIs" dxfId="515" priority="516" operator="lessThan">
      <formula>0</formula>
    </cfRule>
  </conditionalFormatting>
  <conditionalFormatting sqref="L807">
    <cfRule type="expression" dxfId="514" priority="514">
      <formula>L807/K807&gt;1</formula>
    </cfRule>
    <cfRule type="expression" dxfId="513" priority="515">
      <formula>L807/K807&lt;1</formula>
    </cfRule>
  </conditionalFormatting>
  <conditionalFormatting sqref="L801">
    <cfRule type="cellIs" dxfId="512" priority="513" operator="lessThan">
      <formula>0</formula>
    </cfRule>
  </conditionalFormatting>
  <conditionalFormatting sqref="L801">
    <cfRule type="expression" dxfId="511" priority="511">
      <formula>L801/K801&gt;1</formula>
    </cfRule>
    <cfRule type="expression" dxfId="510" priority="512">
      <formula>L801/K801&lt;1</formula>
    </cfRule>
  </conditionalFormatting>
  <conditionalFormatting sqref="M801">
    <cfRule type="cellIs" dxfId="509" priority="510" operator="lessThan">
      <formula>0</formula>
    </cfRule>
  </conditionalFormatting>
  <conditionalFormatting sqref="M801">
    <cfRule type="expression" dxfId="508" priority="508">
      <formula>M801/L801&gt;1</formula>
    </cfRule>
    <cfRule type="expression" dxfId="507" priority="509">
      <formula>M801/L801&lt;1</formula>
    </cfRule>
  </conditionalFormatting>
  <conditionalFormatting sqref="M807">
    <cfRule type="cellIs" dxfId="506" priority="507" operator="lessThan">
      <formula>0</formula>
    </cfRule>
  </conditionalFormatting>
  <conditionalFormatting sqref="M807">
    <cfRule type="expression" dxfId="505" priority="505">
      <formula>M807/L807&gt;1</formula>
    </cfRule>
    <cfRule type="expression" dxfId="504" priority="506">
      <formula>M807/L807&lt;1</formula>
    </cfRule>
  </conditionalFormatting>
  <conditionalFormatting sqref="M813">
    <cfRule type="cellIs" dxfId="503" priority="504" operator="lessThan">
      <formula>0</formula>
    </cfRule>
  </conditionalFormatting>
  <conditionalFormatting sqref="M813">
    <cfRule type="expression" dxfId="502" priority="502">
      <formula>M813/L813&gt;1</formula>
    </cfRule>
    <cfRule type="expression" dxfId="501" priority="503">
      <formula>M813/L813&lt;1</formula>
    </cfRule>
  </conditionalFormatting>
  <conditionalFormatting sqref="H739:K743">
    <cfRule type="cellIs" dxfId="500" priority="501" operator="lessThan">
      <formula>0</formula>
    </cfRule>
  </conditionalFormatting>
  <conditionalFormatting sqref="H739:K743">
    <cfRule type="expression" dxfId="499" priority="499">
      <formula>H739/G739&gt;1</formula>
    </cfRule>
    <cfRule type="expression" dxfId="498" priority="500">
      <formula>H739/G739&lt;1</formula>
    </cfRule>
  </conditionalFormatting>
  <conditionalFormatting sqref="H738">
    <cfRule type="cellIs" dxfId="497" priority="498" operator="lessThan">
      <formula>0</formula>
    </cfRule>
  </conditionalFormatting>
  <conditionalFormatting sqref="H749:J749 H745:K748">
    <cfRule type="cellIs" dxfId="496" priority="497" operator="lessThan">
      <formula>0</formula>
    </cfRule>
  </conditionalFormatting>
  <conditionalFormatting sqref="H749:J749 H745:K748">
    <cfRule type="expression" dxfId="495" priority="495">
      <formula>H745/G745&gt;1</formula>
    </cfRule>
    <cfRule type="expression" dxfId="494" priority="496">
      <formula>H745/G745&lt;1</formula>
    </cfRule>
  </conditionalFormatting>
  <conditionalFormatting sqref="H744">
    <cfRule type="cellIs" dxfId="493" priority="494" operator="lessThan">
      <formula>0</formula>
    </cfRule>
  </conditionalFormatting>
  <conditionalFormatting sqref="H751:K755">
    <cfRule type="cellIs" dxfId="492" priority="493" operator="lessThan">
      <formula>0</formula>
    </cfRule>
  </conditionalFormatting>
  <conditionalFormatting sqref="H751:K755">
    <cfRule type="expression" dxfId="491" priority="491">
      <formula>H751/G751&gt;1</formula>
    </cfRule>
    <cfRule type="expression" dxfId="490" priority="492">
      <formula>H751/G751&lt;1</formula>
    </cfRule>
  </conditionalFormatting>
  <conditionalFormatting sqref="H750">
    <cfRule type="cellIs" dxfId="489" priority="490" operator="lessThan">
      <formula>0</formula>
    </cfRule>
  </conditionalFormatting>
  <conditionalFormatting sqref="H757:K761">
    <cfRule type="cellIs" dxfId="488" priority="489" operator="lessThan">
      <formula>0</formula>
    </cfRule>
  </conditionalFormatting>
  <conditionalFormatting sqref="H757:K761">
    <cfRule type="expression" dxfId="487" priority="487">
      <formula>H757/G757&gt;1</formula>
    </cfRule>
    <cfRule type="expression" dxfId="486" priority="488">
      <formula>H757/G757&lt;1</formula>
    </cfRule>
  </conditionalFormatting>
  <conditionalFormatting sqref="H756">
    <cfRule type="cellIs" dxfId="485" priority="486" operator="lessThan">
      <formula>0</formula>
    </cfRule>
  </conditionalFormatting>
  <conditionalFormatting sqref="H763:K767">
    <cfRule type="cellIs" dxfId="484" priority="485" operator="lessThan">
      <formula>0</formula>
    </cfRule>
  </conditionalFormatting>
  <conditionalFormatting sqref="H763:K767">
    <cfRule type="expression" dxfId="483" priority="483">
      <formula>H763/G763&gt;1</formula>
    </cfRule>
    <cfRule type="expression" dxfId="482" priority="484">
      <formula>H763/G763&lt;1</formula>
    </cfRule>
  </conditionalFormatting>
  <conditionalFormatting sqref="H762">
    <cfRule type="cellIs" dxfId="481" priority="482" operator="lessThan">
      <formula>0</formula>
    </cfRule>
  </conditionalFormatting>
  <conditionalFormatting sqref="K749">
    <cfRule type="cellIs" dxfId="480" priority="481" operator="lessThan">
      <formula>0</formula>
    </cfRule>
  </conditionalFormatting>
  <conditionalFormatting sqref="K749">
    <cfRule type="expression" dxfId="479" priority="479">
      <formula>K749/J749&gt;1</formula>
    </cfRule>
    <cfRule type="expression" dxfId="478" priority="480">
      <formula>K749/J749&lt;1</formula>
    </cfRule>
  </conditionalFormatting>
  <conditionalFormatting sqref="R796">
    <cfRule type="cellIs" dxfId="477" priority="478" operator="lessThan">
      <formula>0</formula>
    </cfRule>
  </conditionalFormatting>
  <conditionalFormatting sqref="R796">
    <cfRule type="cellIs" dxfId="476" priority="477" operator="lessThan">
      <formula>0</formula>
    </cfRule>
  </conditionalFormatting>
  <conditionalFormatting sqref="R802">
    <cfRule type="cellIs" dxfId="475" priority="476" operator="lessThan">
      <formula>0</formula>
    </cfRule>
  </conditionalFormatting>
  <conditionalFormatting sqref="R802">
    <cfRule type="cellIs" dxfId="474" priority="475" operator="lessThan">
      <formula>0</formula>
    </cfRule>
  </conditionalFormatting>
  <conditionalFormatting sqref="R808">
    <cfRule type="cellIs" dxfId="473" priority="474" operator="lessThan">
      <formula>0</formula>
    </cfRule>
  </conditionalFormatting>
  <conditionalFormatting sqref="R808">
    <cfRule type="cellIs" dxfId="472" priority="473" operator="lessThan">
      <formula>0</formula>
    </cfRule>
  </conditionalFormatting>
  <conditionalFormatting sqref="R743">
    <cfRule type="cellIs" dxfId="471" priority="471" operator="lessThan">
      <formula>0</formula>
    </cfRule>
  </conditionalFormatting>
  <conditionalFormatting sqref="R743">
    <cfRule type="cellIs" dxfId="470" priority="472" operator="lessThan">
      <formula>0</formula>
    </cfRule>
  </conditionalFormatting>
  <conditionalFormatting sqref="R749">
    <cfRule type="cellIs" dxfId="469" priority="469" operator="lessThan">
      <formula>0</formula>
    </cfRule>
  </conditionalFormatting>
  <conditionalFormatting sqref="R749">
    <cfRule type="cellIs" dxfId="468" priority="470" operator="lessThan">
      <formula>0</formula>
    </cfRule>
  </conditionalFormatting>
  <conditionalFormatting sqref="R755">
    <cfRule type="cellIs" dxfId="467" priority="467" operator="lessThan">
      <formula>0</formula>
    </cfRule>
  </conditionalFormatting>
  <conditionalFormatting sqref="R755">
    <cfRule type="cellIs" dxfId="466" priority="468" operator="lessThan">
      <formula>0</formula>
    </cfRule>
  </conditionalFormatting>
  <conditionalFormatting sqref="R761">
    <cfRule type="cellIs" dxfId="465" priority="465" operator="lessThan">
      <formula>0</formula>
    </cfRule>
  </conditionalFormatting>
  <conditionalFormatting sqref="R761">
    <cfRule type="cellIs" dxfId="464" priority="466" operator="lessThan">
      <formula>0</formula>
    </cfRule>
  </conditionalFormatting>
  <conditionalFormatting sqref="R767">
    <cfRule type="cellIs" dxfId="463" priority="463" operator="lessThan">
      <formula>0</formula>
    </cfRule>
  </conditionalFormatting>
  <conditionalFormatting sqref="R767">
    <cfRule type="cellIs" dxfId="462" priority="464" operator="lessThan">
      <formula>0</formula>
    </cfRule>
  </conditionalFormatting>
  <conditionalFormatting sqref="Q769:Q789">
    <cfRule type="cellIs" dxfId="461" priority="462" operator="lessThan">
      <formula>0</formula>
    </cfRule>
  </conditionalFormatting>
  <conditionalFormatting sqref="Q790:Q791 Q796 Q733:Q737 Q768 Q739:Q743">
    <cfRule type="cellIs" dxfId="460" priority="461" operator="lessThan">
      <formula>0</formula>
    </cfRule>
  </conditionalFormatting>
  <conditionalFormatting sqref="Q786 Q790:Q791 Q733:Q737 Q768 Q739:Q743">
    <cfRule type="cellIs" dxfId="459" priority="460" operator="lessThan">
      <formula>0</formula>
    </cfRule>
  </conditionalFormatting>
  <conditionalFormatting sqref="Q775:Q778">
    <cfRule type="cellIs" dxfId="458" priority="458" operator="lessThan">
      <formula>0</formula>
    </cfRule>
  </conditionalFormatting>
  <conditionalFormatting sqref="Q775:Q778">
    <cfRule type="cellIs" dxfId="457" priority="459" operator="lessThan">
      <formula>0</formula>
    </cfRule>
  </conditionalFormatting>
  <conditionalFormatting sqref="Q732">
    <cfRule type="cellIs" dxfId="456" priority="456" operator="lessThan">
      <formula>0</formula>
    </cfRule>
  </conditionalFormatting>
  <conditionalFormatting sqref="Q732">
    <cfRule type="cellIs" dxfId="455" priority="457" operator="lessThan">
      <formula>0</formula>
    </cfRule>
  </conditionalFormatting>
  <conditionalFormatting sqref="Q792:Q795">
    <cfRule type="cellIs" dxfId="454" priority="455" operator="lessThan">
      <formula>0</formula>
    </cfRule>
  </conditionalFormatting>
  <conditionalFormatting sqref="Q792:Q795">
    <cfRule type="cellIs" dxfId="453" priority="454" operator="lessThan">
      <formula>0</formula>
    </cfRule>
  </conditionalFormatting>
  <conditionalFormatting sqref="Q770:Q774">
    <cfRule type="cellIs" dxfId="452" priority="453" operator="lessThan">
      <formula>0</formula>
    </cfRule>
  </conditionalFormatting>
  <conditionalFormatting sqref="Q770:Q774">
    <cfRule type="cellIs" dxfId="451" priority="452" operator="lessThan">
      <formula>0</formula>
    </cfRule>
  </conditionalFormatting>
  <conditionalFormatting sqref="Q797">
    <cfRule type="cellIs" dxfId="450" priority="451" operator="lessThan">
      <formula>0</formula>
    </cfRule>
  </conditionalFormatting>
  <conditionalFormatting sqref="Q797">
    <cfRule type="cellIs" dxfId="449" priority="450" operator="lessThan">
      <formula>0</formula>
    </cfRule>
  </conditionalFormatting>
  <conditionalFormatting sqref="Q798:Q802">
    <cfRule type="cellIs" dxfId="448" priority="449" operator="lessThan">
      <formula>0</formula>
    </cfRule>
  </conditionalFormatting>
  <conditionalFormatting sqref="Q798:Q802">
    <cfRule type="cellIs" dxfId="447" priority="448" operator="lessThan">
      <formula>0</formula>
    </cfRule>
  </conditionalFormatting>
  <conditionalFormatting sqref="Q803">
    <cfRule type="cellIs" dxfId="446" priority="447" operator="lessThan">
      <formula>0</formula>
    </cfRule>
  </conditionalFormatting>
  <conditionalFormatting sqref="Q803">
    <cfRule type="cellIs" dxfId="445" priority="446" operator="lessThan">
      <formula>0</formula>
    </cfRule>
  </conditionalFormatting>
  <conditionalFormatting sqref="Q804:Q808">
    <cfRule type="cellIs" dxfId="444" priority="445" operator="lessThan">
      <formula>0</formula>
    </cfRule>
  </conditionalFormatting>
  <conditionalFormatting sqref="Q804:Q808">
    <cfRule type="cellIs" dxfId="443" priority="444" operator="lessThan">
      <formula>0</formula>
    </cfRule>
  </conditionalFormatting>
  <conditionalFormatting sqref="Q809">
    <cfRule type="cellIs" dxfId="442" priority="443" operator="lessThan">
      <formula>0</formula>
    </cfRule>
  </conditionalFormatting>
  <conditionalFormatting sqref="Q809">
    <cfRule type="cellIs" dxfId="441" priority="442" operator="lessThan">
      <formula>0</formula>
    </cfRule>
  </conditionalFormatting>
  <conditionalFormatting sqref="Q738">
    <cfRule type="cellIs" dxfId="440" priority="441" operator="lessThan">
      <formula>0</formula>
    </cfRule>
  </conditionalFormatting>
  <conditionalFormatting sqref="Q738">
    <cfRule type="cellIs" dxfId="439" priority="440" operator="lessThan">
      <formula>0</formula>
    </cfRule>
  </conditionalFormatting>
  <conditionalFormatting sqref="Q745:Q749">
    <cfRule type="cellIs" dxfId="438" priority="439" operator="lessThan">
      <formula>0</formula>
    </cfRule>
  </conditionalFormatting>
  <conditionalFormatting sqref="Q745:Q749">
    <cfRule type="cellIs" dxfId="437" priority="438" operator="lessThan">
      <formula>0</formula>
    </cfRule>
  </conditionalFormatting>
  <conditionalFormatting sqref="Q744">
    <cfRule type="cellIs" dxfId="436" priority="437" operator="lessThan">
      <formula>0</formula>
    </cfRule>
  </conditionalFormatting>
  <conditionalFormatting sqref="Q744">
    <cfRule type="cellIs" dxfId="435" priority="436" operator="lessThan">
      <formula>0</formula>
    </cfRule>
  </conditionalFormatting>
  <conditionalFormatting sqref="Q751:Q755">
    <cfRule type="cellIs" dxfId="434" priority="435" operator="lessThan">
      <formula>0</formula>
    </cfRule>
  </conditionalFormatting>
  <conditionalFormatting sqref="Q751:Q755">
    <cfRule type="cellIs" dxfId="433" priority="434" operator="lessThan">
      <formula>0</formula>
    </cfRule>
  </conditionalFormatting>
  <conditionalFormatting sqref="Q750">
    <cfRule type="cellIs" dxfId="432" priority="433" operator="lessThan">
      <formula>0</formula>
    </cfRule>
  </conditionalFormatting>
  <conditionalFormatting sqref="Q750">
    <cfRule type="cellIs" dxfId="431" priority="432" operator="lessThan">
      <formula>0</formula>
    </cfRule>
  </conditionalFormatting>
  <conditionalFormatting sqref="Q757:Q761">
    <cfRule type="cellIs" dxfId="430" priority="431" operator="lessThan">
      <formula>0</formula>
    </cfRule>
  </conditionalFormatting>
  <conditionalFormatting sqref="Q757:Q761">
    <cfRule type="cellIs" dxfId="429" priority="430" operator="lessThan">
      <formula>0</formula>
    </cfRule>
  </conditionalFormatting>
  <conditionalFormatting sqref="Q756">
    <cfRule type="cellIs" dxfId="428" priority="429" operator="lessThan">
      <formula>0</formula>
    </cfRule>
  </conditionalFormatting>
  <conditionalFormatting sqref="Q756">
    <cfRule type="cellIs" dxfId="427" priority="428" operator="lessThan">
      <formula>0</formula>
    </cfRule>
  </conditionalFormatting>
  <conditionalFormatting sqref="Q763:Q767">
    <cfRule type="cellIs" dxfId="426" priority="427" operator="lessThan">
      <formula>0</formula>
    </cfRule>
  </conditionalFormatting>
  <conditionalFormatting sqref="Q763:Q767">
    <cfRule type="cellIs" dxfId="425" priority="426" operator="lessThan">
      <formula>0</formula>
    </cfRule>
  </conditionalFormatting>
  <conditionalFormatting sqref="Q762">
    <cfRule type="cellIs" dxfId="424" priority="425" operator="lessThan">
      <formula>0</formula>
    </cfRule>
  </conditionalFormatting>
  <conditionalFormatting sqref="Q762">
    <cfRule type="cellIs" dxfId="423" priority="424" operator="lessThan">
      <formula>0</formula>
    </cfRule>
  </conditionalFormatting>
  <conditionalFormatting sqref="N727:O730">
    <cfRule type="cellIs" dxfId="422" priority="423" operator="lessThan">
      <formula>0</formula>
    </cfRule>
  </conditionalFormatting>
  <conditionalFormatting sqref="N727:O730">
    <cfRule type="expression" dxfId="421" priority="421">
      <formula>N727/M727&gt;1</formula>
    </cfRule>
    <cfRule type="expression" dxfId="420" priority="422">
      <formula>N727/M727&lt;1</formula>
    </cfRule>
  </conditionalFormatting>
  <conditionalFormatting sqref="O733:O735">
    <cfRule type="cellIs" dxfId="419" priority="420" operator="lessThan">
      <formula>0</formula>
    </cfRule>
  </conditionalFormatting>
  <conditionalFormatting sqref="O733:O735">
    <cfRule type="expression" dxfId="418" priority="418">
      <formula>O733/N733&gt;1</formula>
    </cfRule>
    <cfRule type="expression" dxfId="417" priority="419">
      <formula>O733/N733&lt;1</formula>
    </cfRule>
  </conditionalFormatting>
  <conditionalFormatting sqref="O770:O773">
    <cfRule type="cellIs" dxfId="416" priority="417" operator="lessThan">
      <formula>0</formula>
    </cfRule>
  </conditionalFormatting>
  <conditionalFormatting sqref="O770:O773">
    <cfRule type="cellIs" dxfId="415" priority="416" operator="lessThan">
      <formula>0</formula>
    </cfRule>
  </conditionalFormatting>
  <conditionalFormatting sqref="O770:O773">
    <cfRule type="expression" dxfId="414" priority="414">
      <formula>O770/N770&gt;1</formula>
    </cfRule>
    <cfRule type="expression" dxfId="413" priority="415">
      <formula>O770/N770&lt;1</formula>
    </cfRule>
  </conditionalFormatting>
  <conditionalFormatting sqref="N807">
    <cfRule type="cellIs" dxfId="412" priority="413" operator="lessThan">
      <formula>0</formula>
    </cfRule>
  </conditionalFormatting>
  <conditionalFormatting sqref="N807">
    <cfRule type="expression" dxfId="411" priority="411">
      <formula>N807/M807&gt;1</formula>
    </cfRule>
    <cfRule type="expression" dxfId="410" priority="412">
      <formula>N807/M807&lt;1</formula>
    </cfRule>
  </conditionalFormatting>
  <conditionalFormatting sqref="N801">
    <cfRule type="cellIs" dxfId="409" priority="410" operator="lessThan">
      <formula>0</formula>
    </cfRule>
  </conditionalFormatting>
  <conditionalFormatting sqref="N801">
    <cfRule type="expression" dxfId="408" priority="408">
      <formula>N801/M801&gt;1</formula>
    </cfRule>
    <cfRule type="expression" dxfId="407" priority="409">
      <formula>N801/M801&lt;1</formula>
    </cfRule>
  </conditionalFormatting>
  <conditionalFormatting sqref="O802">
    <cfRule type="cellIs" dxfId="406" priority="407" operator="lessThan">
      <formula>0</formula>
    </cfRule>
  </conditionalFormatting>
  <conditionalFormatting sqref="O798:O800">
    <cfRule type="cellIs" dxfId="405" priority="406" operator="lessThan">
      <formula>0</formula>
    </cfRule>
  </conditionalFormatting>
  <conditionalFormatting sqref="O798:O800">
    <cfRule type="expression" dxfId="404" priority="404">
      <formula>O798/N798&gt;1</formula>
    </cfRule>
    <cfRule type="expression" dxfId="403" priority="405">
      <formula>O798/N798&lt;1</formula>
    </cfRule>
  </conditionalFormatting>
  <conditionalFormatting sqref="O796">
    <cfRule type="cellIs" dxfId="402" priority="403" operator="lessThan">
      <formula>0</formula>
    </cfRule>
  </conditionalFormatting>
  <conditionalFormatting sqref="O792:O794">
    <cfRule type="cellIs" dxfId="401" priority="402" operator="lessThan">
      <formula>0</formula>
    </cfRule>
  </conditionalFormatting>
  <conditionalFormatting sqref="O804:O806">
    <cfRule type="cellIs" dxfId="400" priority="401" operator="lessThan">
      <formula>0</formula>
    </cfRule>
  </conditionalFormatting>
  <conditionalFormatting sqref="O804:O806">
    <cfRule type="expression" dxfId="399" priority="399">
      <formula>O804/N804&gt;1</formula>
    </cfRule>
    <cfRule type="expression" dxfId="398" priority="400">
      <formula>O804/N804&lt;1</formula>
    </cfRule>
  </conditionalFormatting>
  <conditionalFormatting sqref="O808">
    <cfRule type="cellIs" dxfId="397" priority="398" operator="lessThan">
      <formula>0</formula>
    </cfRule>
  </conditionalFormatting>
  <conditionalFormatting sqref="O814">
    <cfRule type="cellIs" dxfId="396" priority="397" operator="lessThan">
      <formula>0</formula>
    </cfRule>
  </conditionalFormatting>
  <conditionalFormatting sqref="O810:O812">
    <cfRule type="cellIs" dxfId="395" priority="396" operator="lessThan">
      <formula>0</formula>
    </cfRule>
  </conditionalFormatting>
  <conditionalFormatting sqref="O810:O812">
    <cfRule type="expression" dxfId="394" priority="394">
      <formula>O810/N810&gt;1</formula>
    </cfRule>
    <cfRule type="expression" dxfId="393" priority="395">
      <formula>O810/N810&lt;1</formula>
    </cfRule>
  </conditionalFormatting>
  <conditionalFormatting sqref="O787:O788">
    <cfRule type="cellIs" dxfId="392" priority="393" operator="lessThan">
      <formula>0</formula>
    </cfRule>
  </conditionalFormatting>
  <conditionalFormatting sqref="O787:O788">
    <cfRule type="expression" dxfId="391" priority="391">
      <formula>O787/N787&gt;1</formula>
    </cfRule>
    <cfRule type="expression" dxfId="390" priority="392">
      <formula>O787/N787&lt;1</formula>
    </cfRule>
  </conditionalFormatting>
  <conditionalFormatting sqref="O820">
    <cfRule type="cellIs" dxfId="389" priority="390" operator="lessThan">
      <formula>0</formula>
    </cfRule>
  </conditionalFormatting>
  <conditionalFormatting sqref="O816:O818">
    <cfRule type="cellIs" dxfId="388" priority="389" operator="lessThan">
      <formula>0</formula>
    </cfRule>
  </conditionalFormatting>
  <conditionalFormatting sqref="O816:O818">
    <cfRule type="expression" dxfId="387" priority="387">
      <formula>O816/N816&gt;1</formula>
    </cfRule>
    <cfRule type="expression" dxfId="386" priority="388">
      <formula>O816/N816&lt;1</formula>
    </cfRule>
  </conditionalFormatting>
  <conditionalFormatting sqref="L739:O743 L745:O749 L751:O755 L757:O761 L763:O767">
    <cfRule type="expression" dxfId="385" priority="385">
      <formula>L739/K739&gt;1</formula>
    </cfRule>
    <cfRule type="expression" dxfId="384" priority="386">
      <formula>L739/K739&lt;1</formula>
    </cfRule>
  </conditionalFormatting>
  <conditionalFormatting sqref="H784:O784">
    <cfRule type="cellIs" dxfId="383" priority="384" operator="lessThan">
      <formula>0</formula>
    </cfRule>
  </conditionalFormatting>
  <conditionalFormatting sqref="H784:O784">
    <cfRule type="expression" dxfId="382" priority="382">
      <formula>H784/G784&gt;1</formula>
    </cfRule>
    <cfRule type="expression" dxfId="381" priority="383">
      <formula>H784/G784&lt;1</formula>
    </cfRule>
  </conditionalFormatting>
  <conditionalFormatting sqref="O731:O732 I732:N732">
    <cfRule type="expression" dxfId="380" priority="380">
      <formula>I731/H731&lt;1</formula>
    </cfRule>
    <cfRule type="expression" dxfId="379" priority="381">
      <formula>I731/H731&gt;1</formula>
    </cfRule>
  </conditionalFormatting>
  <conditionalFormatting sqref="O774">
    <cfRule type="expression" dxfId="378" priority="378">
      <formula>O774/N774&lt;1</formula>
    </cfRule>
    <cfRule type="expression" dxfId="377" priority="379">
      <formula>O774/N774&gt;1</formula>
    </cfRule>
  </conditionalFormatting>
  <conditionalFormatting sqref="Q810:Q814">
    <cfRule type="cellIs" dxfId="376" priority="377" operator="lessThan">
      <formula>0</formula>
    </cfRule>
  </conditionalFormatting>
  <conditionalFormatting sqref="Q810:Q814">
    <cfRule type="cellIs" dxfId="375" priority="376" operator="lessThan">
      <formula>0</formula>
    </cfRule>
  </conditionalFormatting>
  <conditionalFormatting sqref="H775:O778">
    <cfRule type="cellIs" dxfId="374" priority="375" operator="lessThan">
      <formula>0</formula>
    </cfRule>
  </conditionalFormatting>
  <conditionalFormatting sqref="H775:O778">
    <cfRule type="cellIs" dxfId="373" priority="374" operator="lessThan">
      <formula>0</formula>
    </cfRule>
  </conditionalFormatting>
  <conditionalFormatting sqref="H775:O778">
    <cfRule type="expression" dxfId="372" priority="372">
      <formula>H775/G775&gt;1</formula>
    </cfRule>
    <cfRule type="expression" dxfId="371" priority="373">
      <formula>H775/G775&lt;1</formula>
    </cfRule>
  </conditionalFormatting>
  <conditionalFormatting sqref="H781:O783">
    <cfRule type="cellIs" dxfId="370" priority="371" operator="lessThan">
      <formula>0</formula>
    </cfRule>
  </conditionalFormatting>
  <conditionalFormatting sqref="H781:O783">
    <cfRule type="cellIs" dxfId="369" priority="370" operator="lessThan">
      <formula>0</formula>
    </cfRule>
  </conditionalFormatting>
  <conditionalFormatting sqref="H781:O783">
    <cfRule type="expression" dxfId="368" priority="368">
      <formula>H781/G781&gt;1</formula>
    </cfRule>
    <cfRule type="expression" dxfId="367" priority="369">
      <formula>H781/G781&lt;1</formula>
    </cfRule>
  </conditionalFormatting>
  <conditionalFormatting sqref="O801">
    <cfRule type="cellIs" dxfId="366" priority="367" operator="lessThan">
      <formula>0</formula>
    </cfRule>
  </conditionalFormatting>
  <conditionalFormatting sqref="O801">
    <cfRule type="expression" dxfId="365" priority="365">
      <formula>O801/N801&gt;1</formula>
    </cfRule>
    <cfRule type="expression" dxfId="364" priority="366">
      <formula>O801/N801&lt;1</formula>
    </cfRule>
  </conditionalFormatting>
  <conditionalFormatting sqref="O807">
    <cfRule type="cellIs" dxfId="363" priority="364" operator="lessThan">
      <formula>0</formula>
    </cfRule>
  </conditionalFormatting>
  <conditionalFormatting sqref="O807">
    <cfRule type="expression" dxfId="362" priority="362">
      <formula>O807/N807&gt;1</formula>
    </cfRule>
    <cfRule type="expression" dxfId="361" priority="363">
      <formula>O807/N807&lt;1</formula>
    </cfRule>
  </conditionalFormatting>
  <conditionalFormatting sqref="O813">
    <cfRule type="cellIs" dxfId="360" priority="361" operator="lessThan">
      <formula>0</formula>
    </cfRule>
  </conditionalFormatting>
  <conditionalFormatting sqref="O813">
    <cfRule type="expression" dxfId="359" priority="359">
      <formula>O813/N813&gt;1</formula>
    </cfRule>
    <cfRule type="expression" dxfId="358" priority="360">
      <formula>O813/N813&lt;1</formula>
    </cfRule>
  </conditionalFormatting>
  <conditionalFormatting sqref="O819">
    <cfRule type="cellIs" dxfId="357" priority="358" operator="lessThan">
      <formula>0</formula>
    </cfRule>
  </conditionalFormatting>
  <conditionalFormatting sqref="O819">
    <cfRule type="expression" dxfId="356" priority="356">
      <formula>O819/N819&gt;1</formula>
    </cfRule>
    <cfRule type="expression" dxfId="355" priority="357">
      <formula>O819/N819&lt;1</formula>
    </cfRule>
  </conditionalFormatting>
  <conditionalFormatting sqref="P616:P619">
    <cfRule type="cellIs" dxfId="354" priority="335" operator="lessThan">
      <formula>0</formula>
    </cfRule>
  </conditionalFormatting>
  <conditionalFormatting sqref="P599 P601:P602">
    <cfRule type="cellIs" dxfId="353" priority="337" operator="lessThan">
      <formula>0</formula>
    </cfRule>
  </conditionalFormatting>
  <conditionalFormatting sqref="P605:P607">
    <cfRule type="cellIs" dxfId="352" priority="329" operator="lessThan">
      <formula>0</formula>
    </cfRule>
  </conditionalFormatting>
  <conditionalFormatting sqref="P626:P629">
    <cfRule type="cellIs" dxfId="351" priority="331" operator="lessThan">
      <formula>0</formula>
    </cfRule>
  </conditionalFormatting>
  <conditionalFormatting sqref="P365">
    <cfRule type="cellIs" dxfId="350" priority="323" operator="lessThan">
      <formula>0</formula>
    </cfRule>
  </conditionalFormatting>
  <conditionalFormatting sqref="P371">
    <cfRule type="cellIs" dxfId="349" priority="322" operator="lessThan">
      <formula>0</formula>
    </cfRule>
  </conditionalFormatting>
  <conditionalFormatting sqref="P616:P619">
    <cfRule type="cellIs" dxfId="348" priority="336" operator="lessThan">
      <formula>0</formula>
    </cfRule>
  </conditionalFormatting>
  <conditionalFormatting sqref="P605:P607">
    <cfRule type="cellIs" dxfId="347" priority="330" operator="lessThan">
      <formula>0</formula>
    </cfRule>
  </conditionalFormatting>
  <conditionalFormatting sqref="P377">
    <cfRule type="cellIs" dxfId="346" priority="321" operator="lessThan">
      <formula>0</formula>
    </cfRule>
  </conditionalFormatting>
  <conditionalFormatting sqref="P366">
    <cfRule type="cellIs" dxfId="345" priority="320" operator="lessThan">
      <formula>0</formula>
    </cfRule>
  </conditionalFormatting>
  <conditionalFormatting sqref="P387">
    <cfRule type="cellIs" dxfId="344" priority="315" operator="lessThan">
      <formula>0</formula>
    </cfRule>
  </conditionalFormatting>
  <conditionalFormatting sqref="P387">
    <cfRule type="cellIs" dxfId="343" priority="316" operator="lessThan">
      <formula>0</formula>
    </cfRule>
  </conditionalFormatting>
  <conditionalFormatting sqref="P387">
    <cfRule type="cellIs" dxfId="342" priority="313" operator="lessThan">
      <formula>0</formula>
    </cfRule>
  </conditionalFormatting>
  <conditionalFormatting sqref="P387">
    <cfRule type="cellIs" dxfId="341" priority="314" operator="lessThan">
      <formula>0</formula>
    </cfRule>
  </conditionalFormatting>
  <conditionalFormatting sqref="P405">
    <cfRule type="cellIs" dxfId="340" priority="273" operator="lessThan">
      <formula>0</formula>
    </cfRule>
  </conditionalFormatting>
  <conditionalFormatting sqref="P636:P637">
    <cfRule type="expression" dxfId="339" priority="354">
      <formula>P636/O636&gt;1</formula>
    </cfRule>
    <cfRule type="expression" dxfId="338" priority="355">
      <formula>P636/O636&lt;1</formula>
    </cfRule>
  </conditionalFormatting>
  <conditionalFormatting sqref="P694">
    <cfRule type="cellIs" dxfId="337" priority="353" operator="lessThan">
      <formula>0</formula>
    </cfRule>
  </conditionalFormatting>
  <conditionalFormatting sqref="P694">
    <cfRule type="cellIs" dxfId="336" priority="352" operator="lessThan">
      <formula>0</formula>
    </cfRule>
  </conditionalFormatting>
  <conditionalFormatting sqref="P608">
    <cfRule type="cellIs" dxfId="335" priority="109" operator="lessThan">
      <formula>0</formula>
    </cfRule>
  </conditionalFormatting>
  <conditionalFormatting sqref="P608">
    <cfRule type="cellIs" dxfId="334" priority="110" operator="lessThan">
      <formula>0</formula>
    </cfRule>
  </conditionalFormatting>
  <conditionalFormatting sqref="P603">
    <cfRule type="cellIs" dxfId="333" priority="113" operator="lessThan">
      <formula>0</formula>
    </cfRule>
  </conditionalFormatting>
  <conditionalFormatting sqref="P603">
    <cfRule type="cellIs" dxfId="332" priority="114" operator="lessThan">
      <formula>0</formula>
    </cfRule>
  </conditionalFormatting>
  <conditionalFormatting sqref="P603">
    <cfRule type="cellIs" dxfId="331" priority="115" operator="lessThan">
      <formula>0</formula>
    </cfRule>
  </conditionalFormatting>
  <conditionalFormatting sqref="P608">
    <cfRule type="cellIs" dxfId="330" priority="108" operator="lessThan">
      <formula>0</formula>
    </cfRule>
  </conditionalFormatting>
  <conditionalFormatting sqref="P363:P365 P369:P371 P375:P377 P381:P383 P387:P389 P393:P395 P399:P401 P405:P407 P411:P413 P417:P419 P423:P425 P429:P431 P433 P435:P437 P441:P443 P448:P450 P454:P456 P504 P621:P624 P552 P560 P575 P589">
    <cfRule type="cellIs" dxfId="329" priority="349" operator="lessThan">
      <formula>0</formula>
    </cfRule>
  </conditionalFormatting>
  <conditionalFormatting sqref="P348">
    <cfRule type="cellIs" dxfId="328" priority="348" operator="lessThan">
      <formula>0</formula>
    </cfRule>
  </conditionalFormatting>
  <conditionalFormatting sqref="P348">
    <cfRule type="cellIs" dxfId="327" priority="347" operator="lessThan">
      <formula>0</formula>
    </cfRule>
  </conditionalFormatting>
  <conditionalFormatting sqref="P351:P354">
    <cfRule type="cellIs" dxfId="326" priority="346" operator="lessThan">
      <formula>0</formula>
    </cfRule>
  </conditionalFormatting>
  <conditionalFormatting sqref="P363:P364">
    <cfRule type="cellIs" dxfId="325" priority="345" operator="lessThan">
      <formula>0</formula>
    </cfRule>
  </conditionalFormatting>
  <conditionalFormatting sqref="P369:P370">
    <cfRule type="cellIs" dxfId="324" priority="344" operator="lessThan">
      <formula>0</formula>
    </cfRule>
  </conditionalFormatting>
  <conditionalFormatting sqref="P375:P376">
    <cfRule type="cellIs" dxfId="323" priority="343" operator="lessThan">
      <formula>0</formula>
    </cfRule>
  </conditionalFormatting>
  <conditionalFormatting sqref="P381:P383">
    <cfRule type="cellIs" dxfId="322" priority="342" operator="lessThan">
      <formula>0</formula>
    </cfRule>
  </conditionalFormatting>
  <conditionalFormatting sqref="P355">
    <cfRule type="cellIs" dxfId="321" priority="341" operator="lessThan">
      <formula>0</formula>
    </cfRule>
  </conditionalFormatting>
  <conditionalFormatting sqref="P593:P595">
    <cfRule type="cellIs" dxfId="320" priority="339" operator="lessThan">
      <formula>0</formula>
    </cfRule>
  </conditionalFormatting>
  <conditionalFormatting sqref="P593:P595">
    <cfRule type="cellIs" dxfId="319" priority="340" operator="lessThan">
      <formula>0</formula>
    </cfRule>
  </conditionalFormatting>
  <conditionalFormatting sqref="P601:P602 P599">
    <cfRule type="cellIs" dxfId="318" priority="338" operator="lessThan">
      <formula>0</formula>
    </cfRule>
  </conditionalFormatting>
  <conditionalFormatting sqref="P621:P624">
    <cfRule type="cellIs" dxfId="317" priority="333" operator="lessThan">
      <formula>0</formula>
    </cfRule>
  </conditionalFormatting>
  <conditionalFormatting sqref="P621:P624">
    <cfRule type="cellIs" dxfId="316" priority="334" operator="lessThan">
      <formula>0</formula>
    </cfRule>
  </conditionalFormatting>
  <conditionalFormatting sqref="P626:P629">
    <cfRule type="cellIs" dxfId="315" priority="332" operator="lessThan">
      <formula>0</formula>
    </cfRule>
  </conditionalFormatting>
  <conditionalFormatting sqref="P611:P614">
    <cfRule type="cellIs" dxfId="314" priority="327" operator="lessThan">
      <formula>0</formula>
    </cfRule>
  </conditionalFormatting>
  <conditionalFormatting sqref="P611:P614">
    <cfRule type="cellIs" dxfId="313" priority="328" operator="lessThan">
      <formula>0</formula>
    </cfRule>
  </conditionalFormatting>
  <conditionalFormatting sqref="P650 P663 P655:P660 P642:P645 P652:P653 P672:P675 P708:P711 P665:P670">
    <cfRule type="cellIs" dxfId="312" priority="326" operator="lessThan">
      <formula>0</formula>
    </cfRule>
  </conditionalFormatting>
  <conditionalFormatting sqref="P674">
    <cfRule type="cellIs" dxfId="311" priority="325" operator="lessThan">
      <formula>0</formula>
    </cfRule>
  </conditionalFormatting>
  <conditionalFormatting sqref="P647">
    <cfRule type="cellIs" dxfId="310" priority="324" operator="lessThan">
      <formula>0</formula>
    </cfRule>
  </conditionalFormatting>
  <conditionalFormatting sqref="P393">
    <cfRule type="cellIs" dxfId="309" priority="303" operator="lessThan">
      <formula>0</formula>
    </cfRule>
  </conditionalFormatting>
  <conditionalFormatting sqref="P390">
    <cfRule type="cellIs" dxfId="308" priority="308" operator="lessThan">
      <formula>0</formula>
    </cfRule>
  </conditionalFormatting>
  <conditionalFormatting sqref="P393">
    <cfRule type="cellIs" dxfId="307" priority="306" operator="lessThan">
      <formula>0</formula>
    </cfRule>
  </conditionalFormatting>
  <conditionalFormatting sqref="P378">
    <cfRule type="cellIs" dxfId="306" priority="318" operator="lessThan">
      <formula>0</formula>
    </cfRule>
  </conditionalFormatting>
  <conditionalFormatting sqref="P372">
    <cfRule type="cellIs" dxfId="305" priority="319" operator="lessThan">
      <formula>0</formula>
    </cfRule>
  </conditionalFormatting>
  <conditionalFormatting sqref="P384">
    <cfRule type="cellIs" dxfId="304" priority="317" operator="lessThan">
      <formula>0</formula>
    </cfRule>
  </conditionalFormatting>
  <conditionalFormatting sqref="P387">
    <cfRule type="cellIs" dxfId="303" priority="312" operator="lessThan">
      <formula>0</formula>
    </cfRule>
  </conditionalFormatting>
  <conditionalFormatting sqref="P387">
    <cfRule type="cellIs" dxfId="302" priority="311" operator="lessThan">
      <formula>0</formula>
    </cfRule>
  </conditionalFormatting>
  <conditionalFormatting sqref="P387">
    <cfRule type="cellIs" dxfId="301" priority="310" operator="lessThan">
      <formula>0</formula>
    </cfRule>
  </conditionalFormatting>
  <conditionalFormatting sqref="P387">
    <cfRule type="cellIs" dxfId="300" priority="309" operator="lessThan">
      <formula>0</formula>
    </cfRule>
  </conditionalFormatting>
  <conditionalFormatting sqref="P393">
    <cfRule type="cellIs" dxfId="299" priority="304" operator="lessThan">
      <formula>0</formula>
    </cfRule>
  </conditionalFormatting>
  <conditionalFormatting sqref="P393">
    <cfRule type="cellIs" dxfId="298" priority="307" operator="lessThan">
      <formula>0</formula>
    </cfRule>
  </conditionalFormatting>
  <conditionalFormatting sqref="P393">
    <cfRule type="cellIs" dxfId="297" priority="302" operator="lessThan">
      <formula>0</formula>
    </cfRule>
  </conditionalFormatting>
  <conditionalFormatting sqref="P393">
    <cfRule type="cellIs" dxfId="296" priority="305" operator="lessThan">
      <formula>0</formula>
    </cfRule>
  </conditionalFormatting>
  <conditionalFormatting sqref="P393">
    <cfRule type="cellIs" dxfId="295" priority="300" operator="lessThan">
      <formula>0</formula>
    </cfRule>
  </conditionalFormatting>
  <conditionalFormatting sqref="P393">
    <cfRule type="cellIs" dxfId="294" priority="301" operator="lessThan">
      <formula>0</formula>
    </cfRule>
  </conditionalFormatting>
  <conditionalFormatting sqref="P399">
    <cfRule type="cellIs" dxfId="293" priority="298" operator="lessThan">
      <formula>0</formula>
    </cfRule>
  </conditionalFormatting>
  <conditionalFormatting sqref="P396">
    <cfRule type="cellIs" dxfId="292" priority="299" operator="lessThan">
      <formula>0</formula>
    </cfRule>
  </conditionalFormatting>
  <conditionalFormatting sqref="P399">
    <cfRule type="cellIs" dxfId="291" priority="297" operator="lessThan">
      <formula>0</formula>
    </cfRule>
  </conditionalFormatting>
  <conditionalFormatting sqref="P399">
    <cfRule type="cellIs" dxfId="290" priority="296" operator="lessThan">
      <formula>0</formula>
    </cfRule>
  </conditionalFormatting>
  <conditionalFormatting sqref="P399">
    <cfRule type="cellIs" dxfId="289" priority="295" operator="lessThan">
      <formula>0</formula>
    </cfRule>
  </conditionalFormatting>
  <conditionalFormatting sqref="P399">
    <cfRule type="cellIs" dxfId="288" priority="294" operator="lessThan">
      <formula>0</formula>
    </cfRule>
  </conditionalFormatting>
  <conditionalFormatting sqref="P399">
    <cfRule type="cellIs" dxfId="287" priority="293" operator="lessThan">
      <formula>0</formula>
    </cfRule>
  </conditionalFormatting>
  <conditionalFormatting sqref="P399">
    <cfRule type="cellIs" dxfId="286" priority="292" operator="lessThan">
      <formula>0</formula>
    </cfRule>
  </conditionalFormatting>
  <conditionalFormatting sqref="P399">
    <cfRule type="cellIs" dxfId="285" priority="291" operator="lessThan">
      <formula>0</formula>
    </cfRule>
  </conditionalFormatting>
  <conditionalFormatting sqref="P402">
    <cfRule type="cellIs" dxfId="284" priority="290" operator="lessThan">
      <formula>0</formula>
    </cfRule>
  </conditionalFormatting>
  <conditionalFormatting sqref="P355">
    <cfRule type="cellIs" dxfId="283" priority="289" operator="lessThan">
      <formula>0</formula>
    </cfRule>
  </conditionalFormatting>
  <conditionalFormatting sqref="P361">
    <cfRule type="cellIs" dxfId="282" priority="288" operator="lessThan">
      <formula>0</formula>
    </cfRule>
  </conditionalFormatting>
  <conditionalFormatting sqref="P361">
    <cfRule type="cellIs" dxfId="281" priority="287" operator="lessThan">
      <formula>0</formula>
    </cfRule>
  </conditionalFormatting>
  <conditionalFormatting sqref="P367">
    <cfRule type="cellIs" dxfId="280" priority="286" operator="lessThan">
      <formula>0</formula>
    </cfRule>
  </conditionalFormatting>
  <conditionalFormatting sqref="P367">
    <cfRule type="cellIs" dxfId="279" priority="285" operator="lessThan">
      <formula>0</formula>
    </cfRule>
  </conditionalFormatting>
  <conditionalFormatting sqref="P373">
    <cfRule type="cellIs" dxfId="278" priority="284" operator="lessThan">
      <formula>0</formula>
    </cfRule>
  </conditionalFormatting>
  <conditionalFormatting sqref="P373">
    <cfRule type="cellIs" dxfId="277" priority="283" operator="lessThan">
      <formula>0</formula>
    </cfRule>
  </conditionalFormatting>
  <conditionalFormatting sqref="P379">
    <cfRule type="cellIs" dxfId="276" priority="282" operator="lessThan">
      <formula>0</formula>
    </cfRule>
  </conditionalFormatting>
  <conditionalFormatting sqref="P379">
    <cfRule type="cellIs" dxfId="275" priority="281" operator="lessThan">
      <formula>0</formula>
    </cfRule>
  </conditionalFormatting>
  <conditionalFormatting sqref="P385">
    <cfRule type="cellIs" dxfId="274" priority="280" operator="lessThan">
      <formula>0</formula>
    </cfRule>
  </conditionalFormatting>
  <conditionalFormatting sqref="P385">
    <cfRule type="cellIs" dxfId="273" priority="279" operator="lessThan">
      <formula>0</formula>
    </cfRule>
  </conditionalFormatting>
  <conditionalFormatting sqref="P391">
    <cfRule type="cellIs" dxfId="272" priority="278" operator="lessThan">
      <formula>0</formula>
    </cfRule>
  </conditionalFormatting>
  <conditionalFormatting sqref="P391">
    <cfRule type="cellIs" dxfId="271" priority="277" operator="lessThan">
      <formula>0</formula>
    </cfRule>
  </conditionalFormatting>
  <conditionalFormatting sqref="P397">
    <cfRule type="cellIs" dxfId="270" priority="276" operator="lessThan">
      <formula>0</formula>
    </cfRule>
  </conditionalFormatting>
  <conditionalFormatting sqref="P397">
    <cfRule type="cellIs" dxfId="269" priority="275" operator="lessThan">
      <formula>0</formula>
    </cfRule>
  </conditionalFormatting>
  <conditionalFormatting sqref="P405">
    <cfRule type="cellIs" dxfId="268" priority="274" operator="lessThan">
      <formula>0</formula>
    </cfRule>
  </conditionalFormatting>
  <conditionalFormatting sqref="P405">
    <cfRule type="cellIs" dxfId="267" priority="272" operator="lessThan">
      <formula>0</formula>
    </cfRule>
  </conditionalFormatting>
  <conditionalFormatting sqref="P405">
    <cfRule type="cellIs" dxfId="266" priority="271" operator="lessThan">
      <formula>0</formula>
    </cfRule>
  </conditionalFormatting>
  <conditionalFormatting sqref="P405">
    <cfRule type="cellIs" dxfId="265" priority="270" operator="lessThan">
      <formula>0</formula>
    </cfRule>
  </conditionalFormatting>
  <conditionalFormatting sqref="P405">
    <cfRule type="cellIs" dxfId="264" priority="269" operator="lessThan">
      <formula>0</formula>
    </cfRule>
  </conditionalFormatting>
  <conditionalFormatting sqref="P405">
    <cfRule type="cellIs" dxfId="263" priority="268" operator="lessThan">
      <formula>0</formula>
    </cfRule>
  </conditionalFormatting>
  <conditionalFormatting sqref="P405">
    <cfRule type="cellIs" dxfId="262" priority="267" operator="lessThan">
      <formula>0</formula>
    </cfRule>
  </conditionalFormatting>
  <conditionalFormatting sqref="P408">
    <cfRule type="cellIs" dxfId="261" priority="266" operator="lessThan">
      <formula>0</formula>
    </cfRule>
  </conditionalFormatting>
  <conditionalFormatting sqref="P409">
    <cfRule type="cellIs" dxfId="260" priority="265" operator="lessThan">
      <formula>0</formula>
    </cfRule>
  </conditionalFormatting>
  <conditionalFormatting sqref="P409">
    <cfRule type="cellIs" dxfId="259" priority="264" operator="lessThan">
      <formula>0</formula>
    </cfRule>
  </conditionalFormatting>
  <conditionalFormatting sqref="P411">
    <cfRule type="cellIs" dxfId="258" priority="263" operator="lessThan">
      <formula>0</formula>
    </cfRule>
  </conditionalFormatting>
  <conditionalFormatting sqref="P411">
    <cfRule type="cellIs" dxfId="257" priority="262" operator="lessThan">
      <formula>0</formula>
    </cfRule>
  </conditionalFormatting>
  <conditionalFormatting sqref="P411">
    <cfRule type="cellIs" dxfId="256" priority="261" operator="lessThan">
      <formula>0</formula>
    </cfRule>
  </conditionalFormatting>
  <conditionalFormatting sqref="P411">
    <cfRule type="cellIs" dxfId="255" priority="260" operator="lessThan">
      <formula>0</formula>
    </cfRule>
  </conditionalFormatting>
  <conditionalFormatting sqref="P411">
    <cfRule type="cellIs" dxfId="254" priority="259" operator="lessThan">
      <formula>0</formula>
    </cfRule>
  </conditionalFormatting>
  <conditionalFormatting sqref="P411">
    <cfRule type="cellIs" dxfId="253" priority="258" operator="lessThan">
      <formula>0</formula>
    </cfRule>
  </conditionalFormatting>
  <conditionalFormatting sqref="P411">
    <cfRule type="cellIs" dxfId="252" priority="257" operator="lessThan">
      <formula>0</formula>
    </cfRule>
  </conditionalFormatting>
  <conditionalFormatting sqref="P411">
    <cfRule type="cellIs" dxfId="251" priority="256" operator="lessThan">
      <formula>0</formula>
    </cfRule>
  </conditionalFormatting>
  <conditionalFormatting sqref="P414">
    <cfRule type="cellIs" dxfId="250" priority="255" operator="lessThan">
      <formula>0</formula>
    </cfRule>
  </conditionalFormatting>
  <conditionalFormatting sqref="P415">
    <cfRule type="cellIs" dxfId="249" priority="254" operator="lessThan">
      <formula>0</formula>
    </cfRule>
  </conditionalFormatting>
  <conditionalFormatting sqref="P415">
    <cfRule type="cellIs" dxfId="248" priority="253" operator="lessThan">
      <formula>0</formula>
    </cfRule>
  </conditionalFormatting>
  <conditionalFormatting sqref="P417">
    <cfRule type="cellIs" dxfId="247" priority="252" operator="lessThan">
      <formula>0</formula>
    </cfRule>
  </conditionalFormatting>
  <conditionalFormatting sqref="P417">
    <cfRule type="cellIs" dxfId="246" priority="251" operator="lessThan">
      <formula>0</formula>
    </cfRule>
  </conditionalFormatting>
  <conditionalFormatting sqref="P417">
    <cfRule type="cellIs" dxfId="245" priority="250" operator="lessThan">
      <formula>0</formula>
    </cfRule>
  </conditionalFormatting>
  <conditionalFormatting sqref="P417">
    <cfRule type="cellIs" dxfId="244" priority="249" operator="lessThan">
      <formula>0</formula>
    </cfRule>
  </conditionalFormatting>
  <conditionalFormatting sqref="P417">
    <cfRule type="cellIs" dxfId="243" priority="248" operator="lessThan">
      <formula>0</formula>
    </cfRule>
  </conditionalFormatting>
  <conditionalFormatting sqref="P417">
    <cfRule type="cellIs" dxfId="242" priority="247" operator="lessThan">
      <formula>0</formula>
    </cfRule>
  </conditionalFormatting>
  <conditionalFormatting sqref="P417">
    <cfRule type="cellIs" dxfId="241" priority="246" operator="lessThan">
      <formula>0</formula>
    </cfRule>
  </conditionalFormatting>
  <conditionalFormatting sqref="P417">
    <cfRule type="cellIs" dxfId="240" priority="245" operator="lessThan">
      <formula>0</formula>
    </cfRule>
  </conditionalFormatting>
  <conditionalFormatting sqref="P420">
    <cfRule type="cellIs" dxfId="239" priority="244" operator="lessThan">
      <formula>0</formula>
    </cfRule>
  </conditionalFormatting>
  <conditionalFormatting sqref="P421">
    <cfRule type="cellIs" dxfId="238" priority="243" operator="lessThan">
      <formula>0</formula>
    </cfRule>
  </conditionalFormatting>
  <conditionalFormatting sqref="P421">
    <cfRule type="cellIs" dxfId="237" priority="242" operator="lessThan">
      <formula>0</formula>
    </cfRule>
  </conditionalFormatting>
  <conditionalFormatting sqref="P423">
    <cfRule type="cellIs" dxfId="236" priority="241" operator="lessThan">
      <formula>0</formula>
    </cfRule>
  </conditionalFormatting>
  <conditionalFormatting sqref="P423">
    <cfRule type="cellIs" dxfId="235" priority="240" operator="lessThan">
      <formula>0</formula>
    </cfRule>
  </conditionalFormatting>
  <conditionalFormatting sqref="P423">
    <cfRule type="cellIs" dxfId="234" priority="239" operator="lessThan">
      <formula>0</formula>
    </cfRule>
  </conditionalFormatting>
  <conditionalFormatting sqref="P423">
    <cfRule type="cellIs" dxfId="233" priority="238" operator="lessThan">
      <formula>0</formula>
    </cfRule>
  </conditionalFormatting>
  <conditionalFormatting sqref="P423">
    <cfRule type="cellIs" dxfId="232" priority="237" operator="lessThan">
      <formula>0</formula>
    </cfRule>
  </conditionalFormatting>
  <conditionalFormatting sqref="P423">
    <cfRule type="cellIs" dxfId="231" priority="236" operator="lessThan">
      <formula>0</formula>
    </cfRule>
  </conditionalFormatting>
  <conditionalFormatting sqref="P423">
    <cfRule type="cellIs" dxfId="230" priority="235" operator="lessThan">
      <formula>0</formula>
    </cfRule>
  </conditionalFormatting>
  <conditionalFormatting sqref="P423">
    <cfRule type="cellIs" dxfId="229" priority="234" operator="lessThan">
      <formula>0</formula>
    </cfRule>
  </conditionalFormatting>
  <conditionalFormatting sqref="P426">
    <cfRule type="cellIs" dxfId="228" priority="233" operator="lessThan">
      <formula>0</formula>
    </cfRule>
  </conditionalFormatting>
  <conditionalFormatting sqref="P427">
    <cfRule type="cellIs" dxfId="227" priority="232" operator="lessThan">
      <formula>0</formula>
    </cfRule>
  </conditionalFormatting>
  <conditionalFormatting sqref="P427">
    <cfRule type="cellIs" dxfId="226" priority="231" operator="lessThan">
      <formula>0</formula>
    </cfRule>
  </conditionalFormatting>
  <conditionalFormatting sqref="P429">
    <cfRule type="cellIs" dxfId="225" priority="230" operator="lessThan">
      <formula>0</formula>
    </cfRule>
  </conditionalFormatting>
  <conditionalFormatting sqref="P429">
    <cfRule type="cellIs" dxfId="224" priority="229" operator="lessThan">
      <formula>0</formula>
    </cfRule>
  </conditionalFormatting>
  <conditionalFormatting sqref="P429">
    <cfRule type="cellIs" dxfId="223" priority="228" operator="lessThan">
      <formula>0</formula>
    </cfRule>
  </conditionalFormatting>
  <conditionalFormatting sqref="P429">
    <cfRule type="cellIs" dxfId="222" priority="227" operator="lessThan">
      <formula>0</formula>
    </cfRule>
  </conditionalFormatting>
  <conditionalFormatting sqref="P429">
    <cfRule type="cellIs" dxfId="221" priority="226" operator="lessThan">
      <formula>0</formula>
    </cfRule>
  </conditionalFormatting>
  <conditionalFormatting sqref="P429">
    <cfRule type="cellIs" dxfId="220" priority="225" operator="lessThan">
      <formula>0</formula>
    </cfRule>
  </conditionalFormatting>
  <conditionalFormatting sqref="P429">
    <cfRule type="cellIs" dxfId="219" priority="224" operator="lessThan">
      <formula>0</formula>
    </cfRule>
  </conditionalFormatting>
  <conditionalFormatting sqref="P429">
    <cfRule type="cellIs" dxfId="218" priority="223" operator="lessThan">
      <formula>0</formula>
    </cfRule>
  </conditionalFormatting>
  <conditionalFormatting sqref="P432">
    <cfRule type="cellIs" dxfId="217" priority="222" operator="lessThan">
      <formula>0</formula>
    </cfRule>
  </conditionalFormatting>
  <conditionalFormatting sqref="P435">
    <cfRule type="cellIs" dxfId="216" priority="221" operator="lessThan">
      <formula>0</formula>
    </cfRule>
  </conditionalFormatting>
  <conditionalFormatting sqref="P435">
    <cfRule type="cellIs" dxfId="215" priority="220" operator="lessThan">
      <formula>0</formula>
    </cfRule>
  </conditionalFormatting>
  <conditionalFormatting sqref="P435">
    <cfRule type="cellIs" dxfId="214" priority="219" operator="lessThan">
      <formula>0</formula>
    </cfRule>
  </conditionalFormatting>
  <conditionalFormatting sqref="P435">
    <cfRule type="cellIs" dxfId="213" priority="218" operator="lessThan">
      <formula>0</formula>
    </cfRule>
  </conditionalFormatting>
  <conditionalFormatting sqref="P435">
    <cfRule type="cellIs" dxfId="212" priority="217" operator="lessThan">
      <formula>0</formula>
    </cfRule>
  </conditionalFormatting>
  <conditionalFormatting sqref="P435">
    <cfRule type="cellIs" dxfId="211" priority="216" operator="lessThan">
      <formula>0</formula>
    </cfRule>
  </conditionalFormatting>
  <conditionalFormatting sqref="P435">
    <cfRule type="cellIs" dxfId="210" priority="215" operator="lessThan">
      <formula>0</formula>
    </cfRule>
  </conditionalFormatting>
  <conditionalFormatting sqref="P435">
    <cfRule type="cellIs" dxfId="209" priority="214" operator="lessThan">
      <formula>0</formula>
    </cfRule>
  </conditionalFormatting>
  <conditionalFormatting sqref="P438">
    <cfRule type="cellIs" dxfId="208" priority="213" operator="lessThan">
      <formula>0</formula>
    </cfRule>
  </conditionalFormatting>
  <conditionalFormatting sqref="P439">
    <cfRule type="cellIs" dxfId="207" priority="212" operator="lessThan">
      <formula>0</formula>
    </cfRule>
  </conditionalFormatting>
  <conditionalFormatting sqref="P439">
    <cfRule type="cellIs" dxfId="206" priority="211" operator="lessThan">
      <formula>0</formula>
    </cfRule>
  </conditionalFormatting>
  <conditionalFormatting sqref="P441">
    <cfRule type="cellIs" dxfId="205" priority="210" operator="lessThan">
      <formula>0</formula>
    </cfRule>
  </conditionalFormatting>
  <conditionalFormatting sqref="P441">
    <cfRule type="cellIs" dxfId="204" priority="209" operator="lessThan">
      <formula>0</formula>
    </cfRule>
  </conditionalFormatting>
  <conditionalFormatting sqref="P441">
    <cfRule type="cellIs" dxfId="203" priority="208" operator="lessThan">
      <formula>0</formula>
    </cfRule>
  </conditionalFormatting>
  <conditionalFormatting sqref="P441">
    <cfRule type="cellIs" dxfId="202" priority="207" operator="lessThan">
      <formula>0</formula>
    </cfRule>
  </conditionalFormatting>
  <conditionalFormatting sqref="P441">
    <cfRule type="cellIs" dxfId="201" priority="206" operator="lessThan">
      <formula>0</formula>
    </cfRule>
  </conditionalFormatting>
  <conditionalFormatting sqref="P441">
    <cfRule type="cellIs" dxfId="200" priority="205" operator="lessThan">
      <formula>0</formula>
    </cfRule>
  </conditionalFormatting>
  <conditionalFormatting sqref="P441">
    <cfRule type="cellIs" dxfId="199" priority="204" operator="lessThan">
      <formula>0</formula>
    </cfRule>
  </conditionalFormatting>
  <conditionalFormatting sqref="P441">
    <cfRule type="cellIs" dxfId="198" priority="203" operator="lessThan">
      <formula>0</formula>
    </cfRule>
  </conditionalFormatting>
  <conditionalFormatting sqref="P444">
    <cfRule type="cellIs" dxfId="197" priority="202" operator="lessThan">
      <formula>0</formula>
    </cfRule>
  </conditionalFormatting>
  <conditionalFormatting sqref="P445">
    <cfRule type="cellIs" dxfId="196" priority="201" operator="lessThan">
      <formula>0</formula>
    </cfRule>
  </conditionalFormatting>
  <conditionalFormatting sqref="P445">
    <cfRule type="cellIs" dxfId="195" priority="200" operator="lessThan">
      <formula>0</formula>
    </cfRule>
  </conditionalFormatting>
  <conditionalFormatting sqref="P448">
    <cfRule type="cellIs" dxfId="194" priority="199" operator="lessThan">
      <formula>0</formula>
    </cfRule>
  </conditionalFormatting>
  <conditionalFormatting sqref="P448">
    <cfRule type="cellIs" dxfId="193" priority="198" operator="lessThan">
      <formula>0</formula>
    </cfRule>
  </conditionalFormatting>
  <conditionalFormatting sqref="P448">
    <cfRule type="cellIs" dxfId="192" priority="197" operator="lessThan">
      <formula>0</formula>
    </cfRule>
  </conditionalFormatting>
  <conditionalFormatting sqref="P448">
    <cfRule type="cellIs" dxfId="191" priority="196" operator="lessThan">
      <formula>0</formula>
    </cfRule>
  </conditionalFormatting>
  <conditionalFormatting sqref="P448">
    <cfRule type="cellIs" dxfId="190" priority="195" operator="lessThan">
      <formula>0</formula>
    </cfRule>
  </conditionalFormatting>
  <conditionalFormatting sqref="P448">
    <cfRule type="cellIs" dxfId="189" priority="194" operator="lessThan">
      <formula>0</formula>
    </cfRule>
  </conditionalFormatting>
  <conditionalFormatting sqref="P448">
    <cfRule type="cellIs" dxfId="188" priority="193" operator="lessThan">
      <formula>0</formula>
    </cfRule>
  </conditionalFormatting>
  <conditionalFormatting sqref="P448">
    <cfRule type="cellIs" dxfId="187" priority="192" operator="lessThan">
      <formula>0</formula>
    </cfRule>
  </conditionalFormatting>
  <conditionalFormatting sqref="P451">
    <cfRule type="cellIs" dxfId="186" priority="191" operator="lessThan">
      <formula>0</formula>
    </cfRule>
  </conditionalFormatting>
  <conditionalFormatting sqref="P452">
    <cfRule type="cellIs" dxfId="185" priority="190" operator="lessThan">
      <formula>0</formula>
    </cfRule>
  </conditionalFormatting>
  <conditionalFormatting sqref="P452">
    <cfRule type="cellIs" dxfId="184" priority="189" operator="lessThan">
      <formula>0</formula>
    </cfRule>
  </conditionalFormatting>
  <conditionalFormatting sqref="P454">
    <cfRule type="cellIs" dxfId="183" priority="188" operator="lessThan">
      <formula>0</formula>
    </cfRule>
  </conditionalFormatting>
  <conditionalFormatting sqref="P454">
    <cfRule type="cellIs" dxfId="182" priority="187" operator="lessThan">
      <formula>0</formula>
    </cfRule>
  </conditionalFormatting>
  <conditionalFormatting sqref="P454">
    <cfRule type="cellIs" dxfId="181" priority="186" operator="lessThan">
      <formula>0</formula>
    </cfRule>
  </conditionalFormatting>
  <conditionalFormatting sqref="P454">
    <cfRule type="cellIs" dxfId="180" priority="185" operator="lessThan">
      <formula>0</formula>
    </cfRule>
  </conditionalFormatting>
  <conditionalFormatting sqref="P454">
    <cfRule type="cellIs" dxfId="179" priority="184" operator="lessThan">
      <formula>0</formula>
    </cfRule>
  </conditionalFormatting>
  <conditionalFormatting sqref="P454">
    <cfRule type="cellIs" dxfId="178" priority="183" operator="lessThan">
      <formula>0</formula>
    </cfRule>
  </conditionalFormatting>
  <conditionalFormatting sqref="P454">
    <cfRule type="cellIs" dxfId="177" priority="182" operator="lessThan">
      <formula>0</formula>
    </cfRule>
  </conditionalFormatting>
  <conditionalFormatting sqref="P454">
    <cfRule type="cellIs" dxfId="176" priority="181" operator="lessThan">
      <formula>0</formula>
    </cfRule>
  </conditionalFormatting>
  <conditionalFormatting sqref="P457">
    <cfRule type="cellIs" dxfId="175" priority="180" operator="lessThan">
      <formula>0</formula>
    </cfRule>
  </conditionalFormatting>
  <conditionalFormatting sqref="P458">
    <cfRule type="cellIs" dxfId="174" priority="179" operator="lessThan">
      <formula>0</formula>
    </cfRule>
  </conditionalFormatting>
  <conditionalFormatting sqref="P458">
    <cfRule type="cellIs" dxfId="173" priority="178" operator="lessThan">
      <formula>0</formula>
    </cfRule>
  </conditionalFormatting>
  <conditionalFormatting sqref="P461:P464">
    <cfRule type="cellIs" dxfId="172" priority="177" operator="lessThan">
      <formula>0</formula>
    </cfRule>
  </conditionalFormatting>
  <conditionalFormatting sqref="P461:P464">
    <cfRule type="expression" dxfId="171" priority="175">
      <formula>P461/O461&gt;1</formula>
    </cfRule>
    <cfRule type="expression" dxfId="170" priority="176">
      <formula>P461/O461&lt;1</formula>
    </cfRule>
  </conditionalFormatting>
  <conditionalFormatting sqref="P552 P560 P575 P589">
    <cfRule type="expression" dxfId="169" priority="173">
      <formula>P552/#REF!&gt;1</formula>
    </cfRule>
    <cfRule type="expression" dxfId="168" priority="174">
      <formula>P552/#REF!&lt;1</formula>
    </cfRule>
  </conditionalFormatting>
  <conditionalFormatting sqref="P512">
    <cfRule type="cellIs" dxfId="167" priority="172" operator="lessThan">
      <formula>0</formula>
    </cfRule>
  </conditionalFormatting>
  <conditionalFormatting sqref="P512">
    <cfRule type="expression" dxfId="166" priority="170">
      <formula>P512/O512&gt;1</formula>
    </cfRule>
    <cfRule type="expression" dxfId="165" priority="171">
      <formula>P512/O512&lt;1</formula>
    </cfRule>
  </conditionalFormatting>
  <conditionalFormatting sqref="P596">
    <cfRule type="cellIs" dxfId="164" priority="169" operator="lessThan">
      <formula>0</formula>
    </cfRule>
  </conditionalFormatting>
  <conditionalFormatting sqref="P600">
    <cfRule type="cellIs" dxfId="163" priority="168" operator="lessThan">
      <formula>0</formula>
    </cfRule>
  </conditionalFormatting>
  <conditionalFormatting sqref="P600">
    <cfRule type="cellIs" dxfId="162" priority="167" operator="lessThan">
      <formula>0</formula>
    </cfRule>
  </conditionalFormatting>
  <conditionalFormatting sqref="P710">
    <cfRule type="cellIs" dxfId="161" priority="166" operator="lessThan">
      <formula>0</formula>
    </cfRule>
  </conditionalFormatting>
  <conditionalFormatting sqref="P654 P651 P648:P649 P632:P634">
    <cfRule type="expression" dxfId="160" priority="153">
      <formula>P632/O632&gt;1</formula>
    </cfRule>
    <cfRule type="expression" dxfId="159" priority="154">
      <formula>P632/O632&lt;1</formula>
    </cfRule>
  </conditionalFormatting>
  <conditionalFormatting sqref="P507:P510">
    <cfRule type="cellIs" dxfId="158" priority="165" operator="lessThan">
      <formula>0</formula>
    </cfRule>
  </conditionalFormatting>
  <conditionalFormatting sqref="P507:P510">
    <cfRule type="expression" dxfId="157" priority="163">
      <formula>P507/O507&gt;1</formula>
    </cfRule>
    <cfRule type="expression" dxfId="156" priority="164">
      <formula>P507/O507&lt;1</formula>
    </cfRule>
  </conditionalFormatting>
  <conditionalFormatting sqref="P588 P574 P559 P551">
    <cfRule type="cellIs" dxfId="155" priority="162" operator="lessThan">
      <formula>0</formula>
    </cfRule>
  </conditionalFormatting>
  <conditionalFormatting sqref="P584:P587 P570:P573 P555:P558 P547:P550">
    <cfRule type="cellIs" dxfId="154" priority="161" operator="lessThan">
      <formula>0</formula>
    </cfRule>
  </conditionalFormatting>
  <conditionalFormatting sqref="P584:P587 P570:P573 P555:P558 P547:P550">
    <cfRule type="expression" dxfId="153" priority="159">
      <formula>P547/O547&gt;1</formula>
    </cfRule>
    <cfRule type="expression" dxfId="152" priority="160">
      <formula>P547/O547&lt;1</formula>
    </cfRule>
  </conditionalFormatting>
  <conditionalFormatting sqref="P588 P574 P559 P551">
    <cfRule type="cellIs" dxfId="151" priority="158" operator="lessThan">
      <formula>0</formula>
    </cfRule>
  </conditionalFormatting>
  <conditionalFormatting sqref="P588 P574 P559 P551">
    <cfRule type="expression" dxfId="150" priority="156">
      <formula>P551/O551&gt;1</formula>
    </cfRule>
    <cfRule type="expression" dxfId="149" priority="157">
      <formula>P551/O551&lt;1</formula>
    </cfRule>
  </conditionalFormatting>
  <conditionalFormatting sqref="P654 P651 P648:P649 P632:P634">
    <cfRule type="cellIs" dxfId="148" priority="155" operator="lessThan">
      <formula>0</formula>
    </cfRule>
  </conditionalFormatting>
  <conditionalFormatting sqref="P504">
    <cfRule type="expression" dxfId="147" priority="350">
      <formula>P504/#REF!&gt;1</formula>
    </cfRule>
    <cfRule type="expression" dxfId="146" priority="351">
      <formula>P504/#REF!&lt;1</formula>
    </cfRule>
  </conditionalFormatting>
  <conditionalFormatting sqref="P465">
    <cfRule type="cellIs" dxfId="145" priority="152" operator="lessThan">
      <formula>0</formula>
    </cfRule>
  </conditionalFormatting>
  <conditionalFormatting sqref="P465">
    <cfRule type="expression" dxfId="144" priority="150">
      <formula>P465/O465&gt;1</formula>
    </cfRule>
    <cfRule type="expression" dxfId="143" priority="151">
      <formula>P465/O465&lt;1</formula>
    </cfRule>
  </conditionalFormatting>
  <conditionalFormatting sqref="P511">
    <cfRule type="cellIs" dxfId="142" priority="149" operator="lessThan">
      <formula>0</formula>
    </cfRule>
  </conditionalFormatting>
  <conditionalFormatting sqref="P511">
    <cfRule type="expression" dxfId="141" priority="147">
      <formula>P511/O511&gt;1</formula>
    </cfRule>
    <cfRule type="expression" dxfId="140" priority="148">
      <formula>P511/O511&lt;1</formula>
    </cfRule>
  </conditionalFormatting>
  <conditionalFormatting sqref="P568">
    <cfRule type="cellIs" dxfId="139" priority="137" operator="lessThan">
      <formula>0</formula>
    </cfRule>
  </conditionalFormatting>
  <conditionalFormatting sqref="P603">
    <cfRule type="expression" dxfId="138" priority="111">
      <formula>P603/O603&gt;1</formula>
    </cfRule>
    <cfRule type="expression" dxfId="137" priority="112">
      <formula>P603/O603&lt;1</formula>
    </cfRule>
  </conditionalFormatting>
  <conditionalFormatting sqref="P552">
    <cfRule type="cellIs" dxfId="136" priority="134" operator="lessThan">
      <formula>0</formula>
    </cfRule>
  </conditionalFormatting>
  <conditionalFormatting sqref="P552">
    <cfRule type="expression" dxfId="135" priority="132">
      <formula>P552/O552&gt;1</formula>
    </cfRule>
    <cfRule type="expression" dxfId="134" priority="133">
      <formula>P552/O552&lt;1</formula>
    </cfRule>
  </conditionalFormatting>
  <conditionalFormatting sqref="P560">
    <cfRule type="cellIs" dxfId="133" priority="131" operator="lessThan">
      <formula>0</formula>
    </cfRule>
  </conditionalFormatting>
  <conditionalFormatting sqref="P560">
    <cfRule type="expression" dxfId="132" priority="129">
      <formula>P560/O560&gt;1</formula>
    </cfRule>
    <cfRule type="expression" dxfId="131" priority="130">
      <formula>P560/O560&lt;1</formula>
    </cfRule>
  </conditionalFormatting>
  <conditionalFormatting sqref="P575">
    <cfRule type="cellIs" dxfId="130" priority="128" operator="lessThan">
      <formula>0</formula>
    </cfRule>
  </conditionalFormatting>
  <conditionalFormatting sqref="P575">
    <cfRule type="expression" dxfId="129" priority="126">
      <formula>P575/O575&gt;1</formula>
    </cfRule>
    <cfRule type="expression" dxfId="128" priority="127">
      <formula>P575/O575&lt;1</formula>
    </cfRule>
  </conditionalFormatting>
  <conditionalFormatting sqref="P589">
    <cfRule type="cellIs" dxfId="127" priority="125" operator="lessThan">
      <formula>0</formula>
    </cfRule>
  </conditionalFormatting>
  <conditionalFormatting sqref="P589">
    <cfRule type="expression" dxfId="126" priority="123">
      <formula>P589/O589&gt;1</formula>
    </cfRule>
    <cfRule type="expression" dxfId="125" priority="124">
      <formula>P589/O589&lt;1</formula>
    </cfRule>
  </conditionalFormatting>
  <conditionalFormatting sqref="P521">
    <cfRule type="cellIs" dxfId="124" priority="146" operator="lessThan">
      <formula>0</formula>
    </cfRule>
  </conditionalFormatting>
  <conditionalFormatting sqref="P521">
    <cfRule type="expression" dxfId="123" priority="144">
      <formula>P521/O521&gt;1</formula>
    </cfRule>
    <cfRule type="expression" dxfId="122" priority="145">
      <formula>P521/O521&lt;1</formula>
    </cfRule>
  </conditionalFormatting>
  <conditionalFormatting sqref="P529">
    <cfRule type="cellIs" dxfId="121" priority="143" operator="lessThan">
      <formula>0</formula>
    </cfRule>
  </conditionalFormatting>
  <conditionalFormatting sqref="P529">
    <cfRule type="expression" dxfId="120" priority="141">
      <formula>P529/O529&gt;1</formula>
    </cfRule>
    <cfRule type="expression" dxfId="119" priority="142">
      <formula>P529/O529&lt;1</formula>
    </cfRule>
  </conditionalFormatting>
  <conditionalFormatting sqref="P582">
    <cfRule type="expression" dxfId="118" priority="120">
      <formula>P582/O582&gt;1</formula>
    </cfRule>
    <cfRule type="expression" dxfId="117" priority="121">
      <formula>P582/O582&lt;1</formula>
    </cfRule>
  </conditionalFormatting>
  <conditionalFormatting sqref="P537">
    <cfRule type="cellIs" dxfId="116" priority="140" operator="lessThan">
      <formula>0</formula>
    </cfRule>
  </conditionalFormatting>
  <conditionalFormatting sqref="P537">
    <cfRule type="expression" dxfId="115" priority="138">
      <formula>P537/O537&gt;1</formula>
    </cfRule>
    <cfRule type="expression" dxfId="114" priority="139">
      <formula>P537/O537&lt;1</formula>
    </cfRule>
  </conditionalFormatting>
  <conditionalFormatting sqref="P642:P645 P636:P637">
    <cfRule type="cellIs" dxfId="113" priority="119" operator="lessThan">
      <formula>0</formula>
    </cfRule>
  </conditionalFormatting>
  <conditionalFormatting sqref="P568">
    <cfRule type="expression" dxfId="112" priority="135">
      <formula>P568/O568&gt;1</formula>
    </cfRule>
    <cfRule type="expression" dxfId="111" priority="136">
      <formula>P568/O568&lt;1</formula>
    </cfRule>
  </conditionalFormatting>
  <conditionalFormatting sqref="P597">
    <cfRule type="cellIs" dxfId="110" priority="118" operator="lessThan">
      <formula>0</formula>
    </cfRule>
  </conditionalFormatting>
  <conditionalFormatting sqref="P608">
    <cfRule type="expression" dxfId="109" priority="106">
      <formula>P608/O608&gt;1</formula>
    </cfRule>
    <cfRule type="expression" dxfId="108" priority="107">
      <formula>P608/O608&lt;1</formula>
    </cfRule>
  </conditionalFormatting>
  <conditionalFormatting sqref="P582">
    <cfRule type="cellIs" dxfId="107" priority="122" operator="lessThan">
      <formula>0</formula>
    </cfRule>
  </conditionalFormatting>
  <conditionalFormatting sqref="P597">
    <cfRule type="expression" dxfId="106" priority="116">
      <formula>P597/O597&gt;1</formula>
    </cfRule>
    <cfRule type="expression" dxfId="105" priority="117">
      <formula>P597/O597&lt;1</formula>
    </cfRule>
  </conditionalFormatting>
  <conditionalFormatting sqref="P676:P679">
    <cfRule type="cellIs" dxfId="104" priority="105" operator="lessThan">
      <formula>0</formula>
    </cfRule>
  </conditionalFormatting>
  <conditionalFormatting sqref="P678">
    <cfRule type="cellIs" dxfId="103" priority="104" operator="lessThan">
      <formula>0</formula>
    </cfRule>
  </conditionalFormatting>
  <conditionalFormatting sqref="P680:P683">
    <cfRule type="cellIs" dxfId="102" priority="103" operator="lessThan">
      <formula>0</formula>
    </cfRule>
  </conditionalFormatting>
  <conditionalFormatting sqref="P682">
    <cfRule type="cellIs" dxfId="101" priority="102" operator="lessThan">
      <formula>0</formula>
    </cfRule>
  </conditionalFormatting>
  <conditionalFormatting sqref="P684:P687">
    <cfRule type="cellIs" dxfId="100" priority="101" operator="lessThan">
      <formula>0</formula>
    </cfRule>
  </conditionalFormatting>
  <conditionalFormatting sqref="P686">
    <cfRule type="cellIs" dxfId="99" priority="100" operator="lessThan">
      <formula>0</formula>
    </cfRule>
  </conditionalFormatting>
  <conditionalFormatting sqref="P688:P691">
    <cfRule type="cellIs" dxfId="98" priority="99" operator="lessThan">
      <formula>0</formula>
    </cfRule>
  </conditionalFormatting>
  <conditionalFormatting sqref="P690">
    <cfRule type="cellIs" dxfId="97" priority="98" operator="lessThan">
      <formula>0</formula>
    </cfRule>
  </conditionalFormatting>
  <conditionalFormatting sqref="P692:P693 P695">
    <cfRule type="cellIs" dxfId="96" priority="97" operator="lessThan">
      <formula>0</formula>
    </cfRule>
  </conditionalFormatting>
  <conditionalFormatting sqref="P696:P699">
    <cfRule type="cellIs" dxfId="95" priority="96" operator="lessThan">
      <formula>0</formula>
    </cfRule>
  </conditionalFormatting>
  <conditionalFormatting sqref="P698">
    <cfRule type="cellIs" dxfId="94" priority="95" operator="lessThan">
      <formula>0</formula>
    </cfRule>
  </conditionalFormatting>
  <conditionalFormatting sqref="P700:P703">
    <cfRule type="cellIs" dxfId="93" priority="94" operator="lessThan">
      <formula>0</formula>
    </cfRule>
  </conditionalFormatting>
  <conditionalFormatting sqref="P702">
    <cfRule type="cellIs" dxfId="92" priority="93" operator="lessThan">
      <formula>0</formula>
    </cfRule>
  </conditionalFormatting>
  <conditionalFormatting sqref="P704:P707">
    <cfRule type="cellIs" dxfId="91" priority="92" operator="lessThan">
      <formula>0</formula>
    </cfRule>
  </conditionalFormatting>
  <conditionalFormatting sqref="P706">
    <cfRule type="cellIs" dxfId="90" priority="91" operator="lessThan">
      <formula>0</formula>
    </cfRule>
  </conditionalFormatting>
  <conditionalFormatting sqref="P712:P715">
    <cfRule type="cellIs" dxfId="89" priority="90" operator="lessThan">
      <formula>0</formula>
    </cfRule>
  </conditionalFormatting>
  <conditionalFormatting sqref="P714">
    <cfRule type="cellIs" dxfId="88" priority="89" operator="lessThan">
      <formula>0</formula>
    </cfRule>
  </conditionalFormatting>
  <conditionalFormatting sqref="P716:P719">
    <cfRule type="cellIs" dxfId="87" priority="88" operator="lessThan">
      <formula>0</formula>
    </cfRule>
  </conditionalFormatting>
  <conditionalFormatting sqref="P718">
    <cfRule type="cellIs" dxfId="86" priority="87" operator="lessThan">
      <formula>0</formula>
    </cfRule>
  </conditionalFormatting>
  <conditionalFormatting sqref="P466">
    <cfRule type="cellIs" dxfId="85" priority="86" operator="lessThan">
      <formula>0</formula>
    </cfRule>
  </conditionalFormatting>
  <conditionalFormatting sqref="P505">
    <cfRule type="cellIs" dxfId="84" priority="85" operator="lessThan">
      <formula>0</formula>
    </cfRule>
  </conditionalFormatting>
  <conditionalFormatting sqref="P513">
    <cfRule type="cellIs" dxfId="83" priority="84" operator="lessThan">
      <formula>0</formula>
    </cfRule>
  </conditionalFormatting>
  <conditionalFormatting sqref="P522">
    <cfRule type="cellIs" dxfId="82" priority="83" operator="lessThan">
      <formula>0</formula>
    </cfRule>
  </conditionalFormatting>
  <conditionalFormatting sqref="P530">
    <cfRule type="cellIs" dxfId="81" priority="82" operator="lessThan">
      <formula>0</formula>
    </cfRule>
  </conditionalFormatting>
  <conditionalFormatting sqref="P538">
    <cfRule type="cellIs" dxfId="80" priority="81" operator="lessThan">
      <formula>0</formula>
    </cfRule>
  </conditionalFormatting>
  <conditionalFormatting sqref="P553">
    <cfRule type="cellIs" dxfId="79" priority="80" operator="lessThan">
      <formula>0</formula>
    </cfRule>
  </conditionalFormatting>
  <conditionalFormatting sqref="P561">
    <cfRule type="cellIs" dxfId="78" priority="79" operator="lessThan">
      <formula>0</formula>
    </cfRule>
  </conditionalFormatting>
  <conditionalFormatting sqref="P590">
    <cfRule type="cellIs" dxfId="77" priority="78" operator="lessThan">
      <formula>0</formula>
    </cfRule>
  </conditionalFormatting>
  <conditionalFormatting sqref="P492:P496">
    <cfRule type="cellIs" dxfId="76" priority="77" operator="lessThan">
      <formula>0</formula>
    </cfRule>
  </conditionalFormatting>
  <conditionalFormatting sqref="P492:P496">
    <cfRule type="expression" dxfId="75" priority="75">
      <formula>P492/O492&gt;1</formula>
    </cfRule>
    <cfRule type="expression" dxfId="74" priority="76">
      <formula>P492/O492&lt;1</formula>
    </cfRule>
  </conditionalFormatting>
  <conditionalFormatting sqref="P720:P723">
    <cfRule type="cellIs" dxfId="73" priority="74" operator="lessThan">
      <formula>0</formula>
    </cfRule>
  </conditionalFormatting>
  <conditionalFormatting sqref="P722">
    <cfRule type="cellIs" dxfId="72" priority="73" operator="lessThan">
      <formula>0</formula>
    </cfRule>
  </conditionalFormatting>
  <conditionalFormatting sqref="P639:P640">
    <cfRule type="expression" dxfId="71" priority="71">
      <formula>P639/O639&gt;1</formula>
    </cfRule>
    <cfRule type="expression" dxfId="70" priority="72">
      <formula>P639/O639&lt;1</formula>
    </cfRule>
  </conditionalFormatting>
  <conditionalFormatting sqref="P639:P640">
    <cfRule type="cellIs" dxfId="69" priority="70" operator="lessThan">
      <formula>0</formula>
    </cfRule>
  </conditionalFormatting>
  <conditionalFormatting sqref="P357:P360">
    <cfRule type="cellIs" dxfId="68" priority="69" operator="lessThan">
      <formula>0</formula>
    </cfRule>
  </conditionalFormatting>
  <conditionalFormatting sqref="P779">
    <cfRule type="cellIs" dxfId="67" priority="68" operator="lessThan">
      <formula>0</formula>
    </cfRule>
  </conditionalFormatting>
  <conditionalFormatting sqref="P779">
    <cfRule type="cellIs" dxfId="66" priority="67" operator="lessThan">
      <formula>0</formula>
    </cfRule>
  </conditionalFormatting>
  <conditionalFormatting sqref="P795">
    <cfRule type="cellIs" dxfId="65" priority="66" operator="lessThan">
      <formula>0</formula>
    </cfRule>
  </conditionalFormatting>
  <conditionalFormatting sqref="P727:P730">
    <cfRule type="cellIs" dxfId="64" priority="65" operator="lessThan">
      <formula>0</formula>
    </cfRule>
  </conditionalFormatting>
  <conditionalFormatting sqref="P727:P730">
    <cfRule type="expression" dxfId="63" priority="63">
      <formula>P727/O727&gt;1</formula>
    </cfRule>
    <cfRule type="expression" dxfId="62" priority="64">
      <formula>P727/O727&lt;1</formula>
    </cfRule>
  </conditionalFormatting>
  <conditionalFormatting sqref="P733:P735">
    <cfRule type="cellIs" dxfId="61" priority="62" operator="lessThan">
      <formula>0</formula>
    </cfRule>
  </conditionalFormatting>
  <conditionalFormatting sqref="P733:P735">
    <cfRule type="expression" dxfId="60" priority="60">
      <formula>P733/O733&gt;1</formula>
    </cfRule>
    <cfRule type="expression" dxfId="59" priority="61">
      <formula>P733/O733&lt;1</formula>
    </cfRule>
  </conditionalFormatting>
  <conditionalFormatting sqref="P770:P773">
    <cfRule type="cellIs" dxfId="58" priority="59" operator="lessThan">
      <formula>0</formula>
    </cfRule>
  </conditionalFormatting>
  <conditionalFormatting sqref="P770:P773">
    <cfRule type="cellIs" dxfId="57" priority="58" operator="lessThan">
      <formula>0</formula>
    </cfRule>
  </conditionalFormatting>
  <conditionalFormatting sqref="P770:P773">
    <cfRule type="expression" dxfId="56" priority="56">
      <formula>P770/O770&gt;1</formula>
    </cfRule>
    <cfRule type="expression" dxfId="55" priority="57">
      <formula>P770/O770&lt;1</formula>
    </cfRule>
  </conditionalFormatting>
  <conditionalFormatting sqref="P802">
    <cfRule type="cellIs" dxfId="54" priority="55" operator="lessThan">
      <formula>0</formula>
    </cfRule>
  </conditionalFormatting>
  <conditionalFormatting sqref="P798:P800">
    <cfRule type="cellIs" dxfId="53" priority="54" operator="lessThan">
      <formula>0</formula>
    </cfRule>
  </conditionalFormatting>
  <conditionalFormatting sqref="P798:P800">
    <cfRule type="expression" dxfId="52" priority="52">
      <formula>P798/O798&gt;1</formula>
    </cfRule>
    <cfRule type="expression" dxfId="51" priority="53">
      <formula>P798/O798&lt;1</formula>
    </cfRule>
  </conditionalFormatting>
  <conditionalFormatting sqref="P796">
    <cfRule type="cellIs" dxfId="50" priority="51" operator="lessThan">
      <formula>0</formula>
    </cfRule>
  </conditionalFormatting>
  <conditionalFormatting sqref="P792:P794">
    <cfRule type="cellIs" dxfId="49" priority="50" operator="lessThan">
      <formula>0</formula>
    </cfRule>
  </conditionalFormatting>
  <conditionalFormatting sqref="P804:P806">
    <cfRule type="cellIs" dxfId="48" priority="49" operator="lessThan">
      <formula>0</formula>
    </cfRule>
  </conditionalFormatting>
  <conditionalFormatting sqref="P804:P806">
    <cfRule type="expression" dxfId="47" priority="47">
      <formula>P804/O804&gt;1</formula>
    </cfRule>
    <cfRule type="expression" dxfId="46" priority="48">
      <formula>P804/O804&lt;1</formula>
    </cfRule>
  </conditionalFormatting>
  <conditionalFormatting sqref="P808">
    <cfRule type="cellIs" dxfId="45" priority="46" operator="lessThan">
      <formula>0</formula>
    </cfRule>
  </conditionalFormatting>
  <conditionalFormatting sqref="P814">
    <cfRule type="cellIs" dxfId="44" priority="45" operator="lessThan">
      <formula>0</formula>
    </cfRule>
  </conditionalFormatting>
  <conditionalFormatting sqref="P810:P812">
    <cfRule type="cellIs" dxfId="43" priority="44" operator="lessThan">
      <formula>0</formula>
    </cfRule>
  </conditionalFormatting>
  <conditionalFormatting sqref="P810:P812">
    <cfRule type="expression" dxfId="42" priority="42">
      <formula>P810/O810&gt;1</formula>
    </cfRule>
    <cfRule type="expression" dxfId="41" priority="43">
      <formula>P810/O810&lt;1</formula>
    </cfRule>
  </conditionalFormatting>
  <conditionalFormatting sqref="P787:P788">
    <cfRule type="cellIs" dxfId="40" priority="41" operator="lessThan">
      <formula>0</formula>
    </cfRule>
  </conditionalFormatting>
  <conditionalFormatting sqref="P787:P788">
    <cfRule type="expression" dxfId="39" priority="39">
      <formula>P787/O787&gt;1</formula>
    </cfRule>
    <cfRule type="expression" dxfId="38" priority="40">
      <formula>P787/O787&lt;1</formula>
    </cfRule>
  </conditionalFormatting>
  <conditionalFormatting sqref="P820">
    <cfRule type="cellIs" dxfId="37" priority="38" operator="lessThan">
      <formula>0</formula>
    </cfRule>
  </conditionalFormatting>
  <conditionalFormatting sqref="P816:P818">
    <cfRule type="cellIs" dxfId="36" priority="37" operator="lessThan">
      <formula>0</formula>
    </cfRule>
  </conditionalFormatting>
  <conditionalFormatting sqref="P816:P818">
    <cfRule type="expression" dxfId="35" priority="35">
      <formula>P816/O816&gt;1</formula>
    </cfRule>
    <cfRule type="expression" dxfId="34" priority="36">
      <formula>P816/O816&lt;1</formula>
    </cfRule>
  </conditionalFormatting>
  <conditionalFormatting sqref="P739:P743 P745:P749 P751:P755 P757:P761 P763:P767">
    <cfRule type="expression" dxfId="33" priority="33">
      <formula>P739/O739&gt;1</formula>
    </cfRule>
    <cfRule type="expression" dxfId="32" priority="34">
      <formula>P739/O739&lt;1</formula>
    </cfRule>
  </conditionalFormatting>
  <conditionalFormatting sqref="P784">
    <cfRule type="cellIs" dxfId="31" priority="32" operator="lessThan">
      <formula>0</formula>
    </cfRule>
  </conditionalFormatting>
  <conditionalFormatting sqref="P784">
    <cfRule type="expression" dxfId="30" priority="30">
      <formula>P784/O784&gt;1</formula>
    </cfRule>
    <cfRule type="expression" dxfId="29" priority="31">
      <formula>P784/O784&lt;1</formula>
    </cfRule>
  </conditionalFormatting>
  <conditionalFormatting sqref="P731:P732">
    <cfRule type="expression" dxfId="28" priority="28">
      <formula>P731/O731&lt;1</formula>
    </cfRule>
    <cfRule type="expression" dxfId="27" priority="29">
      <formula>P731/O731&gt;1</formula>
    </cfRule>
  </conditionalFormatting>
  <conditionalFormatting sqref="P774">
    <cfRule type="expression" dxfId="26" priority="26">
      <formula>P774/O774&lt;1</formula>
    </cfRule>
    <cfRule type="expression" dxfId="25" priority="27">
      <formula>P774/O774&gt;1</formula>
    </cfRule>
  </conditionalFormatting>
  <conditionalFormatting sqref="P775:P778">
    <cfRule type="cellIs" dxfId="24" priority="25" operator="lessThan">
      <formula>0</formula>
    </cfRule>
  </conditionalFormatting>
  <conditionalFormatting sqref="P775:P778">
    <cfRule type="cellIs" dxfId="23" priority="24" operator="lessThan">
      <formula>0</formula>
    </cfRule>
  </conditionalFormatting>
  <conditionalFormatting sqref="P775:P778">
    <cfRule type="expression" dxfId="22" priority="22">
      <formula>P775/O775&gt;1</formula>
    </cfRule>
    <cfRule type="expression" dxfId="21" priority="23">
      <formula>P775/O775&lt;1</formula>
    </cfRule>
  </conditionalFormatting>
  <conditionalFormatting sqref="P781:P783">
    <cfRule type="cellIs" dxfId="20" priority="21" operator="lessThan">
      <formula>0</formula>
    </cfRule>
  </conditionalFormatting>
  <conditionalFormatting sqref="P781:P783">
    <cfRule type="cellIs" dxfId="19" priority="20" operator="lessThan">
      <formula>0</formula>
    </cfRule>
  </conditionalFormatting>
  <conditionalFormatting sqref="P781:P783">
    <cfRule type="expression" dxfId="18" priority="18">
      <formula>P781/O781&gt;1</formula>
    </cfRule>
    <cfRule type="expression" dxfId="17" priority="19">
      <formula>P781/O781&lt;1</formula>
    </cfRule>
  </conditionalFormatting>
  <conditionalFormatting sqref="P801">
    <cfRule type="cellIs" dxfId="16" priority="17" operator="lessThan">
      <formula>0</formula>
    </cfRule>
  </conditionalFormatting>
  <conditionalFormatting sqref="P801">
    <cfRule type="expression" dxfId="15" priority="15">
      <formula>P801/O801&gt;1</formula>
    </cfRule>
    <cfRule type="expression" dxfId="14" priority="16">
      <formula>P801/O801&lt;1</formula>
    </cfRule>
  </conditionalFormatting>
  <conditionalFormatting sqref="P807">
    <cfRule type="cellIs" dxfId="13" priority="14" operator="lessThan">
      <formula>0</formula>
    </cfRule>
  </conditionalFormatting>
  <conditionalFormatting sqref="P807">
    <cfRule type="expression" dxfId="12" priority="12">
      <formula>P807/O807&gt;1</formula>
    </cfRule>
    <cfRule type="expression" dxfId="11" priority="13">
      <formula>P807/O807&lt;1</formula>
    </cfRule>
  </conditionalFormatting>
  <conditionalFormatting sqref="P813">
    <cfRule type="cellIs" dxfId="10" priority="11" operator="lessThan">
      <formula>0</formula>
    </cfRule>
  </conditionalFormatting>
  <conditionalFormatting sqref="P813">
    <cfRule type="expression" dxfId="9" priority="9">
      <formula>P813/O813&gt;1</formula>
    </cfRule>
    <cfRule type="expression" dxfId="8" priority="10">
      <formula>P813/O813&lt;1</formula>
    </cfRule>
  </conditionalFormatting>
  <conditionalFormatting sqref="P819">
    <cfRule type="cellIs" dxfId="7" priority="8" operator="lessThan">
      <formula>0</formula>
    </cfRule>
  </conditionalFormatting>
  <conditionalFormatting sqref="P819">
    <cfRule type="expression" dxfId="6" priority="6">
      <formula>P819/O819&gt;1</formula>
    </cfRule>
    <cfRule type="expression" dxfId="5" priority="7">
      <formula>P819/O819&lt;1</formula>
    </cfRule>
  </conditionalFormatting>
  <conditionalFormatting sqref="P661">
    <cfRule type="cellIs" dxfId="4" priority="5" operator="lessThan">
      <formula>0</formula>
    </cfRule>
  </conditionalFormatting>
  <conditionalFormatting sqref="N348">
    <cfRule type="cellIs" dxfId="3" priority="4" operator="lessThan">
      <formula>0</formula>
    </cfRule>
  </conditionalFormatting>
  <conditionalFormatting sqref="N348">
    <cfRule type="cellIs" dxfId="2" priority="3" operator="lessThan">
      <formula>0</formula>
    </cfRule>
  </conditionalFormatting>
  <conditionalFormatting sqref="O348">
    <cfRule type="cellIs" dxfId="1" priority="2" operator="lessThan">
      <formula>0</formula>
    </cfRule>
  </conditionalFormatting>
  <conditionalFormatting sqref="O348">
    <cfRule type="cellIs" dxfId="0" priority="1" operator="less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pitchsinee wachirawuthichai</cp:lastModifiedBy>
  <dcterms:created xsi:type="dcterms:W3CDTF">2023-05-25T15:18:25Z</dcterms:created>
  <dcterms:modified xsi:type="dcterms:W3CDTF">2023-05-25T15:38:04Z</dcterms:modified>
</cp:coreProperties>
</file>