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_g\Downloads\"/>
    </mc:Choice>
  </mc:AlternateContent>
  <xr:revisionPtr revIDLastSave="0" documentId="13_ncr:1_{A89031C7-5445-4DB8-B576-1C8754BCD041}" xr6:coauthVersionLast="47" xr6:coauthVersionMax="47" xr10:uidLastSave="{00000000-0000-0000-0000-000000000000}"/>
  <bookViews>
    <workbookView xWindow="-110" yWindow="-110" windowWidth="38620" windowHeight="21100" xr2:uid="{5843206C-E503-4C18-A078-77AF19492437}"/>
  </bookViews>
  <sheets>
    <sheet name="xHMPR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7" i="1" l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B360" i="1"/>
  <c r="B361" i="1" s="1"/>
  <c r="C360" i="1"/>
  <c r="C361" i="1" s="1"/>
  <c r="D360" i="1"/>
  <c r="D361" i="1" s="1"/>
  <c r="E360" i="1"/>
  <c r="E361" i="1" s="1"/>
  <c r="F360" i="1"/>
  <c r="F361" i="1" s="1"/>
  <c r="G360" i="1"/>
  <c r="G361" i="1" s="1"/>
  <c r="H360" i="1"/>
  <c r="H361" i="1" s="1"/>
  <c r="I360" i="1"/>
  <c r="I361" i="1" s="1"/>
  <c r="J360" i="1"/>
  <c r="J361" i="1" s="1"/>
  <c r="K360" i="1"/>
  <c r="K361" i="1" s="1"/>
  <c r="L360" i="1"/>
  <c r="L361" i="1" s="1"/>
  <c r="M360" i="1"/>
  <c r="N360" i="1"/>
  <c r="N361" i="1" s="1"/>
  <c r="O360" i="1"/>
  <c r="P360" i="1"/>
  <c r="Q357" i="1"/>
  <c r="Q358" i="1"/>
  <c r="Q359" i="1"/>
  <c r="Q360" i="1"/>
  <c r="Q361" i="1" s="1"/>
  <c r="O721" i="1"/>
  <c r="O722" i="1" s="1"/>
  <c r="N721" i="1"/>
  <c r="Q720" i="1"/>
  <c r="P720" i="1"/>
  <c r="P721" i="1" s="1"/>
  <c r="P722" i="1" s="1"/>
  <c r="O720" i="1"/>
  <c r="P717" i="1"/>
  <c r="P718" i="1" s="1"/>
  <c r="O717" i="1"/>
  <c r="O718" i="1" s="1"/>
  <c r="N717" i="1"/>
  <c r="M717" i="1"/>
  <c r="Q716" i="1"/>
  <c r="P716" i="1"/>
  <c r="O716" i="1"/>
  <c r="N716" i="1"/>
  <c r="L713" i="1"/>
  <c r="M712" i="1"/>
  <c r="M713" i="1" s="1"/>
  <c r="M715" i="1" s="1"/>
  <c r="K709" i="1"/>
  <c r="M708" i="1"/>
  <c r="M709" i="1" s="1"/>
  <c r="L708" i="1"/>
  <c r="L709" i="1" s="1"/>
  <c r="J705" i="1"/>
  <c r="K704" i="1"/>
  <c r="K705" i="1" s="1"/>
  <c r="I701" i="1"/>
  <c r="K700" i="1"/>
  <c r="L700" i="1" s="1"/>
  <c r="J700" i="1"/>
  <c r="J701" i="1" s="1"/>
  <c r="I697" i="1"/>
  <c r="I699" i="1" s="1"/>
  <c r="H697" i="1"/>
  <c r="J696" i="1"/>
  <c r="K696" i="1" s="1"/>
  <c r="I696" i="1"/>
  <c r="H693" i="1"/>
  <c r="H695" i="1" s="1"/>
  <c r="G693" i="1"/>
  <c r="H692" i="1"/>
  <c r="I692" i="1" s="1"/>
  <c r="F689" i="1"/>
  <c r="G688" i="1"/>
  <c r="H688" i="1" s="1"/>
  <c r="F685" i="1"/>
  <c r="F687" i="1" s="1"/>
  <c r="E685" i="1"/>
  <c r="G684" i="1"/>
  <c r="G685" i="1" s="1"/>
  <c r="G687" i="1" s="1"/>
  <c r="F684" i="1"/>
  <c r="D681" i="1"/>
  <c r="E680" i="1"/>
  <c r="E681" i="1" s="1"/>
  <c r="E683" i="1" s="1"/>
  <c r="E679" i="1"/>
  <c r="D679" i="1"/>
  <c r="E677" i="1"/>
  <c r="D677" i="1"/>
  <c r="C677" i="1"/>
  <c r="F676" i="1"/>
  <c r="F677" i="1" s="1"/>
  <c r="F679" i="1" s="1"/>
  <c r="E676" i="1"/>
  <c r="D676" i="1"/>
  <c r="D675" i="1"/>
  <c r="C675" i="1"/>
  <c r="F673" i="1"/>
  <c r="E673" i="1"/>
  <c r="D673" i="1"/>
  <c r="C673" i="1"/>
  <c r="B673" i="1"/>
  <c r="F672" i="1"/>
  <c r="G672" i="1" s="1"/>
  <c r="E672" i="1"/>
  <c r="D672" i="1"/>
  <c r="C672" i="1"/>
  <c r="P669" i="1"/>
  <c r="O669" i="1"/>
  <c r="N669" i="1"/>
  <c r="Q661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Q608" i="1"/>
  <c r="L608" i="1"/>
  <c r="J608" i="1"/>
  <c r="I608" i="1"/>
  <c r="G608" i="1"/>
  <c r="E608" i="1"/>
  <c r="P607" i="1"/>
  <c r="N607" i="1"/>
  <c r="M607" i="1"/>
  <c r="K607" i="1"/>
  <c r="D607" i="1"/>
  <c r="B607" i="1"/>
  <c r="O606" i="1"/>
  <c r="N606" i="1"/>
  <c r="H606" i="1"/>
  <c r="F606" i="1"/>
  <c r="Q605" i="1"/>
  <c r="J605" i="1"/>
  <c r="E605" i="1"/>
  <c r="K603" i="1"/>
  <c r="Q602" i="1"/>
  <c r="P602" i="1"/>
  <c r="P608" i="1" s="1"/>
  <c r="O602" i="1"/>
  <c r="N602" i="1"/>
  <c r="N608" i="1" s="1"/>
  <c r="M602" i="1"/>
  <c r="L602" i="1"/>
  <c r="K602" i="1"/>
  <c r="K608" i="1" s="1"/>
  <c r="J602" i="1"/>
  <c r="I602" i="1"/>
  <c r="H602" i="1"/>
  <c r="G602" i="1"/>
  <c r="F602" i="1"/>
  <c r="E602" i="1"/>
  <c r="D602" i="1"/>
  <c r="D608" i="1" s="1"/>
  <c r="C602" i="1"/>
  <c r="B602" i="1"/>
  <c r="B608" i="1" s="1"/>
  <c r="Q601" i="1"/>
  <c r="P601" i="1"/>
  <c r="O601" i="1"/>
  <c r="O607" i="1" s="1"/>
  <c r="N601" i="1"/>
  <c r="M601" i="1"/>
  <c r="L601" i="1"/>
  <c r="L607" i="1" s="1"/>
  <c r="K601" i="1"/>
  <c r="J601" i="1"/>
  <c r="J607" i="1" s="1"/>
  <c r="I601" i="1"/>
  <c r="I607" i="1" s="1"/>
  <c r="H601" i="1"/>
  <c r="H607" i="1" s="1"/>
  <c r="G601" i="1"/>
  <c r="G607" i="1" s="1"/>
  <c r="F601" i="1"/>
  <c r="F607" i="1" s="1"/>
  <c r="E601" i="1"/>
  <c r="D601" i="1"/>
  <c r="C601" i="1"/>
  <c r="C607" i="1" s="1"/>
  <c r="B601" i="1"/>
  <c r="Q600" i="1"/>
  <c r="Q606" i="1" s="1"/>
  <c r="P600" i="1"/>
  <c r="P606" i="1" s="1"/>
  <c r="O600" i="1"/>
  <c r="N600" i="1"/>
  <c r="M600" i="1"/>
  <c r="M606" i="1" s="1"/>
  <c r="L600" i="1"/>
  <c r="L606" i="1" s="1"/>
  <c r="K600" i="1"/>
  <c r="K606" i="1" s="1"/>
  <c r="J600" i="1"/>
  <c r="J606" i="1" s="1"/>
  <c r="I600" i="1"/>
  <c r="H600" i="1"/>
  <c r="G600" i="1"/>
  <c r="G606" i="1" s="1"/>
  <c r="F600" i="1"/>
  <c r="E600" i="1"/>
  <c r="E606" i="1" s="1"/>
  <c r="D600" i="1"/>
  <c r="D606" i="1" s="1"/>
  <c r="C600" i="1"/>
  <c r="C606" i="1" s="1"/>
  <c r="B600" i="1"/>
  <c r="B606" i="1" s="1"/>
  <c r="Q599" i="1"/>
  <c r="P599" i="1"/>
  <c r="P605" i="1" s="1"/>
  <c r="O599" i="1"/>
  <c r="O605" i="1" s="1"/>
  <c r="N599" i="1"/>
  <c r="M599" i="1"/>
  <c r="L599" i="1"/>
  <c r="L605" i="1" s="1"/>
  <c r="K599" i="1"/>
  <c r="K605" i="1" s="1"/>
  <c r="J599" i="1"/>
  <c r="I599" i="1"/>
  <c r="I605" i="1" s="1"/>
  <c r="H599" i="1"/>
  <c r="H605" i="1" s="1"/>
  <c r="G599" i="1"/>
  <c r="G605" i="1" s="1"/>
  <c r="F599" i="1"/>
  <c r="F605" i="1" s="1"/>
  <c r="E599" i="1"/>
  <c r="D599" i="1"/>
  <c r="D605" i="1" s="1"/>
  <c r="C599" i="1"/>
  <c r="C605" i="1" s="1"/>
  <c r="B599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O588" i="1"/>
  <c r="K588" i="1"/>
  <c r="J588" i="1"/>
  <c r="G588" i="1"/>
  <c r="F588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Q585" i="1"/>
  <c r="Q588" i="1" s="1"/>
  <c r="Q603" i="1" s="1"/>
  <c r="P585" i="1"/>
  <c r="O585" i="1"/>
  <c r="N585" i="1"/>
  <c r="N588" i="1" s="1"/>
  <c r="M585" i="1"/>
  <c r="L585" i="1"/>
  <c r="K585" i="1"/>
  <c r="J585" i="1"/>
  <c r="I585" i="1"/>
  <c r="I588" i="1" s="1"/>
  <c r="H585" i="1"/>
  <c r="G585" i="1"/>
  <c r="F585" i="1"/>
  <c r="E585" i="1"/>
  <c r="D585" i="1"/>
  <c r="C585" i="1"/>
  <c r="B585" i="1"/>
  <c r="Q584" i="1"/>
  <c r="P584" i="1"/>
  <c r="O584" i="1"/>
  <c r="N584" i="1"/>
  <c r="M584" i="1"/>
  <c r="M588" i="1" s="1"/>
  <c r="L584" i="1"/>
  <c r="K584" i="1"/>
  <c r="J584" i="1"/>
  <c r="I584" i="1"/>
  <c r="H584" i="1"/>
  <c r="G584" i="1"/>
  <c r="F584" i="1"/>
  <c r="E584" i="1"/>
  <c r="D584" i="1"/>
  <c r="D588" i="1" s="1"/>
  <c r="C584" i="1"/>
  <c r="C588" i="1" s="1"/>
  <c r="B584" i="1"/>
  <c r="B588" i="1" s="1"/>
  <c r="P581" i="1"/>
  <c r="L581" i="1"/>
  <c r="H581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Q579" i="1"/>
  <c r="P579" i="1"/>
  <c r="O579" i="1"/>
  <c r="O581" i="1" s="1"/>
  <c r="N579" i="1"/>
  <c r="N581" i="1" s="1"/>
  <c r="M579" i="1"/>
  <c r="L579" i="1"/>
  <c r="K579" i="1"/>
  <c r="J579" i="1"/>
  <c r="I579" i="1"/>
  <c r="H579" i="1"/>
  <c r="G579" i="1"/>
  <c r="F579" i="1"/>
  <c r="E579" i="1"/>
  <c r="D579" i="1"/>
  <c r="C579" i="1"/>
  <c r="B579" i="1"/>
  <c r="Q578" i="1"/>
  <c r="P578" i="1"/>
  <c r="O578" i="1"/>
  <c r="N578" i="1"/>
  <c r="M578" i="1"/>
  <c r="L578" i="1"/>
  <c r="K578" i="1"/>
  <c r="J578" i="1"/>
  <c r="I578" i="1"/>
  <c r="H578" i="1"/>
  <c r="G578" i="1"/>
  <c r="G581" i="1" s="1"/>
  <c r="F578" i="1"/>
  <c r="E578" i="1"/>
  <c r="D578" i="1"/>
  <c r="C578" i="1"/>
  <c r="B578" i="1"/>
  <c r="Q577" i="1"/>
  <c r="P577" i="1"/>
  <c r="O577" i="1"/>
  <c r="N577" i="1"/>
  <c r="M577" i="1"/>
  <c r="L577" i="1"/>
  <c r="K577" i="1"/>
  <c r="K581" i="1" s="1"/>
  <c r="J577" i="1"/>
  <c r="J581" i="1" s="1"/>
  <c r="I577" i="1"/>
  <c r="H577" i="1"/>
  <c r="G577" i="1"/>
  <c r="F577" i="1"/>
  <c r="E577" i="1"/>
  <c r="E581" i="1" s="1"/>
  <c r="D577" i="1"/>
  <c r="D581" i="1" s="1"/>
  <c r="C577" i="1"/>
  <c r="B577" i="1"/>
  <c r="Q567" i="1"/>
  <c r="E567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Q564" i="1"/>
  <c r="P564" i="1"/>
  <c r="P567" i="1" s="1"/>
  <c r="O564" i="1"/>
  <c r="O567" i="1" s="1"/>
  <c r="N564" i="1"/>
  <c r="N567" i="1" s="1"/>
  <c r="M564" i="1"/>
  <c r="L564" i="1"/>
  <c r="K564" i="1"/>
  <c r="J564" i="1"/>
  <c r="I564" i="1"/>
  <c r="H564" i="1"/>
  <c r="H567" i="1" s="1"/>
  <c r="G564" i="1"/>
  <c r="F564" i="1"/>
  <c r="E564" i="1"/>
  <c r="D564" i="1"/>
  <c r="D567" i="1" s="1"/>
  <c r="C564" i="1"/>
  <c r="C567" i="1" s="1"/>
  <c r="B564" i="1"/>
  <c r="B567" i="1" s="1"/>
  <c r="Q563" i="1"/>
  <c r="P563" i="1"/>
  <c r="O563" i="1"/>
  <c r="N563" i="1"/>
  <c r="M563" i="1"/>
  <c r="M567" i="1" s="1"/>
  <c r="L563" i="1"/>
  <c r="L567" i="1" s="1"/>
  <c r="K563" i="1"/>
  <c r="J563" i="1"/>
  <c r="I563" i="1"/>
  <c r="I567" i="1" s="1"/>
  <c r="H563" i="1"/>
  <c r="G563" i="1"/>
  <c r="G567" i="1" s="1"/>
  <c r="F563" i="1"/>
  <c r="F567" i="1" s="1"/>
  <c r="E563" i="1"/>
  <c r="D563" i="1"/>
  <c r="C563" i="1"/>
  <c r="B563" i="1"/>
  <c r="Q543" i="1"/>
  <c r="Q542" i="1"/>
  <c r="Q541" i="1"/>
  <c r="G540" i="1"/>
  <c r="O536" i="1"/>
  <c r="D536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Q534" i="1"/>
  <c r="P534" i="1"/>
  <c r="O534" i="1"/>
  <c r="N534" i="1"/>
  <c r="M534" i="1"/>
  <c r="L534" i="1"/>
  <c r="K534" i="1"/>
  <c r="K536" i="1" s="1"/>
  <c r="J534" i="1"/>
  <c r="I534" i="1"/>
  <c r="H534" i="1"/>
  <c r="G534" i="1"/>
  <c r="F534" i="1"/>
  <c r="E534" i="1"/>
  <c r="D534" i="1"/>
  <c r="C534" i="1"/>
  <c r="B534" i="1"/>
  <c r="Q533" i="1"/>
  <c r="Q536" i="1" s="1"/>
  <c r="P533" i="1"/>
  <c r="P536" i="1" s="1"/>
  <c r="O533" i="1"/>
  <c r="N533" i="1"/>
  <c r="N536" i="1" s="1"/>
  <c r="M533" i="1"/>
  <c r="L533" i="1"/>
  <c r="K533" i="1"/>
  <c r="J533" i="1"/>
  <c r="I533" i="1"/>
  <c r="H533" i="1"/>
  <c r="G533" i="1"/>
  <c r="F533" i="1"/>
  <c r="E533" i="1"/>
  <c r="E536" i="1" s="1"/>
  <c r="D533" i="1"/>
  <c r="C533" i="1"/>
  <c r="B533" i="1"/>
  <c r="B536" i="1" s="1"/>
  <c r="Q532" i="1"/>
  <c r="P532" i="1"/>
  <c r="O532" i="1"/>
  <c r="N532" i="1"/>
  <c r="M532" i="1"/>
  <c r="L532" i="1"/>
  <c r="L536" i="1" s="1"/>
  <c r="K532" i="1"/>
  <c r="J532" i="1"/>
  <c r="J536" i="1" s="1"/>
  <c r="I532" i="1"/>
  <c r="I536" i="1" s="1"/>
  <c r="H532" i="1"/>
  <c r="H536" i="1" s="1"/>
  <c r="G532" i="1"/>
  <c r="G536" i="1" s="1"/>
  <c r="F532" i="1"/>
  <c r="F536" i="1" s="1"/>
  <c r="E532" i="1"/>
  <c r="D532" i="1"/>
  <c r="C532" i="1"/>
  <c r="C536" i="1" s="1"/>
  <c r="B532" i="1"/>
  <c r="Q528" i="1"/>
  <c r="N528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Q525" i="1"/>
  <c r="P525" i="1"/>
  <c r="P528" i="1" s="1"/>
  <c r="O525" i="1"/>
  <c r="O528" i="1" s="1"/>
  <c r="N525" i="1"/>
  <c r="M525" i="1"/>
  <c r="M528" i="1" s="1"/>
  <c r="L525" i="1"/>
  <c r="K525" i="1"/>
  <c r="K528" i="1" s="1"/>
  <c r="J525" i="1"/>
  <c r="J528" i="1" s="1"/>
  <c r="I525" i="1"/>
  <c r="H525" i="1"/>
  <c r="G525" i="1"/>
  <c r="F525" i="1"/>
  <c r="E525" i="1"/>
  <c r="D525" i="1"/>
  <c r="D528" i="1" s="1"/>
  <c r="C525" i="1"/>
  <c r="C528" i="1" s="1"/>
  <c r="B525" i="1"/>
  <c r="B528" i="1" s="1"/>
  <c r="Q524" i="1"/>
  <c r="P524" i="1"/>
  <c r="O524" i="1"/>
  <c r="N524" i="1"/>
  <c r="M524" i="1"/>
  <c r="L524" i="1"/>
  <c r="K524" i="1"/>
  <c r="J524" i="1"/>
  <c r="I524" i="1"/>
  <c r="I528" i="1" s="1"/>
  <c r="H524" i="1"/>
  <c r="H528" i="1" s="1"/>
  <c r="G524" i="1"/>
  <c r="G528" i="1" s="1"/>
  <c r="F524" i="1"/>
  <c r="F528" i="1" s="1"/>
  <c r="E524" i="1"/>
  <c r="E528" i="1" s="1"/>
  <c r="D524" i="1"/>
  <c r="C524" i="1"/>
  <c r="B524" i="1"/>
  <c r="Q520" i="1"/>
  <c r="P520" i="1"/>
  <c r="M520" i="1"/>
  <c r="K520" i="1"/>
  <c r="E520" i="1"/>
  <c r="D520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Q517" i="1"/>
  <c r="P517" i="1"/>
  <c r="O517" i="1"/>
  <c r="O520" i="1" s="1"/>
  <c r="N517" i="1"/>
  <c r="N520" i="1" s="1"/>
  <c r="M517" i="1"/>
  <c r="L517" i="1"/>
  <c r="L520" i="1" s="1"/>
  <c r="K517" i="1"/>
  <c r="J517" i="1"/>
  <c r="I517" i="1"/>
  <c r="I520" i="1" s="1"/>
  <c r="H517" i="1"/>
  <c r="G517" i="1"/>
  <c r="G520" i="1" s="1"/>
  <c r="F517" i="1"/>
  <c r="E517" i="1"/>
  <c r="D517" i="1"/>
  <c r="C517" i="1"/>
  <c r="B517" i="1"/>
  <c r="B520" i="1" s="1"/>
  <c r="Q516" i="1"/>
  <c r="P516" i="1"/>
  <c r="O516" i="1"/>
  <c r="N516" i="1"/>
  <c r="M516" i="1"/>
  <c r="L516" i="1"/>
  <c r="K516" i="1"/>
  <c r="J516" i="1"/>
  <c r="I516" i="1"/>
  <c r="H516" i="1"/>
  <c r="H520" i="1" s="1"/>
  <c r="G516" i="1"/>
  <c r="F516" i="1"/>
  <c r="F520" i="1" s="1"/>
  <c r="E516" i="1"/>
  <c r="D516" i="1"/>
  <c r="C516" i="1"/>
  <c r="B516" i="1"/>
  <c r="Q510" i="1"/>
  <c r="Q550" i="1" s="1"/>
  <c r="D510" i="1"/>
  <c r="B510" i="1"/>
  <c r="L509" i="1"/>
  <c r="H509" i="1"/>
  <c r="F509" i="1"/>
  <c r="J508" i="1"/>
  <c r="E508" i="1"/>
  <c r="N507" i="1"/>
  <c r="M507" i="1"/>
  <c r="H507" i="1"/>
  <c r="B507" i="1"/>
  <c r="J503" i="1"/>
  <c r="H503" i="1"/>
  <c r="G503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Q501" i="1"/>
  <c r="P501" i="1"/>
  <c r="O501" i="1"/>
  <c r="N501" i="1"/>
  <c r="M501" i="1"/>
  <c r="M503" i="1" s="1"/>
  <c r="L501" i="1"/>
  <c r="K501" i="1"/>
  <c r="J501" i="1"/>
  <c r="I501" i="1"/>
  <c r="H501" i="1"/>
  <c r="G501" i="1"/>
  <c r="F501" i="1"/>
  <c r="E501" i="1"/>
  <c r="D501" i="1"/>
  <c r="C501" i="1"/>
  <c r="C509" i="1" s="1"/>
  <c r="B501" i="1"/>
  <c r="Q500" i="1"/>
  <c r="Q503" i="1" s="1"/>
  <c r="P500" i="1"/>
  <c r="O500" i="1"/>
  <c r="O503" i="1" s="1"/>
  <c r="N500" i="1"/>
  <c r="N503" i="1" s="1"/>
  <c r="M500" i="1"/>
  <c r="L500" i="1"/>
  <c r="K500" i="1"/>
  <c r="J500" i="1"/>
  <c r="I500" i="1"/>
  <c r="H500" i="1"/>
  <c r="H508" i="1" s="1"/>
  <c r="G500" i="1"/>
  <c r="F500" i="1"/>
  <c r="F503" i="1" s="1"/>
  <c r="E500" i="1"/>
  <c r="E503" i="1" s="1"/>
  <c r="D500" i="1"/>
  <c r="C500" i="1"/>
  <c r="C503" i="1" s="1"/>
  <c r="B500" i="1"/>
  <c r="B503" i="1" s="1"/>
  <c r="Q499" i="1"/>
  <c r="P499" i="1"/>
  <c r="O499" i="1"/>
  <c r="N499" i="1"/>
  <c r="M499" i="1"/>
  <c r="L499" i="1"/>
  <c r="K499" i="1"/>
  <c r="J499" i="1"/>
  <c r="I499" i="1"/>
  <c r="I503" i="1" s="1"/>
  <c r="H499" i="1"/>
  <c r="G499" i="1"/>
  <c r="F499" i="1"/>
  <c r="E499" i="1"/>
  <c r="D499" i="1"/>
  <c r="C499" i="1"/>
  <c r="B499" i="1"/>
  <c r="O496" i="1"/>
  <c r="N496" i="1"/>
  <c r="L496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Q494" i="1"/>
  <c r="P494" i="1"/>
  <c r="O494" i="1"/>
  <c r="N494" i="1"/>
  <c r="M494" i="1"/>
  <c r="L494" i="1"/>
  <c r="K494" i="1"/>
  <c r="J494" i="1"/>
  <c r="J496" i="1" s="1"/>
  <c r="I494" i="1"/>
  <c r="H494" i="1"/>
  <c r="G494" i="1"/>
  <c r="F494" i="1"/>
  <c r="E494" i="1"/>
  <c r="D494" i="1"/>
  <c r="C494" i="1"/>
  <c r="B494" i="1"/>
  <c r="Q493" i="1"/>
  <c r="P493" i="1"/>
  <c r="O493" i="1"/>
  <c r="N493" i="1"/>
  <c r="M493" i="1"/>
  <c r="L493" i="1"/>
  <c r="K493" i="1"/>
  <c r="K496" i="1" s="1"/>
  <c r="J493" i="1"/>
  <c r="I493" i="1"/>
  <c r="I496" i="1" s="1"/>
  <c r="H493" i="1"/>
  <c r="H496" i="1" s="1"/>
  <c r="G493" i="1"/>
  <c r="F493" i="1"/>
  <c r="E493" i="1"/>
  <c r="D493" i="1"/>
  <c r="C493" i="1"/>
  <c r="B493" i="1"/>
  <c r="B496" i="1" s="1"/>
  <c r="Q492" i="1"/>
  <c r="P492" i="1"/>
  <c r="P496" i="1" s="1"/>
  <c r="O492" i="1"/>
  <c r="N492" i="1"/>
  <c r="M492" i="1"/>
  <c r="M496" i="1" s="1"/>
  <c r="L492" i="1"/>
  <c r="K492" i="1"/>
  <c r="J492" i="1"/>
  <c r="I492" i="1"/>
  <c r="H492" i="1"/>
  <c r="G492" i="1"/>
  <c r="G496" i="1" s="1"/>
  <c r="F492" i="1"/>
  <c r="F496" i="1" s="1"/>
  <c r="E492" i="1"/>
  <c r="E496" i="1" s="1"/>
  <c r="D492" i="1"/>
  <c r="D496" i="1" s="1"/>
  <c r="C492" i="1"/>
  <c r="C496" i="1" s="1"/>
  <c r="B492" i="1"/>
  <c r="Q490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Q487" i="1"/>
  <c r="P487" i="1"/>
  <c r="P490" i="1" s="1"/>
  <c r="O487" i="1"/>
  <c r="O490" i="1" s="1"/>
  <c r="N487" i="1"/>
  <c r="M487" i="1"/>
  <c r="L487" i="1"/>
  <c r="K487" i="1"/>
  <c r="J487" i="1"/>
  <c r="I487" i="1"/>
  <c r="I490" i="1" s="1"/>
  <c r="H487" i="1"/>
  <c r="H490" i="1" s="1"/>
  <c r="G487" i="1"/>
  <c r="G490" i="1" s="1"/>
  <c r="F487" i="1"/>
  <c r="F490" i="1" s="1"/>
  <c r="E487" i="1"/>
  <c r="E490" i="1" s="1"/>
  <c r="D487" i="1"/>
  <c r="D490" i="1" s="1"/>
  <c r="C487" i="1"/>
  <c r="C490" i="1" s="1"/>
  <c r="B487" i="1"/>
  <c r="Q486" i="1"/>
  <c r="P486" i="1"/>
  <c r="O486" i="1"/>
  <c r="N486" i="1"/>
  <c r="N490" i="1" s="1"/>
  <c r="M486" i="1"/>
  <c r="M490" i="1" s="1"/>
  <c r="L486" i="1"/>
  <c r="L490" i="1" s="1"/>
  <c r="K486" i="1"/>
  <c r="K490" i="1" s="1"/>
  <c r="J486" i="1"/>
  <c r="J490" i="1" s="1"/>
  <c r="I486" i="1"/>
  <c r="H486" i="1"/>
  <c r="G486" i="1"/>
  <c r="F486" i="1"/>
  <c r="E486" i="1"/>
  <c r="D486" i="1"/>
  <c r="C486" i="1"/>
  <c r="B486" i="1"/>
  <c r="B490" i="1" s="1"/>
  <c r="Q484" i="1"/>
  <c r="C484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Q482" i="1"/>
  <c r="P482" i="1"/>
  <c r="O482" i="1"/>
  <c r="N482" i="1"/>
  <c r="M482" i="1"/>
  <c r="L482" i="1"/>
  <c r="L484" i="1" s="1"/>
  <c r="K482" i="1"/>
  <c r="J482" i="1"/>
  <c r="I482" i="1"/>
  <c r="H482" i="1"/>
  <c r="G482" i="1"/>
  <c r="F482" i="1"/>
  <c r="E482" i="1"/>
  <c r="D482" i="1"/>
  <c r="C482" i="1"/>
  <c r="B482" i="1"/>
  <c r="Q481" i="1"/>
  <c r="P481" i="1"/>
  <c r="P484" i="1" s="1"/>
  <c r="O481" i="1"/>
  <c r="O484" i="1" s="1"/>
  <c r="N481" i="1"/>
  <c r="N484" i="1" s="1"/>
  <c r="M481" i="1"/>
  <c r="M484" i="1" s="1"/>
  <c r="L481" i="1"/>
  <c r="K481" i="1"/>
  <c r="J481" i="1"/>
  <c r="J484" i="1" s="1"/>
  <c r="I481" i="1"/>
  <c r="H481" i="1"/>
  <c r="G481" i="1"/>
  <c r="F481" i="1"/>
  <c r="E481" i="1"/>
  <c r="D481" i="1"/>
  <c r="D484" i="1" s="1"/>
  <c r="C481" i="1"/>
  <c r="B481" i="1"/>
  <c r="B484" i="1" s="1"/>
  <c r="Q480" i="1"/>
  <c r="P480" i="1"/>
  <c r="O480" i="1"/>
  <c r="N480" i="1"/>
  <c r="M480" i="1"/>
  <c r="L480" i="1"/>
  <c r="K480" i="1"/>
  <c r="J480" i="1"/>
  <c r="I480" i="1"/>
  <c r="I484" i="1" s="1"/>
  <c r="H480" i="1"/>
  <c r="H484" i="1" s="1"/>
  <c r="G480" i="1"/>
  <c r="G484" i="1" s="1"/>
  <c r="F480" i="1"/>
  <c r="F484" i="1" s="1"/>
  <c r="E480" i="1"/>
  <c r="E484" i="1" s="1"/>
  <c r="D480" i="1"/>
  <c r="C480" i="1"/>
  <c r="B480" i="1"/>
  <c r="K478" i="1"/>
  <c r="H478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Q476" i="1"/>
  <c r="P476" i="1"/>
  <c r="O476" i="1"/>
  <c r="O478" i="1" s="1"/>
  <c r="N476" i="1"/>
  <c r="M476" i="1"/>
  <c r="L476" i="1"/>
  <c r="K476" i="1"/>
  <c r="J476" i="1"/>
  <c r="I476" i="1"/>
  <c r="H476" i="1"/>
  <c r="G476" i="1"/>
  <c r="F476" i="1"/>
  <c r="F478" i="1" s="1"/>
  <c r="E476" i="1"/>
  <c r="D476" i="1"/>
  <c r="C476" i="1"/>
  <c r="B476" i="1"/>
  <c r="Q475" i="1"/>
  <c r="Q478" i="1" s="1"/>
  <c r="P475" i="1"/>
  <c r="P478" i="1" s="1"/>
  <c r="O475" i="1"/>
  <c r="N475" i="1"/>
  <c r="M475" i="1"/>
  <c r="L475" i="1"/>
  <c r="K475" i="1"/>
  <c r="J475" i="1"/>
  <c r="J478" i="1" s="1"/>
  <c r="I475" i="1"/>
  <c r="I478" i="1" s="1"/>
  <c r="H475" i="1"/>
  <c r="G475" i="1"/>
  <c r="G478" i="1" s="1"/>
  <c r="F475" i="1"/>
  <c r="E475" i="1"/>
  <c r="D475" i="1"/>
  <c r="D478" i="1" s="1"/>
  <c r="C475" i="1"/>
  <c r="B475" i="1"/>
  <c r="Q474" i="1"/>
  <c r="P474" i="1"/>
  <c r="O474" i="1"/>
  <c r="N474" i="1"/>
  <c r="M474" i="1"/>
  <c r="M478" i="1" s="1"/>
  <c r="L474" i="1"/>
  <c r="L478" i="1" s="1"/>
  <c r="K474" i="1"/>
  <c r="J474" i="1"/>
  <c r="I474" i="1"/>
  <c r="H474" i="1"/>
  <c r="G474" i="1"/>
  <c r="F474" i="1"/>
  <c r="E474" i="1"/>
  <c r="D474" i="1"/>
  <c r="C474" i="1"/>
  <c r="C478" i="1" s="1"/>
  <c r="B474" i="1"/>
  <c r="B478" i="1" s="1"/>
  <c r="O472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Q470" i="1"/>
  <c r="P470" i="1"/>
  <c r="O470" i="1"/>
  <c r="N470" i="1"/>
  <c r="M470" i="1"/>
  <c r="L470" i="1"/>
  <c r="L472" i="1" s="1"/>
  <c r="K470" i="1"/>
  <c r="J470" i="1"/>
  <c r="I470" i="1"/>
  <c r="H470" i="1"/>
  <c r="G470" i="1"/>
  <c r="F470" i="1"/>
  <c r="E470" i="1"/>
  <c r="D470" i="1"/>
  <c r="C470" i="1"/>
  <c r="B470" i="1"/>
  <c r="Q469" i="1"/>
  <c r="Q472" i="1" s="1"/>
  <c r="P469" i="1"/>
  <c r="P472" i="1" s="1"/>
  <c r="O469" i="1"/>
  <c r="N469" i="1"/>
  <c r="N472" i="1" s="1"/>
  <c r="M469" i="1"/>
  <c r="L469" i="1"/>
  <c r="K469" i="1"/>
  <c r="K472" i="1" s="1"/>
  <c r="J469" i="1"/>
  <c r="I469" i="1"/>
  <c r="H469" i="1"/>
  <c r="G469" i="1"/>
  <c r="F469" i="1"/>
  <c r="E469" i="1"/>
  <c r="E472" i="1" s="1"/>
  <c r="D469" i="1"/>
  <c r="C469" i="1"/>
  <c r="C472" i="1" s="1"/>
  <c r="B469" i="1"/>
  <c r="B472" i="1" s="1"/>
  <c r="Q468" i="1"/>
  <c r="P468" i="1"/>
  <c r="O468" i="1"/>
  <c r="N468" i="1"/>
  <c r="M468" i="1"/>
  <c r="L468" i="1"/>
  <c r="K468" i="1"/>
  <c r="J468" i="1"/>
  <c r="J472" i="1" s="1"/>
  <c r="I468" i="1"/>
  <c r="I472" i="1" s="1"/>
  <c r="H468" i="1"/>
  <c r="H472" i="1" s="1"/>
  <c r="G468" i="1"/>
  <c r="G472" i="1" s="1"/>
  <c r="F468" i="1"/>
  <c r="F472" i="1" s="1"/>
  <c r="E468" i="1"/>
  <c r="D468" i="1"/>
  <c r="D472" i="1" s="1"/>
  <c r="C468" i="1"/>
  <c r="B468" i="1"/>
  <c r="O465" i="1"/>
  <c r="N465" i="1"/>
  <c r="Q464" i="1"/>
  <c r="P464" i="1"/>
  <c r="P510" i="1" s="1"/>
  <c r="O464" i="1"/>
  <c r="O510" i="1" s="1"/>
  <c r="N464" i="1"/>
  <c r="N510" i="1" s="1"/>
  <c r="M464" i="1"/>
  <c r="M510" i="1" s="1"/>
  <c r="L464" i="1"/>
  <c r="L510" i="1" s="1"/>
  <c r="K464" i="1"/>
  <c r="K510" i="1" s="1"/>
  <c r="J464" i="1"/>
  <c r="I464" i="1"/>
  <c r="I510" i="1" s="1"/>
  <c r="I550" i="1" s="1"/>
  <c r="H464" i="1"/>
  <c r="H510" i="1" s="1"/>
  <c r="G464" i="1"/>
  <c r="G510" i="1" s="1"/>
  <c r="F464" i="1"/>
  <c r="F510" i="1" s="1"/>
  <c r="E464" i="1"/>
  <c r="E510" i="1" s="1"/>
  <c r="D464" i="1"/>
  <c r="C464" i="1"/>
  <c r="C510" i="1" s="1"/>
  <c r="B464" i="1"/>
  <c r="Q463" i="1"/>
  <c r="Q509" i="1" s="1"/>
  <c r="Q549" i="1" s="1"/>
  <c r="P463" i="1"/>
  <c r="O463" i="1"/>
  <c r="O509" i="1" s="1"/>
  <c r="N463" i="1"/>
  <c r="M463" i="1"/>
  <c r="M509" i="1" s="1"/>
  <c r="L463" i="1"/>
  <c r="K463" i="1"/>
  <c r="K509" i="1" s="1"/>
  <c r="J463" i="1"/>
  <c r="J509" i="1" s="1"/>
  <c r="I463" i="1"/>
  <c r="I509" i="1" s="1"/>
  <c r="H463" i="1"/>
  <c r="G463" i="1"/>
  <c r="G509" i="1" s="1"/>
  <c r="F463" i="1"/>
  <c r="E463" i="1"/>
  <c r="E509" i="1" s="1"/>
  <c r="D463" i="1"/>
  <c r="D509" i="1" s="1"/>
  <c r="C463" i="1"/>
  <c r="B463" i="1"/>
  <c r="Q462" i="1"/>
  <c r="Q508" i="1" s="1"/>
  <c r="Q548" i="1" s="1"/>
  <c r="P462" i="1"/>
  <c r="P508" i="1" s="1"/>
  <c r="O462" i="1"/>
  <c r="O508" i="1" s="1"/>
  <c r="N462" i="1"/>
  <c r="N508" i="1" s="1"/>
  <c r="M462" i="1"/>
  <c r="M508" i="1" s="1"/>
  <c r="L462" i="1"/>
  <c r="L508" i="1" s="1"/>
  <c r="K462" i="1"/>
  <c r="K465" i="1" s="1"/>
  <c r="J462" i="1"/>
  <c r="J465" i="1" s="1"/>
  <c r="I462" i="1"/>
  <c r="I508" i="1" s="1"/>
  <c r="H462" i="1"/>
  <c r="H465" i="1" s="1"/>
  <c r="G462" i="1"/>
  <c r="G508" i="1" s="1"/>
  <c r="F462" i="1"/>
  <c r="E462" i="1"/>
  <c r="D462" i="1"/>
  <c r="D508" i="1" s="1"/>
  <c r="C462" i="1"/>
  <c r="C508" i="1" s="1"/>
  <c r="B462" i="1"/>
  <c r="B508" i="1" s="1"/>
  <c r="Q461" i="1"/>
  <c r="Q507" i="1" s="1"/>
  <c r="P461" i="1"/>
  <c r="P507" i="1" s="1"/>
  <c r="O461" i="1"/>
  <c r="O507" i="1" s="1"/>
  <c r="N461" i="1"/>
  <c r="M461" i="1"/>
  <c r="M465" i="1" s="1"/>
  <c r="L461" i="1"/>
  <c r="K461" i="1"/>
  <c r="J461" i="1"/>
  <c r="I461" i="1"/>
  <c r="I507" i="1" s="1"/>
  <c r="I547" i="1" s="1"/>
  <c r="H461" i="1"/>
  <c r="G461" i="1"/>
  <c r="G507" i="1" s="1"/>
  <c r="F461" i="1"/>
  <c r="E461" i="1"/>
  <c r="D461" i="1"/>
  <c r="D507" i="1" s="1"/>
  <c r="C461" i="1"/>
  <c r="B461" i="1"/>
  <c r="E458" i="1"/>
  <c r="Q457" i="1"/>
  <c r="Q648" i="1" s="1"/>
  <c r="P457" i="1"/>
  <c r="P648" i="1" s="1"/>
  <c r="P655" i="1" s="1"/>
  <c r="O457" i="1"/>
  <c r="O648" i="1" s="1"/>
  <c r="O655" i="1" s="1"/>
  <c r="N457" i="1"/>
  <c r="M457" i="1"/>
  <c r="L457" i="1"/>
  <c r="L648" i="1" s="1"/>
  <c r="L655" i="1" s="1"/>
  <c r="K457" i="1"/>
  <c r="J457" i="1"/>
  <c r="J648" i="1" s="1"/>
  <c r="J655" i="1" s="1"/>
  <c r="I457" i="1"/>
  <c r="I648" i="1" s="1"/>
  <c r="I655" i="1" s="1"/>
  <c r="H457" i="1"/>
  <c r="H648" i="1" s="1"/>
  <c r="H655" i="1" s="1"/>
  <c r="G457" i="1"/>
  <c r="G648" i="1" s="1"/>
  <c r="G655" i="1" s="1"/>
  <c r="F457" i="1"/>
  <c r="F648" i="1" s="1"/>
  <c r="F655" i="1" s="1"/>
  <c r="E457" i="1"/>
  <c r="E648" i="1" s="1"/>
  <c r="E655" i="1" s="1"/>
  <c r="D457" i="1"/>
  <c r="D648" i="1" s="1"/>
  <c r="D655" i="1" s="1"/>
  <c r="C457" i="1"/>
  <c r="B457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E452" i="1"/>
  <c r="D452" i="1"/>
  <c r="Q451" i="1"/>
  <c r="P451" i="1"/>
  <c r="O451" i="1"/>
  <c r="N451" i="1"/>
  <c r="M451" i="1"/>
  <c r="L451" i="1"/>
  <c r="K451" i="1"/>
  <c r="J451" i="1"/>
  <c r="I451" i="1"/>
  <c r="H451" i="1"/>
  <c r="H452" i="1" s="1"/>
  <c r="G451" i="1"/>
  <c r="F451" i="1"/>
  <c r="E451" i="1"/>
  <c r="D451" i="1"/>
  <c r="C451" i="1"/>
  <c r="B451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I445" i="1"/>
  <c r="C445" i="1"/>
  <c r="Q444" i="1"/>
  <c r="P444" i="1"/>
  <c r="O444" i="1"/>
  <c r="O445" i="1" s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Q439" i="1"/>
  <c r="I439" i="1"/>
  <c r="H439" i="1"/>
  <c r="Q438" i="1"/>
  <c r="P438" i="1"/>
  <c r="O438" i="1"/>
  <c r="N438" i="1"/>
  <c r="M438" i="1"/>
  <c r="M439" i="1" s="1"/>
  <c r="L438" i="1"/>
  <c r="K438" i="1"/>
  <c r="K439" i="1" s="1"/>
  <c r="J438" i="1"/>
  <c r="J439" i="1" s="1"/>
  <c r="I438" i="1"/>
  <c r="H438" i="1"/>
  <c r="G438" i="1"/>
  <c r="F438" i="1"/>
  <c r="E438" i="1"/>
  <c r="E439" i="1" s="1"/>
  <c r="D438" i="1"/>
  <c r="C438" i="1"/>
  <c r="B438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Q431" i="1"/>
  <c r="Q430" i="1"/>
  <c r="K426" i="1"/>
  <c r="K427" i="1" s="1"/>
  <c r="I426" i="1"/>
  <c r="I427" i="1" s="1"/>
  <c r="Q425" i="1"/>
  <c r="Q424" i="1"/>
  <c r="Q419" i="1"/>
  <c r="Q418" i="1"/>
  <c r="Q415" i="1"/>
  <c r="P415" i="1"/>
  <c r="O415" i="1"/>
  <c r="M415" i="1"/>
  <c r="I415" i="1"/>
  <c r="E415" i="1"/>
  <c r="C415" i="1"/>
  <c r="B415" i="1"/>
  <c r="Q414" i="1"/>
  <c r="P414" i="1"/>
  <c r="O414" i="1"/>
  <c r="N414" i="1"/>
  <c r="N415" i="1" s="1"/>
  <c r="M414" i="1"/>
  <c r="L414" i="1"/>
  <c r="K414" i="1"/>
  <c r="K415" i="1" s="1"/>
  <c r="J414" i="1"/>
  <c r="I414" i="1"/>
  <c r="H414" i="1"/>
  <c r="G414" i="1"/>
  <c r="F414" i="1"/>
  <c r="E414" i="1"/>
  <c r="D414" i="1"/>
  <c r="C414" i="1"/>
  <c r="B414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Q409" i="1"/>
  <c r="L409" i="1"/>
  <c r="K409" i="1"/>
  <c r="J409" i="1"/>
  <c r="E409" i="1"/>
  <c r="Q408" i="1"/>
  <c r="P408" i="1"/>
  <c r="P409" i="1" s="1"/>
  <c r="O408" i="1"/>
  <c r="O409" i="1" s="1"/>
  <c r="N408" i="1"/>
  <c r="N409" i="1" s="1"/>
  <c r="M408" i="1"/>
  <c r="L408" i="1"/>
  <c r="K408" i="1"/>
  <c r="J408" i="1"/>
  <c r="I408" i="1"/>
  <c r="I409" i="1" s="1"/>
  <c r="H408" i="1"/>
  <c r="G408" i="1"/>
  <c r="F408" i="1"/>
  <c r="E408" i="1"/>
  <c r="D408" i="1"/>
  <c r="D409" i="1" s="1"/>
  <c r="C408" i="1"/>
  <c r="C409" i="1" s="1"/>
  <c r="B408" i="1"/>
  <c r="B409" i="1" s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Q402" i="1"/>
  <c r="Q452" i="1" s="1"/>
  <c r="P402" i="1"/>
  <c r="P458" i="1" s="1"/>
  <c r="O402" i="1"/>
  <c r="O452" i="1" s="1"/>
  <c r="N402" i="1"/>
  <c r="N452" i="1" s="1"/>
  <c r="M402" i="1"/>
  <c r="M452" i="1" s="1"/>
  <c r="L402" i="1"/>
  <c r="L452" i="1" s="1"/>
  <c r="K402" i="1"/>
  <c r="K445" i="1" s="1"/>
  <c r="J402" i="1"/>
  <c r="J445" i="1" s="1"/>
  <c r="I402" i="1"/>
  <c r="H402" i="1"/>
  <c r="G402" i="1"/>
  <c r="G439" i="1" s="1"/>
  <c r="F402" i="1"/>
  <c r="E402" i="1"/>
  <c r="D402" i="1"/>
  <c r="D458" i="1" s="1"/>
  <c r="C402" i="1"/>
  <c r="C452" i="1" s="1"/>
  <c r="B402" i="1"/>
  <c r="B452" i="1" s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Q397" i="1"/>
  <c r="O397" i="1"/>
  <c r="L397" i="1"/>
  <c r="K397" i="1"/>
  <c r="J397" i="1"/>
  <c r="E397" i="1"/>
  <c r="C397" i="1"/>
  <c r="Q396" i="1"/>
  <c r="P396" i="1"/>
  <c r="P397" i="1" s="1"/>
  <c r="O396" i="1"/>
  <c r="N396" i="1"/>
  <c r="N397" i="1" s="1"/>
  <c r="M396" i="1"/>
  <c r="L396" i="1"/>
  <c r="K396" i="1"/>
  <c r="J396" i="1"/>
  <c r="I396" i="1"/>
  <c r="I397" i="1" s="1"/>
  <c r="H396" i="1"/>
  <c r="G396" i="1"/>
  <c r="F396" i="1"/>
  <c r="E396" i="1"/>
  <c r="D396" i="1"/>
  <c r="D397" i="1" s="1"/>
  <c r="C396" i="1"/>
  <c r="B396" i="1"/>
  <c r="B397" i="1" s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P391" i="1"/>
  <c r="N391" i="1"/>
  <c r="M391" i="1"/>
  <c r="K391" i="1"/>
  <c r="I391" i="1"/>
  <c r="H391" i="1"/>
  <c r="G391" i="1"/>
  <c r="F391" i="1"/>
  <c r="D391" i="1"/>
  <c r="B391" i="1"/>
  <c r="Q390" i="1"/>
  <c r="Q391" i="1" s="1"/>
  <c r="P390" i="1"/>
  <c r="O390" i="1"/>
  <c r="O391" i="1" s="1"/>
  <c r="N390" i="1"/>
  <c r="M390" i="1"/>
  <c r="L390" i="1"/>
  <c r="L391" i="1" s="1"/>
  <c r="K390" i="1"/>
  <c r="J390" i="1"/>
  <c r="J391" i="1" s="1"/>
  <c r="I390" i="1"/>
  <c r="H390" i="1"/>
  <c r="G390" i="1"/>
  <c r="F390" i="1"/>
  <c r="E390" i="1"/>
  <c r="E391" i="1" s="1"/>
  <c r="D390" i="1"/>
  <c r="C390" i="1"/>
  <c r="C391" i="1" s="1"/>
  <c r="B390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Q385" i="1"/>
  <c r="P385" i="1"/>
  <c r="O385" i="1"/>
  <c r="L385" i="1"/>
  <c r="K385" i="1"/>
  <c r="J385" i="1"/>
  <c r="I385" i="1"/>
  <c r="E385" i="1"/>
  <c r="D385" i="1"/>
  <c r="C385" i="1"/>
  <c r="Q384" i="1"/>
  <c r="P384" i="1"/>
  <c r="O384" i="1"/>
  <c r="N384" i="1"/>
  <c r="N385" i="1" s="1"/>
  <c r="M384" i="1"/>
  <c r="M385" i="1" s="1"/>
  <c r="L384" i="1"/>
  <c r="K384" i="1"/>
  <c r="J384" i="1"/>
  <c r="I384" i="1"/>
  <c r="H384" i="1"/>
  <c r="H385" i="1" s="1"/>
  <c r="G384" i="1"/>
  <c r="G385" i="1" s="1"/>
  <c r="F384" i="1"/>
  <c r="F385" i="1" s="1"/>
  <c r="E384" i="1"/>
  <c r="D384" i="1"/>
  <c r="C384" i="1"/>
  <c r="B384" i="1"/>
  <c r="B385" i="1" s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Q379" i="1"/>
  <c r="L379" i="1"/>
  <c r="G379" i="1"/>
  <c r="F379" i="1"/>
  <c r="E379" i="1"/>
  <c r="Q378" i="1"/>
  <c r="P378" i="1"/>
  <c r="O378" i="1"/>
  <c r="O379" i="1" s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P373" i="1"/>
  <c r="N373" i="1"/>
  <c r="M373" i="1"/>
  <c r="K373" i="1"/>
  <c r="I373" i="1"/>
  <c r="H373" i="1"/>
  <c r="D373" i="1"/>
  <c r="C373" i="1"/>
  <c r="B373" i="1"/>
  <c r="Q372" i="1"/>
  <c r="Q373" i="1" s="1"/>
  <c r="P372" i="1"/>
  <c r="O372" i="1"/>
  <c r="O373" i="1" s="1"/>
  <c r="N372" i="1"/>
  <c r="M372" i="1"/>
  <c r="L372" i="1"/>
  <c r="L373" i="1" s="1"/>
  <c r="K372" i="1"/>
  <c r="J372" i="1"/>
  <c r="J373" i="1" s="1"/>
  <c r="I372" i="1"/>
  <c r="H372" i="1"/>
  <c r="G372" i="1"/>
  <c r="G373" i="1" s="1"/>
  <c r="F372" i="1"/>
  <c r="F373" i="1" s="1"/>
  <c r="E372" i="1"/>
  <c r="E373" i="1" s="1"/>
  <c r="D372" i="1"/>
  <c r="C372" i="1"/>
  <c r="B372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Q367" i="1"/>
  <c r="P367" i="1"/>
  <c r="N367" i="1"/>
  <c r="L367" i="1"/>
  <c r="J367" i="1"/>
  <c r="I367" i="1"/>
  <c r="E367" i="1"/>
  <c r="D367" i="1"/>
  <c r="C367" i="1"/>
  <c r="B367" i="1"/>
  <c r="Q366" i="1"/>
  <c r="P366" i="1"/>
  <c r="O366" i="1"/>
  <c r="O367" i="1" s="1"/>
  <c r="N366" i="1"/>
  <c r="M366" i="1"/>
  <c r="M367" i="1" s="1"/>
  <c r="L366" i="1"/>
  <c r="K366" i="1"/>
  <c r="K367" i="1" s="1"/>
  <c r="J366" i="1"/>
  <c r="I366" i="1"/>
  <c r="H366" i="1"/>
  <c r="H367" i="1" s="1"/>
  <c r="G366" i="1"/>
  <c r="G367" i="1" s="1"/>
  <c r="F366" i="1"/>
  <c r="F367" i="1" s="1"/>
  <c r="E366" i="1"/>
  <c r="D366" i="1"/>
  <c r="C366" i="1"/>
  <c r="B366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P361" i="1"/>
  <c r="O361" i="1"/>
  <c r="O355" i="1"/>
  <c r="N355" i="1"/>
  <c r="M355" i="1"/>
  <c r="J355" i="1"/>
  <c r="I355" i="1"/>
  <c r="H355" i="1"/>
  <c r="F355" i="1"/>
  <c r="C355" i="1"/>
  <c r="B355" i="1"/>
  <c r="Q354" i="1"/>
  <c r="Q355" i="1" s="1"/>
  <c r="P354" i="1"/>
  <c r="P355" i="1" s="1"/>
  <c r="O354" i="1"/>
  <c r="N354" i="1"/>
  <c r="M354" i="1"/>
  <c r="L354" i="1"/>
  <c r="L355" i="1" s="1"/>
  <c r="K354" i="1"/>
  <c r="K355" i="1" s="1"/>
  <c r="J354" i="1"/>
  <c r="I354" i="1"/>
  <c r="H354" i="1"/>
  <c r="G354" i="1"/>
  <c r="G355" i="1" s="1"/>
  <c r="F354" i="1"/>
  <c r="E354" i="1"/>
  <c r="E355" i="1" s="1"/>
  <c r="D354" i="1"/>
  <c r="D355" i="1" s="1"/>
  <c r="C354" i="1"/>
  <c r="B354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BM215" i="1"/>
  <c r="BK215" i="1"/>
  <c r="BH215" i="1"/>
  <c r="B542" i="1" s="1"/>
  <c r="BG215" i="1"/>
  <c r="B543" i="1" s="1"/>
  <c r="BF215" i="1"/>
  <c r="C540" i="1" s="1"/>
  <c r="BE215" i="1"/>
  <c r="C541" i="1" s="1"/>
  <c r="BC215" i="1"/>
  <c r="C543" i="1" s="1"/>
  <c r="BA215" i="1"/>
  <c r="D541" i="1" s="1"/>
  <c r="AU215" i="1"/>
  <c r="E543" i="1" s="1"/>
  <c r="AT215" i="1"/>
  <c r="F540" i="1" s="1"/>
  <c r="AS215" i="1"/>
  <c r="F541" i="1" s="1"/>
  <c r="AQ215" i="1"/>
  <c r="F543" i="1" s="1"/>
  <c r="AO215" i="1"/>
  <c r="G541" i="1" s="1"/>
  <c r="AI215" i="1"/>
  <c r="H543" i="1" s="1"/>
  <c r="AH215" i="1"/>
  <c r="I540" i="1" s="1"/>
  <c r="AG215" i="1"/>
  <c r="I541" i="1" s="1"/>
  <c r="AF215" i="1"/>
  <c r="I542" i="1" s="1"/>
  <c r="AE215" i="1"/>
  <c r="I543" i="1" s="1"/>
  <c r="X215" i="1"/>
  <c r="K542" i="1" s="1"/>
  <c r="W215" i="1"/>
  <c r="K543" i="1" s="1"/>
  <c r="V215" i="1"/>
  <c r="L540" i="1" s="1"/>
  <c r="S215" i="1"/>
  <c r="L543" i="1" s="1"/>
  <c r="Q215" i="1"/>
  <c r="M541" i="1" s="1"/>
  <c r="M215" i="1"/>
  <c r="N541" i="1" s="1"/>
  <c r="L215" i="1"/>
  <c r="N542" i="1" s="1"/>
  <c r="K215" i="1"/>
  <c r="N543" i="1" s="1"/>
  <c r="J215" i="1"/>
  <c r="O540" i="1" s="1"/>
  <c r="G215" i="1"/>
  <c r="O543" i="1" s="1"/>
  <c r="E215" i="1"/>
  <c r="P541" i="1" s="1"/>
  <c r="BN213" i="1"/>
  <c r="BN215" i="1" s="1"/>
  <c r="BM213" i="1"/>
  <c r="BL213" i="1"/>
  <c r="BL215" i="1" s="1"/>
  <c r="BK213" i="1"/>
  <c r="BJ213" i="1"/>
  <c r="BJ215" i="1" s="1"/>
  <c r="B540" i="1" s="1"/>
  <c r="BI213" i="1"/>
  <c r="BI215" i="1" s="1"/>
  <c r="B541" i="1" s="1"/>
  <c r="BH213" i="1"/>
  <c r="BG213" i="1"/>
  <c r="BF213" i="1"/>
  <c r="BE213" i="1"/>
  <c r="BD213" i="1"/>
  <c r="BD215" i="1" s="1"/>
  <c r="C542" i="1" s="1"/>
  <c r="BC213" i="1"/>
  <c r="BB213" i="1"/>
  <c r="BB215" i="1" s="1"/>
  <c r="D540" i="1" s="1"/>
  <c r="BA213" i="1"/>
  <c r="AZ213" i="1"/>
  <c r="AZ215" i="1" s="1"/>
  <c r="D542" i="1" s="1"/>
  <c r="AY213" i="1"/>
  <c r="AY215" i="1" s="1"/>
  <c r="D543" i="1" s="1"/>
  <c r="AX213" i="1"/>
  <c r="AX215" i="1" s="1"/>
  <c r="E540" i="1" s="1"/>
  <c r="AW213" i="1"/>
  <c r="AW215" i="1" s="1"/>
  <c r="E541" i="1" s="1"/>
  <c r="AV213" i="1"/>
  <c r="AV215" i="1" s="1"/>
  <c r="E542" i="1" s="1"/>
  <c r="AU213" i="1"/>
  <c r="AT213" i="1"/>
  <c r="AS213" i="1"/>
  <c r="AR213" i="1"/>
  <c r="AR215" i="1" s="1"/>
  <c r="F542" i="1" s="1"/>
  <c r="AQ213" i="1"/>
  <c r="AP213" i="1"/>
  <c r="AP215" i="1" s="1"/>
  <c r="AO213" i="1"/>
  <c r="AN213" i="1"/>
  <c r="AN215" i="1" s="1"/>
  <c r="G542" i="1" s="1"/>
  <c r="AM213" i="1"/>
  <c r="AM215" i="1" s="1"/>
  <c r="G543" i="1" s="1"/>
  <c r="AL213" i="1"/>
  <c r="AL215" i="1" s="1"/>
  <c r="H540" i="1" s="1"/>
  <c r="AK213" i="1"/>
  <c r="AK215" i="1" s="1"/>
  <c r="H541" i="1" s="1"/>
  <c r="AJ213" i="1"/>
  <c r="AJ215" i="1" s="1"/>
  <c r="H542" i="1" s="1"/>
  <c r="AI213" i="1"/>
  <c r="AH213" i="1"/>
  <c r="AG213" i="1"/>
  <c r="AF213" i="1"/>
  <c r="AE213" i="1"/>
  <c r="AD213" i="1"/>
  <c r="AD215" i="1" s="1"/>
  <c r="J540" i="1" s="1"/>
  <c r="AC213" i="1"/>
  <c r="AC215" i="1" s="1"/>
  <c r="J541" i="1" s="1"/>
  <c r="AB213" i="1"/>
  <c r="AB215" i="1" s="1"/>
  <c r="J542" i="1" s="1"/>
  <c r="AA213" i="1"/>
  <c r="AA215" i="1" s="1"/>
  <c r="J543" i="1" s="1"/>
  <c r="Z213" i="1"/>
  <c r="Z215" i="1" s="1"/>
  <c r="K540" i="1" s="1"/>
  <c r="Y213" i="1"/>
  <c r="Y215" i="1" s="1"/>
  <c r="K541" i="1" s="1"/>
  <c r="X213" i="1"/>
  <c r="W213" i="1"/>
  <c r="V213" i="1"/>
  <c r="U213" i="1"/>
  <c r="U215" i="1" s="1"/>
  <c r="L541" i="1" s="1"/>
  <c r="T213" i="1"/>
  <c r="T215" i="1" s="1"/>
  <c r="L542" i="1" s="1"/>
  <c r="S213" i="1"/>
  <c r="R213" i="1"/>
  <c r="R215" i="1" s="1"/>
  <c r="M540" i="1" s="1"/>
  <c r="Q213" i="1"/>
  <c r="P213" i="1"/>
  <c r="P215" i="1" s="1"/>
  <c r="M542" i="1" s="1"/>
  <c r="O213" i="1"/>
  <c r="O215" i="1" s="1"/>
  <c r="M543" i="1" s="1"/>
  <c r="N213" i="1"/>
  <c r="N215" i="1" s="1"/>
  <c r="N540" i="1" s="1"/>
  <c r="M213" i="1"/>
  <c r="L213" i="1"/>
  <c r="K213" i="1"/>
  <c r="J213" i="1"/>
  <c r="I213" i="1"/>
  <c r="I215" i="1" s="1"/>
  <c r="O541" i="1" s="1"/>
  <c r="O544" i="1" s="1"/>
  <c r="O545" i="1" s="1"/>
  <c r="H213" i="1"/>
  <c r="H215" i="1" s="1"/>
  <c r="O542" i="1" s="1"/>
  <c r="G213" i="1"/>
  <c r="F213" i="1"/>
  <c r="F215" i="1" s="1"/>
  <c r="P540" i="1" s="1"/>
  <c r="E213" i="1"/>
  <c r="D213" i="1"/>
  <c r="D215" i="1" s="1"/>
  <c r="P542" i="1" s="1"/>
  <c r="C213" i="1"/>
  <c r="C215" i="1" s="1"/>
  <c r="P543" i="1" s="1"/>
  <c r="B213" i="1"/>
  <c r="B215" i="1" s="1"/>
  <c r="Q540" i="1" s="1"/>
  <c r="Q544" i="1" s="1"/>
  <c r="AQ125" i="1"/>
  <c r="F432" i="1" s="1"/>
  <c r="G125" i="1"/>
  <c r="O432" i="1" s="1"/>
  <c r="O433" i="1" s="1"/>
  <c r="BJ124" i="1"/>
  <c r="B423" i="1" s="1"/>
  <c r="BG124" i="1"/>
  <c r="B426" i="1" s="1"/>
  <c r="B427" i="1" s="1"/>
  <c r="BE124" i="1"/>
  <c r="C424" i="1" s="1"/>
  <c r="BD124" i="1"/>
  <c r="C425" i="1" s="1"/>
  <c r="AX124" i="1"/>
  <c r="E423" i="1" s="1"/>
  <c r="AW124" i="1"/>
  <c r="E424" i="1" s="1"/>
  <c r="AU124" i="1"/>
  <c r="E426" i="1" s="1"/>
  <c r="E427" i="1" s="1"/>
  <c r="AS124" i="1"/>
  <c r="F424" i="1" s="1"/>
  <c r="AR124" i="1"/>
  <c r="F425" i="1" s="1"/>
  <c r="AP124" i="1"/>
  <c r="G423" i="1" s="1"/>
  <c r="AI124" i="1"/>
  <c r="H426" i="1" s="1"/>
  <c r="H427" i="1" s="1"/>
  <c r="AF124" i="1"/>
  <c r="I425" i="1" s="1"/>
  <c r="AD124" i="1"/>
  <c r="J423" i="1" s="1"/>
  <c r="Z124" i="1"/>
  <c r="K423" i="1" s="1"/>
  <c r="W124" i="1"/>
  <c r="U124" i="1"/>
  <c r="L424" i="1" s="1"/>
  <c r="T124" i="1"/>
  <c r="L425" i="1" s="1"/>
  <c r="Q124" i="1"/>
  <c r="M424" i="1" s="1"/>
  <c r="P124" i="1"/>
  <c r="M425" i="1" s="1"/>
  <c r="N124" i="1"/>
  <c r="N423" i="1" s="1"/>
  <c r="K124" i="1"/>
  <c r="N426" i="1" s="1"/>
  <c r="N427" i="1" s="1"/>
  <c r="H124" i="1"/>
  <c r="O425" i="1" s="1"/>
  <c r="F124" i="1"/>
  <c r="P423" i="1" s="1"/>
  <c r="E124" i="1"/>
  <c r="P424" i="1" s="1"/>
  <c r="B124" i="1"/>
  <c r="BM123" i="1"/>
  <c r="BL123" i="1"/>
  <c r="BL125" i="1" s="1"/>
  <c r="BK123" i="1"/>
  <c r="BK125" i="1" s="1"/>
  <c r="BJ123" i="1"/>
  <c r="B417" i="1" s="1"/>
  <c r="BI123" i="1"/>
  <c r="B418" i="1" s="1"/>
  <c r="BH123" i="1"/>
  <c r="B419" i="1" s="1"/>
  <c r="BG123" i="1"/>
  <c r="B420" i="1" s="1"/>
  <c r="B421" i="1" s="1"/>
  <c r="BF123" i="1"/>
  <c r="C417" i="1" s="1"/>
  <c r="BE123" i="1"/>
  <c r="C418" i="1" s="1"/>
  <c r="AL123" i="1"/>
  <c r="H417" i="1" s="1"/>
  <c r="I123" i="1"/>
  <c r="O418" i="1" s="1"/>
  <c r="BM122" i="1"/>
  <c r="BM124" i="1" s="1"/>
  <c r="BL122" i="1"/>
  <c r="BL124" i="1" s="1"/>
  <c r="BK122" i="1"/>
  <c r="BK124" i="1" s="1"/>
  <c r="BJ122" i="1"/>
  <c r="BI122" i="1"/>
  <c r="BI124" i="1" s="1"/>
  <c r="B424" i="1" s="1"/>
  <c r="BH122" i="1"/>
  <c r="BH124" i="1" s="1"/>
  <c r="BG122" i="1"/>
  <c r="BF122" i="1"/>
  <c r="BF124" i="1" s="1"/>
  <c r="C423" i="1" s="1"/>
  <c r="BE122" i="1"/>
  <c r="BD122" i="1"/>
  <c r="BC122" i="1"/>
  <c r="BC124" i="1" s="1"/>
  <c r="C426" i="1" s="1"/>
  <c r="C427" i="1" s="1"/>
  <c r="BB122" i="1"/>
  <c r="BB124" i="1" s="1"/>
  <c r="D423" i="1" s="1"/>
  <c r="BA122" i="1"/>
  <c r="BA124" i="1" s="1"/>
  <c r="D424" i="1" s="1"/>
  <c r="AZ122" i="1"/>
  <c r="AZ124" i="1" s="1"/>
  <c r="D425" i="1" s="1"/>
  <c r="AY122" i="1"/>
  <c r="AY124" i="1" s="1"/>
  <c r="D426" i="1" s="1"/>
  <c r="D427" i="1" s="1"/>
  <c r="AX122" i="1"/>
  <c r="AW122" i="1"/>
  <c r="AV122" i="1"/>
  <c r="AV124" i="1" s="1"/>
  <c r="E425" i="1" s="1"/>
  <c r="AU122" i="1"/>
  <c r="AT122" i="1"/>
  <c r="AT124" i="1" s="1"/>
  <c r="F423" i="1" s="1"/>
  <c r="AS122" i="1"/>
  <c r="AR122" i="1"/>
  <c r="AQ122" i="1"/>
  <c r="AQ124" i="1" s="1"/>
  <c r="F426" i="1" s="1"/>
  <c r="F427" i="1" s="1"/>
  <c r="AP122" i="1"/>
  <c r="AO122" i="1"/>
  <c r="AO124" i="1" s="1"/>
  <c r="G424" i="1" s="1"/>
  <c r="AN122" i="1"/>
  <c r="AN124" i="1" s="1"/>
  <c r="G425" i="1" s="1"/>
  <c r="AM122" i="1"/>
  <c r="AM124" i="1" s="1"/>
  <c r="G426" i="1" s="1"/>
  <c r="G427" i="1" s="1"/>
  <c r="AL122" i="1"/>
  <c r="AL124" i="1" s="1"/>
  <c r="H423" i="1" s="1"/>
  <c r="AK122" i="1"/>
  <c r="AK124" i="1" s="1"/>
  <c r="H424" i="1" s="1"/>
  <c r="AJ122" i="1"/>
  <c r="AJ124" i="1" s="1"/>
  <c r="H425" i="1" s="1"/>
  <c r="AI122" i="1"/>
  <c r="AH122" i="1"/>
  <c r="AH124" i="1" s="1"/>
  <c r="I423" i="1" s="1"/>
  <c r="AG122" i="1"/>
  <c r="AG124" i="1" s="1"/>
  <c r="I424" i="1" s="1"/>
  <c r="AF122" i="1"/>
  <c r="AE122" i="1"/>
  <c r="AE124" i="1" s="1"/>
  <c r="AD122" i="1"/>
  <c r="AC122" i="1"/>
  <c r="AC124" i="1" s="1"/>
  <c r="J424" i="1" s="1"/>
  <c r="AB122" i="1"/>
  <c r="AB124" i="1" s="1"/>
  <c r="J425" i="1" s="1"/>
  <c r="AA122" i="1"/>
  <c r="AA124" i="1" s="1"/>
  <c r="J426" i="1" s="1"/>
  <c r="J427" i="1" s="1"/>
  <c r="Z122" i="1"/>
  <c r="Y122" i="1"/>
  <c r="Y124" i="1" s="1"/>
  <c r="K424" i="1" s="1"/>
  <c r="X122" i="1"/>
  <c r="X124" i="1" s="1"/>
  <c r="K425" i="1" s="1"/>
  <c r="W122" i="1"/>
  <c r="V122" i="1"/>
  <c r="V124" i="1" s="1"/>
  <c r="L423" i="1" s="1"/>
  <c r="U122" i="1"/>
  <c r="T122" i="1"/>
  <c r="S122" i="1"/>
  <c r="S124" i="1" s="1"/>
  <c r="L426" i="1" s="1"/>
  <c r="L427" i="1" s="1"/>
  <c r="R122" i="1"/>
  <c r="R124" i="1" s="1"/>
  <c r="M423" i="1" s="1"/>
  <c r="Q122" i="1"/>
  <c r="P122" i="1"/>
  <c r="O122" i="1"/>
  <c r="O124" i="1" s="1"/>
  <c r="M426" i="1" s="1"/>
  <c r="M427" i="1" s="1"/>
  <c r="N122" i="1"/>
  <c r="M122" i="1"/>
  <c r="M124" i="1" s="1"/>
  <c r="N424" i="1" s="1"/>
  <c r="L122" i="1"/>
  <c r="L124" i="1" s="1"/>
  <c r="N425" i="1" s="1"/>
  <c r="K122" i="1"/>
  <c r="J122" i="1"/>
  <c r="J124" i="1" s="1"/>
  <c r="O423" i="1" s="1"/>
  <c r="I122" i="1"/>
  <c r="I124" i="1" s="1"/>
  <c r="O424" i="1" s="1"/>
  <c r="H122" i="1"/>
  <c r="G122" i="1"/>
  <c r="G124" i="1" s="1"/>
  <c r="O426" i="1" s="1"/>
  <c r="O427" i="1" s="1"/>
  <c r="F122" i="1"/>
  <c r="E122" i="1"/>
  <c r="D122" i="1"/>
  <c r="D124" i="1" s="1"/>
  <c r="P425" i="1" s="1"/>
  <c r="C122" i="1"/>
  <c r="C124" i="1" s="1"/>
  <c r="P426" i="1" s="1"/>
  <c r="P427" i="1" s="1"/>
  <c r="B122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BA123" i="1" s="1"/>
  <c r="AZ121" i="1"/>
  <c r="AZ123" i="1" s="1"/>
  <c r="AY121" i="1"/>
  <c r="AX121" i="1"/>
  <c r="AX123" i="1" s="1"/>
  <c r="AW121" i="1"/>
  <c r="AV121" i="1"/>
  <c r="AU121" i="1"/>
  <c r="AT121" i="1"/>
  <c r="AS121" i="1"/>
  <c r="AR121" i="1"/>
  <c r="AQ121" i="1"/>
  <c r="AP121" i="1"/>
  <c r="AO121" i="1"/>
  <c r="AO123" i="1" s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N123" i="1" s="1"/>
  <c r="M121" i="1"/>
  <c r="L121" i="1"/>
  <c r="K121" i="1"/>
  <c r="J121" i="1"/>
  <c r="I121" i="1"/>
  <c r="H121" i="1"/>
  <c r="G121" i="1"/>
  <c r="F121" i="1"/>
  <c r="E121" i="1"/>
  <c r="D121" i="1"/>
  <c r="C121" i="1"/>
  <c r="B121" i="1"/>
  <c r="BM120" i="1"/>
  <c r="BL120" i="1"/>
  <c r="BK120" i="1"/>
  <c r="BJ120" i="1"/>
  <c r="BI120" i="1"/>
  <c r="BH120" i="1"/>
  <c r="BG120" i="1"/>
  <c r="BF120" i="1"/>
  <c r="BE120" i="1"/>
  <c r="BD120" i="1"/>
  <c r="BD123" i="1" s="1"/>
  <c r="BC120" i="1"/>
  <c r="BB120" i="1"/>
  <c r="BA120" i="1"/>
  <c r="AZ120" i="1"/>
  <c r="AY120" i="1"/>
  <c r="AX120" i="1"/>
  <c r="AW120" i="1"/>
  <c r="AV120" i="1"/>
  <c r="AU120" i="1"/>
  <c r="AU123" i="1" s="1"/>
  <c r="AU125" i="1" s="1"/>
  <c r="E432" i="1" s="1"/>
  <c r="AT120" i="1"/>
  <c r="AS120" i="1"/>
  <c r="AR120" i="1"/>
  <c r="AR123" i="1" s="1"/>
  <c r="AQ120" i="1"/>
  <c r="AP120" i="1"/>
  <c r="AP123" i="1" s="1"/>
  <c r="AO120" i="1"/>
  <c r="AN120" i="1"/>
  <c r="AM120" i="1"/>
  <c r="AL120" i="1"/>
  <c r="AK120" i="1"/>
  <c r="AJ120" i="1"/>
  <c r="AI120" i="1"/>
  <c r="AI123" i="1" s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W123" i="1" s="1"/>
  <c r="V120" i="1"/>
  <c r="U120" i="1"/>
  <c r="U123" i="1" s="1"/>
  <c r="T120" i="1"/>
  <c r="S120" i="1"/>
  <c r="R120" i="1"/>
  <c r="Q120" i="1"/>
  <c r="P120" i="1"/>
  <c r="O120" i="1"/>
  <c r="N120" i="1"/>
  <c r="M120" i="1"/>
  <c r="L120" i="1"/>
  <c r="K120" i="1"/>
  <c r="K123" i="1" s="1"/>
  <c r="J120" i="1"/>
  <c r="I120" i="1"/>
  <c r="H120" i="1"/>
  <c r="H123" i="1" s="1"/>
  <c r="G120" i="1"/>
  <c r="F120" i="1"/>
  <c r="F123" i="1" s="1"/>
  <c r="E120" i="1"/>
  <c r="D120" i="1"/>
  <c r="C120" i="1"/>
  <c r="B120" i="1"/>
  <c r="BM119" i="1"/>
  <c r="BL119" i="1"/>
  <c r="BK119" i="1"/>
  <c r="BJ119" i="1"/>
  <c r="BI119" i="1"/>
  <c r="BH119" i="1"/>
  <c r="BG119" i="1"/>
  <c r="BF119" i="1"/>
  <c r="BE119" i="1"/>
  <c r="BD119" i="1"/>
  <c r="BC119" i="1"/>
  <c r="BC123" i="1" s="1"/>
  <c r="BC125" i="1" s="1"/>
  <c r="C432" i="1" s="1"/>
  <c r="BB119" i="1"/>
  <c r="BB123" i="1" s="1"/>
  <c r="BA119" i="1"/>
  <c r="AZ119" i="1"/>
  <c r="AY119" i="1"/>
  <c r="AY123" i="1" s="1"/>
  <c r="AX119" i="1"/>
  <c r="AW119" i="1"/>
  <c r="AW123" i="1" s="1"/>
  <c r="AV119" i="1"/>
  <c r="AV123" i="1" s="1"/>
  <c r="AU119" i="1"/>
  <c r="AT119" i="1"/>
  <c r="AT123" i="1" s="1"/>
  <c r="AS119" i="1"/>
  <c r="AS123" i="1" s="1"/>
  <c r="AR119" i="1"/>
  <c r="AQ119" i="1"/>
  <c r="AQ123" i="1" s="1"/>
  <c r="F420" i="1" s="1"/>
  <c r="F421" i="1" s="1"/>
  <c r="AP119" i="1"/>
  <c r="AO119" i="1"/>
  <c r="AN119" i="1"/>
  <c r="AN123" i="1" s="1"/>
  <c r="AM119" i="1"/>
  <c r="AM123" i="1" s="1"/>
  <c r="AL119" i="1"/>
  <c r="AK119" i="1"/>
  <c r="AK123" i="1" s="1"/>
  <c r="AJ119" i="1"/>
  <c r="AJ123" i="1" s="1"/>
  <c r="AI119" i="1"/>
  <c r="AH119" i="1"/>
  <c r="AH123" i="1" s="1"/>
  <c r="AG119" i="1"/>
  <c r="AG123" i="1" s="1"/>
  <c r="AF119" i="1"/>
  <c r="AF123" i="1" s="1"/>
  <c r="AE119" i="1"/>
  <c r="AE123" i="1" s="1"/>
  <c r="I420" i="1" s="1"/>
  <c r="I421" i="1" s="1"/>
  <c r="AD119" i="1"/>
  <c r="AD123" i="1" s="1"/>
  <c r="AC119" i="1"/>
  <c r="AC123" i="1" s="1"/>
  <c r="AB119" i="1"/>
  <c r="AB123" i="1" s="1"/>
  <c r="AA119" i="1"/>
  <c r="AA123" i="1" s="1"/>
  <c r="Z119" i="1"/>
  <c r="Z123" i="1" s="1"/>
  <c r="Y119" i="1"/>
  <c r="Y123" i="1" s="1"/>
  <c r="X119" i="1"/>
  <c r="X123" i="1" s="1"/>
  <c r="W119" i="1"/>
  <c r="V119" i="1"/>
  <c r="V123" i="1" s="1"/>
  <c r="U119" i="1"/>
  <c r="T119" i="1"/>
  <c r="T123" i="1" s="1"/>
  <c r="S119" i="1"/>
  <c r="S123" i="1" s="1"/>
  <c r="L420" i="1" s="1"/>
  <c r="L421" i="1" s="1"/>
  <c r="R119" i="1"/>
  <c r="R123" i="1" s="1"/>
  <c r="Q119" i="1"/>
  <c r="Q123" i="1" s="1"/>
  <c r="P119" i="1"/>
  <c r="P123" i="1" s="1"/>
  <c r="O119" i="1"/>
  <c r="O123" i="1" s="1"/>
  <c r="N119" i="1"/>
  <c r="M119" i="1"/>
  <c r="M123" i="1" s="1"/>
  <c r="L119" i="1"/>
  <c r="L123" i="1" s="1"/>
  <c r="K119" i="1"/>
  <c r="J119" i="1"/>
  <c r="J123" i="1" s="1"/>
  <c r="I119" i="1"/>
  <c r="H119" i="1"/>
  <c r="G119" i="1"/>
  <c r="G123" i="1" s="1"/>
  <c r="O420" i="1" s="1"/>
  <c r="O421" i="1" s="1"/>
  <c r="F119" i="1"/>
  <c r="E119" i="1"/>
  <c r="E123" i="1" s="1"/>
  <c r="D119" i="1"/>
  <c r="D123" i="1" s="1"/>
  <c r="C119" i="1"/>
  <c r="C123" i="1" s="1"/>
  <c r="B119" i="1"/>
  <c r="B123" i="1" s="1"/>
  <c r="D418" i="1" l="1"/>
  <c r="BA125" i="1"/>
  <c r="D430" i="1" s="1"/>
  <c r="Q417" i="1"/>
  <c r="Q420" i="1"/>
  <c r="Q421" i="1" s="1"/>
  <c r="B125" i="1"/>
  <c r="K417" i="1"/>
  <c r="Z125" i="1"/>
  <c r="K429" i="1" s="1"/>
  <c r="N418" i="1"/>
  <c r="M125" i="1"/>
  <c r="N430" i="1" s="1"/>
  <c r="K418" i="1"/>
  <c r="Y125" i="1"/>
  <c r="K430" i="1" s="1"/>
  <c r="H418" i="1"/>
  <c r="AK125" i="1"/>
  <c r="H430" i="1" s="1"/>
  <c r="E418" i="1"/>
  <c r="AW125" i="1"/>
  <c r="E430" i="1" s="1"/>
  <c r="L418" i="1"/>
  <c r="U125" i="1"/>
  <c r="L430" i="1" s="1"/>
  <c r="P420" i="1"/>
  <c r="P421" i="1" s="1"/>
  <c r="C125" i="1"/>
  <c r="P432" i="1" s="1"/>
  <c r="M420" i="1"/>
  <c r="M421" i="1" s="1"/>
  <c r="O125" i="1"/>
  <c r="M432" i="1" s="1"/>
  <c r="J420" i="1"/>
  <c r="J421" i="1" s="1"/>
  <c r="AA125" i="1"/>
  <c r="J432" i="1" s="1"/>
  <c r="G420" i="1"/>
  <c r="G421" i="1" s="1"/>
  <c r="AM125" i="1"/>
  <c r="G432" i="1" s="1"/>
  <c r="D420" i="1"/>
  <c r="D421" i="1" s="1"/>
  <c r="AY125" i="1"/>
  <c r="D432" i="1" s="1"/>
  <c r="P419" i="1"/>
  <c r="D125" i="1"/>
  <c r="P431" i="1" s="1"/>
  <c r="M419" i="1"/>
  <c r="P125" i="1"/>
  <c r="M431" i="1" s="1"/>
  <c r="J419" i="1"/>
  <c r="AB125" i="1"/>
  <c r="J431" i="1" s="1"/>
  <c r="AN125" i="1"/>
  <c r="G431" i="1" s="1"/>
  <c r="G419" i="1"/>
  <c r="BM125" i="1"/>
  <c r="G418" i="1"/>
  <c r="AO125" i="1"/>
  <c r="G430" i="1" s="1"/>
  <c r="P418" i="1"/>
  <c r="E125" i="1"/>
  <c r="P430" i="1" s="1"/>
  <c r="M418" i="1"/>
  <c r="Q125" i="1"/>
  <c r="M430" i="1" s="1"/>
  <c r="AC125" i="1"/>
  <c r="J430" i="1" s="1"/>
  <c r="J418" i="1"/>
  <c r="R125" i="1"/>
  <c r="M429" i="1" s="1"/>
  <c r="M417" i="1"/>
  <c r="J417" i="1"/>
  <c r="AD125" i="1"/>
  <c r="J429" i="1" s="1"/>
  <c r="D417" i="1"/>
  <c r="BB125" i="1"/>
  <c r="D429" i="1" s="1"/>
  <c r="N419" i="1"/>
  <c r="L125" i="1"/>
  <c r="N431" i="1" s="1"/>
  <c r="K419" i="1"/>
  <c r="X125" i="1"/>
  <c r="K431" i="1" s="1"/>
  <c r="H419" i="1"/>
  <c r="AJ125" i="1"/>
  <c r="H431" i="1" s="1"/>
  <c r="E419" i="1"/>
  <c r="AV125" i="1"/>
  <c r="E431" i="1" s="1"/>
  <c r="O419" i="1"/>
  <c r="H125" i="1"/>
  <c r="O431" i="1" s="1"/>
  <c r="F419" i="1"/>
  <c r="AR125" i="1"/>
  <c r="F431" i="1" s="1"/>
  <c r="C419" i="1"/>
  <c r="BD125" i="1"/>
  <c r="C431" i="1" s="1"/>
  <c r="D419" i="1"/>
  <c r="AZ125" i="1"/>
  <c r="D431" i="1" s="1"/>
  <c r="B425" i="1"/>
  <c r="BH125" i="1"/>
  <c r="B431" i="1" s="1"/>
  <c r="C639" i="1"/>
  <c r="C640" i="1"/>
  <c r="C433" i="1"/>
  <c r="L419" i="1"/>
  <c r="T125" i="1"/>
  <c r="L431" i="1" s="1"/>
  <c r="I419" i="1"/>
  <c r="AF125" i="1"/>
  <c r="I431" i="1" s="1"/>
  <c r="AG125" i="1"/>
  <c r="I430" i="1" s="1"/>
  <c r="I418" i="1"/>
  <c r="F418" i="1"/>
  <c r="AS125" i="1"/>
  <c r="F430" i="1" s="1"/>
  <c r="V125" i="1"/>
  <c r="L429" i="1" s="1"/>
  <c r="L417" i="1"/>
  <c r="G417" i="1"/>
  <c r="AP125" i="1"/>
  <c r="G429" i="1" s="1"/>
  <c r="O417" i="1"/>
  <c r="J125" i="1"/>
  <c r="O429" i="1" s="1"/>
  <c r="I417" i="1"/>
  <c r="AH125" i="1"/>
  <c r="I429" i="1" s="1"/>
  <c r="F417" i="1"/>
  <c r="AT125" i="1"/>
  <c r="F429" i="1" s="1"/>
  <c r="P417" i="1"/>
  <c r="F125" i="1"/>
  <c r="P429" i="1" s="1"/>
  <c r="N417" i="1"/>
  <c r="N125" i="1"/>
  <c r="N429" i="1" s="1"/>
  <c r="E417" i="1"/>
  <c r="AX125" i="1"/>
  <c r="E429" i="1" s="1"/>
  <c r="Q556" i="1"/>
  <c r="Q571" i="1"/>
  <c r="M549" i="1"/>
  <c r="I573" i="1"/>
  <c r="I558" i="1"/>
  <c r="K529" i="1"/>
  <c r="K530" i="1"/>
  <c r="E538" i="1"/>
  <c r="F640" i="1"/>
  <c r="F639" i="1"/>
  <c r="F433" i="1"/>
  <c r="F544" i="1"/>
  <c r="F545" i="1" s="1"/>
  <c r="I555" i="1"/>
  <c r="I570" i="1"/>
  <c r="AE125" i="1"/>
  <c r="I432" i="1" s="1"/>
  <c r="P544" i="1"/>
  <c r="I544" i="1"/>
  <c r="K636" i="1"/>
  <c r="K637" i="1"/>
  <c r="K379" i="1"/>
  <c r="M547" i="1"/>
  <c r="C568" i="1"/>
  <c r="D632" i="1"/>
  <c r="D649" i="1"/>
  <c r="D634" i="1"/>
  <c r="D603" i="1"/>
  <c r="D590" i="1"/>
  <c r="J636" i="1"/>
  <c r="J637" i="1"/>
  <c r="J379" i="1"/>
  <c r="BI125" i="1"/>
  <c r="B430" i="1" s="1"/>
  <c r="N547" i="1"/>
  <c r="G544" i="1"/>
  <c r="BF125" i="1"/>
  <c r="C429" i="1" s="1"/>
  <c r="S125" i="1"/>
  <c r="L432" i="1" s="1"/>
  <c r="BJ125" i="1"/>
  <c r="B429" i="1" s="1"/>
  <c r="L544" i="1"/>
  <c r="F458" i="1"/>
  <c r="F439" i="1"/>
  <c r="F409" i="1"/>
  <c r="F397" i="1"/>
  <c r="F452" i="1"/>
  <c r="G445" i="1"/>
  <c r="G458" i="1"/>
  <c r="I548" i="1"/>
  <c r="BE125" i="1"/>
  <c r="C430" i="1" s="1"/>
  <c r="B637" i="1"/>
  <c r="B636" i="1"/>
  <c r="B379" i="1"/>
  <c r="N637" i="1"/>
  <c r="N636" i="1"/>
  <c r="N379" i="1"/>
  <c r="F415" i="1"/>
  <c r="F522" i="1"/>
  <c r="N522" i="1"/>
  <c r="N521" i="1"/>
  <c r="C530" i="1"/>
  <c r="C529" i="1"/>
  <c r="C637" i="1"/>
  <c r="C636" i="1"/>
  <c r="O637" i="1"/>
  <c r="O636" i="1"/>
  <c r="G397" i="1"/>
  <c r="G415" i="1"/>
  <c r="K642" i="1"/>
  <c r="K597" i="1"/>
  <c r="K466" i="1"/>
  <c r="G549" i="1"/>
  <c r="O522" i="1"/>
  <c r="O521" i="1"/>
  <c r="D522" i="1"/>
  <c r="D530" i="1"/>
  <c r="D529" i="1"/>
  <c r="P530" i="1"/>
  <c r="G547" i="1"/>
  <c r="O639" i="1"/>
  <c r="O640" i="1"/>
  <c r="Q545" i="1"/>
  <c r="K544" i="1"/>
  <c r="K545" i="1" s="1"/>
  <c r="H544" i="1"/>
  <c r="H545" i="1" s="1"/>
  <c r="E544" i="1"/>
  <c r="E545" i="1" s="1"/>
  <c r="B544" i="1"/>
  <c r="D637" i="1"/>
  <c r="D636" i="1"/>
  <c r="D379" i="1"/>
  <c r="P637" i="1"/>
  <c r="P636" i="1"/>
  <c r="P379" i="1"/>
  <c r="C538" i="1"/>
  <c r="C537" i="1"/>
  <c r="I125" i="1"/>
  <c r="O430" i="1" s="1"/>
  <c r="AL125" i="1"/>
  <c r="H429" i="1" s="1"/>
  <c r="E550" i="1"/>
  <c r="C379" i="1"/>
  <c r="G409" i="1"/>
  <c r="C420" i="1"/>
  <c r="C421" i="1" s="1"/>
  <c r="N642" i="1"/>
  <c r="N466" i="1"/>
  <c r="N529" i="1"/>
  <c r="N511" i="1"/>
  <c r="B504" i="1"/>
  <c r="N644" i="1"/>
  <c r="N643" i="1"/>
  <c r="N645" i="1" s="1"/>
  <c r="N505" i="1"/>
  <c r="N504" i="1"/>
  <c r="G644" i="1"/>
  <c r="G643" i="1"/>
  <c r="G505" i="1"/>
  <c r="Q426" i="1"/>
  <c r="Q427" i="1" s="1"/>
  <c r="Q423" i="1"/>
  <c r="N544" i="1"/>
  <c r="N545" i="1" s="1"/>
  <c r="C544" i="1"/>
  <c r="C545" i="1" s="1"/>
  <c r="G637" i="1"/>
  <c r="G636" i="1"/>
  <c r="E420" i="1"/>
  <c r="E421" i="1" s="1"/>
  <c r="G452" i="1"/>
  <c r="O642" i="1"/>
  <c r="O597" i="1"/>
  <c r="O466" i="1"/>
  <c r="O589" i="1"/>
  <c r="O511" i="1"/>
  <c r="K125" i="1"/>
  <c r="N432" i="1" s="1"/>
  <c r="N420" i="1"/>
  <c r="N421" i="1" s="1"/>
  <c r="W125" i="1"/>
  <c r="K432" i="1" s="1"/>
  <c r="K420" i="1"/>
  <c r="K421" i="1" s="1"/>
  <c r="AI125" i="1"/>
  <c r="H432" i="1" s="1"/>
  <c r="H420" i="1"/>
  <c r="H421" i="1" s="1"/>
  <c r="E640" i="1"/>
  <c r="E639" i="1"/>
  <c r="E433" i="1"/>
  <c r="M544" i="1"/>
  <c r="M545" i="1" s="1"/>
  <c r="J544" i="1"/>
  <c r="J545" i="1" s="1"/>
  <c r="D544" i="1"/>
  <c r="D545" i="1" s="1"/>
  <c r="Q573" i="1"/>
  <c r="Q558" i="1"/>
  <c r="H458" i="1"/>
  <c r="H445" i="1"/>
  <c r="H415" i="1"/>
  <c r="D415" i="1"/>
  <c r="L439" i="1"/>
  <c r="I452" i="1"/>
  <c r="I458" i="1"/>
  <c r="G548" i="1"/>
  <c r="O549" i="1"/>
  <c r="K550" i="1"/>
  <c r="C643" i="1"/>
  <c r="C644" i="1"/>
  <c r="C504" i="1"/>
  <c r="O643" i="1"/>
  <c r="O644" i="1"/>
  <c r="O505" i="1"/>
  <c r="O504" i="1"/>
  <c r="H644" i="1"/>
  <c r="H643" i="1"/>
  <c r="H505" i="1"/>
  <c r="H504" i="1"/>
  <c r="E548" i="1"/>
  <c r="H522" i="1"/>
  <c r="H521" i="1"/>
  <c r="E522" i="1"/>
  <c r="E530" i="1"/>
  <c r="E529" i="1"/>
  <c r="M530" i="1"/>
  <c r="N568" i="1"/>
  <c r="C608" i="1"/>
  <c r="C603" i="1"/>
  <c r="O608" i="1"/>
  <c r="O603" i="1"/>
  <c r="M361" i="1"/>
  <c r="E637" i="1"/>
  <c r="E636" i="1"/>
  <c r="Q637" i="1"/>
  <c r="Q636" i="1"/>
  <c r="M379" i="1"/>
  <c r="M397" i="1"/>
  <c r="M409" i="1"/>
  <c r="L445" i="1"/>
  <c r="J452" i="1"/>
  <c r="J458" i="1"/>
  <c r="H642" i="1"/>
  <c r="H658" i="1"/>
  <c r="H597" i="1"/>
  <c r="H511" i="1"/>
  <c r="D549" i="1"/>
  <c r="L550" i="1"/>
  <c r="J548" i="1"/>
  <c r="F530" i="1"/>
  <c r="B529" i="1"/>
  <c r="O568" i="1"/>
  <c r="F637" i="1"/>
  <c r="F636" i="1"/>
  <c r="B439" i="1"/>
  <c r="N439" i="1"/>
  <c r="M445" i="1"/>
  <c r="K452" i="1"/>
  <c r="Q458" i="1"/>
  <c r="M642" i="1"/>
  <c r="M511" i="1"/>
  <c r="E549" i="1"/>
  <c r="Q557" i="1"/>
  <c r="Q572" i="1"/>
  <c r="M550" i="1"/>
  <c r="I505" i="1"/>
  <c r="E643" i="1"/>
  <c r="E644" i="1"/>
  <c r="E504" i="1"/>
  <c r="E505" i="1"/>
  <c r="Q643" i="1"/>
  <c r="Q644" i="1"/>
  <c r="M644" i="1"/>
  <c r="M643" i="1"/>
  <c r="M504" i="1"/>
  <c r="K508" i="1"/>
  <c r="K548" i="1" s="1"/>
  <c r="J520" i="1"/>
  <c r="G530" i="1"/>
  <c r="G529" i="1"/>
  <c r="O530" i="1"/>
  <c r="O529" i="1"/>
  <c r="F538" i="1"/>
  <c r="B537" i="1"/>
  <c r="N537" i="1"/>
  <c r="D538" i="1"/>
  <c r="C439" i="1"/>
  <c r="O439" i="1"/>
  <c r="P439" i="1"/>
  <c r="N445" i="1"/>
  <c r="K648" i="1"/>
  <c r="K655" i="1" s="1"/>
  <c r="K458" i="1"/>
  <c r="J658" i="1"/>
  <c r="J642" i="1"/>
  <c r="J511" i="1"/>
  <c r="N550" i="1"/>
  <c r="F644" i="1"/>
  <c r="F643" i="1"/>
  <c r="F505" i="1"/>
  <c r="G522" i="1"/>
  <c r="P522" i="1"/>
  <c r="H529" i="1"/>
  <c r="H530" i="1"/>
  <c r="N530" i="1"/>
  <c r="K538" i="1"/>
  <c r="K537" i="1"/>
  <c r="I568" i="1"/>
  <c r="H636" i="1"/>
  <c r="H637" i="1"/>
  <c r="P452" i="1"/>
  <c r="C507" i="1"/>
  <c r="C547" i="1" s="1"/>
  <c r="C465" i="1"/>
  <c r="O547" i="1"/>
  <c r="C550" i="1"/>
  <c r="O550" i="1"/>
  <c r="K507" i="1"/>
  <c r="K547" i="1" s="1"/>
  <c r="K503" i="1"/>
  <c r="C549" i="1"/>
  <c r="C505" i="1"/>
  <c r="Q522" i="1"/>
  <c r="I530" i="1"/>
  <c r="H537" i="1"/>
  <c r="H538" i="1"/>
  <c r="P537" i="1"/>
  <c r="M568" i="1"/>
  <c r="B581" i="1"/>
  <c r="I636" i="1"/>
  <c r="I637" i="1"/>
  <c r="J415" i="1"/>
  <c r="M648" i="1"/>
  <c r="M655" i="1" s="1"/>
  <c r="M458" i="1"/>
  <c r="D547" i="1"/>
  <c r="P547" i="1"/>
  <c r="L548" i="1"/>
  <c r="P550" i="1"/>
  <c r="N478" i="1"/>
  <c r="K484" i="1"/>
  <c r="L507" i="1"/>
  <c r="L547" i="1" s="1"/>
  <c r="L503" i="1"/>
  <c r="H548" i="1"/>
  <c r="P509" i="1"/>
  <c r="P549" i="1" s="1"/>
  <c r="P503" i="1"/>
  <c r="H549" i="1"/>
  <c r="I522" i="1"/>
  <c r="M521" i="1"/>
  <c r="Q530" i="1"/>
  <c r="I538" i="1"/>
  <c r="Q537" i="1"/>
  <c r="Q538" i="1"/>
  <c r="J589" i="1"/>
  <c r="D439" i="1"/>
  <c r="B648" i="1"/>
  <c r="B655" i="1" s="1"/>
  <c r="B458" i="1"/>
  <c r="N648" i="1"/>
  <c r="N655" i="1" s="1"/>
  <c r="N458" i="1"/>
  <c r="E507" i="1"/>
  <c r="E547" i="1" s="1"/>
  <c r="E465" i="1"/>
  <c r="E537" i="1" s="1"/>
  <c r="Q547" i="1"/>
  <c r="M548" i="1"/>
  <c r="I549" i="1"/>
  <c r="L549" i="1"/>
  <c r="M529" i="1"/>
  <c r="J538" i="1"/>
  <c r="L415" i="1"/>
  <c r="D445" i="1"/>
  <c r="P445" i="1"/>
  <c r="C648" i="1"/>
  <c r="C655" i="1" s="1"/>
  <c r="C458" i="1"/>
  <c r="F507" i="1"/>
  <c r="F547" i="1" s="1"/>
  <c r="F465" i="1"/>
  <c r="F504" i="1" s="1"/>
  <c r="B548" i="1"/>
  <c r="N548" i="1"/>
  <c r="J549" i="1"/>
  <c r="F550" i="1"/>
  <c r="B465" i="1"/>
  <c r="B511" i="1" s="1"/>
  <c r="Q505" i="1"/>
  <c r="M649" i="1"/>
  <c r="M634" i="1"/>
  <c r="M589" i="1"/>
  <c r="M632" i="1"/>
  <c r="O590" i="1"/>
  <c r="H397" i="1"/>
  <c r="E445" i="1"/>
  <c r="Q445" i="1"/>
  <c r="C548" i="1"/>
  <c r="O548" i="1"/>
  <c r="K549" i="1"/>
  <c r="G550" i="1"/>
  <c r="I465" i="1"/>
  <c r="D550" i="1"/>
  <c r="M522" i="1"/>
  <c r="L522" i="1"/>
  <c r="L538" i="1"/>
  <c r="L537" i="1"/>
  <c r="G538" i="1"/>
  <c r="J567" i="1"/>
  <c r="J568" i="1" s="1"/>
  <c r="B589" i="1"/>
  <c r="L637" i="1"/>
  <c r="L636" i="1"/>
  <c r="H379" i="1"/>
  <c r="H409" i="1"/>
  <c r="BG125" i="1"/>
  <c r="B432" i="1" s="1"/>
  <c r="M637" i="1"/>
  <c r="M636" i="1"/>
  <c r="I379" i="1"/>
  <c r="F445" i="1"/>
  <c r="B445" i="1"/>
  <c r="D548" i="1"/>
  <c r="P548" i="1"/>
  <c r="H550" i="1"/>
  <c r="D503" i="1"/>
  <c r="H547" i="1"/>
  <c r="J530" i="1"/>
  <c r="J529" i="1"/>
  <c r="C649" i="1"/>
  <c r="C634" i="1"/>
  <c r="C632" i="1"/>
  <c r="C590" i="1"/>
  <c r="C589" i="1"/>
  <c r="P465" i="1"/>
  <c r="P529" i="1" s="1"/>
  <c r="J644" i="1"/>
  <c r="J643" i="1"/>
  <c r="B547" i="1"/>
  <c r="D568" i="1"/>
  <c r="P568" i="1"/>
  <c r="J597" i="1"/>
  <c r="L458" i="1"/>
  <c r="D465" i="1"/>
  <c r="Q465" i="1"/>
  <c r="Q504" i="1" s="1"/>
  <c r="N649" i="1"/>
  <c r="N634" i="1"/>
  <c r="N632" i="1"/>
  <c r="N589" i="1"/>
  <c r="E478" i="1"/>
  <c r="Q496" i="1"/>
  <c r="I504" i="1"/>
  <c r="J537" i="1"/>
  <c r="M581" i="1"/>
  <c r="I581" i="1"/>
  <c r="F632" i="1"/>
  <c r="F649" i="1"/>
  <c r="F634" i="1"/>
  <c r="F590" i="1"/>
  <c r="J507" i="1"/>
  <c r="J547" i="1" s="1"/>
  <c r="F508" i="1"/>
  <c r="F548" i="1" s="1"/>
  <c r="B509" i="1"/>
  <c r="B549" i="1" s="1"/>
  <c r="N509" i="1"/>
  <c r="N549" i="1" s="1"/>
  <c r="J510" i="1"/>
  <c r="J550" i="1" s="1"/>
  <c r="M472" i="1"/>
  <c r="J504" i="1"/>
  <c r="E521" i="1"/>
  <c r="L528" i="1"/>
  <c r="K567" i="1"/>
  <c r="K568" i="1" s="1"/>
  <c r="H588" i="1"/>
  <c r="P588" i="1"/>
  <c r="N590" i="1"/>
  <c r="M597" i="1"/>
  <c r="O458" i="1"/>
  <c r="G465" i="1"/>
  <c r="G521" i="1" s="1"/>
  <c r="H568" i="1"/>
  <c r="C581" i="1"/>
  <c r="Q632" i="1"/>
  <c r="Q649" i="1"/>
  <c r="Q634" i="1"/>
  <c r="Q590" i="1"/>
  <c r="L465" i="1"/>
  <c r="L568" i="1" s="1"/>
  <c r="J505" i="1"/>
  <c r="C597" i="1"/>
  <c r="I603" i="1"/>
  <c r="K521" i="1"/>
  <c r="C520" i="1"/>
  <c r="M536" i="1"/>
  <c r="N538" i="1" s="1"/>
  <c r="O537" i="1"/>
  <c r="F581" i="1"/>
  <c r="L588" i="1"/>
  <c r="E597" i="1"/>
  <c r="Q597" i="1"/>
  <c r="I644" i="1"/>
  <c r="I643" i="1"/>
  <c r="B550" i="1"/>
  <c r="I632" i="1"/>
  <c r="I649" i="1"/>
  <c r="I634" i="1"/>
  <c r="F549" i="1"/>
  <c r="B649" i="1"/>
  <c r="B634" i="1"/>
  <c r="B632" i="1"/>
  <c r="M605" i="1"/>
  <c r="I606" i="1"/>
  <c r="E607" i="1"/>
  <c r="Q607" i="1"/>
  <c r="M608" i="1"/>
  <c r="G632" i="1"/>
  <c r="G603" i="1"/>
  <c r="G649" i="1"/>
  <c r="G634" i="1"/>
  <c r="L701" i="1"/>
  <c r="L703" i="1" s="1"/>
  <c r="M700" i="1"/>
  <c r="F603" i="1"/>
  <c r="B603" i="1"/>
  <c r="Q719" i="1"/>
  <c r="Q581" i="1"/>
  <c r="I688" i="1"/>
  <c r="H689" i="1"/>
  <c r="H691" i="1" s="1"/>
  <c r="J632" i="1"/>
  <c r="J649" i="1"/>
  <c r="J634" i="1"/>
  <c r="J590" i="1"/>
  <c r="B597" i="1"/>
  <c r="N597" i="1"/>
  <c r="H608" i="1"/>
  <c r="K658" i="1"/>
  <c r="K632" i="1"/>
  <c r="K649" i="1"/>
  <c r="K634" i="1"/>
  <c r="F608" i="1"/>
  <c r="H672" i="1"/>
  <c r="G673" i="1"/>
  <c r="J692" i="1"/>
  <c r="I693" i="1"/>
  <c r="G590" i="1"/>
  <c r="J603" i="1"/>
  <c r="M658" i="1"/>
  <c r="B658" i="1"/>
  <c r="N658" i="1"/>
  <c r="E588" i="1"/>
  <c r="K589" i="1"/>
  <c r="M603" i="1"/>
  <c r="C658" i="1"/>
  <c r="O658" i="1"/>
  <c r="O649" i="1"/>
  <c r="O634" i="1"/>
  <c r="O632" i="1"/>
  <c r="K590" i="1"/>
  <c r="N603" i="1"/>
  <c r="D658" i="1"/>
  <c r="L696" i="1"/>
  <c r="K697" i="1"/>
  <c r="K699" i="1" s="1"/>
  <c r="B605" i="1"/>
  <c r="N605" i="1"/>
  <c r="E658" i="1"/>
  <c r="Q669" i="1"/>
  <c r="H684" i="1"/>
  <c r="J697" i="1"/>
  <c r="J699" i="1" s="1"/>
  <c r="N712" i="1"/>
  <c r="L704" i="1"/>
  <c r="O712" i="1"/>
  <c r="O713" i="1" s="1"/>
  <c r="G689" i="1"/>
  <c r="G691" i="1" s="1"/>
  <c r="P712" i="1"/>
  <c r="P713" i="1" s="1"/>
  <c r="P714" i="1" s="1"/>
  <c r="Q717" i="1"/>
  <c r="Q718" i="1" s="1"/>
  <c r="Q654" i="1"/>
  <c r="N708" i="1"/>
  <c r="E675" i="1"/>
  <c r="F680" i="1"/>
  <c r="I695" i="1"/>
  <c r="J703" i="1"/>
  <c r="O708" i="1"/>
  <c r="O709" i="1" s="1"/>
  <c r="O710" i="1" s="1"/>
  <c r="P715" i="1"/>
  <c r="Q721" i="1"/>
  <c r="Q722" i="1" s="1"/>
  <c r="F675" i="1"/>
  <c r="P708" i="1"/>
  <c r="P709" i="1" s="1"/>
  <c r="L711" i="1"/>
  <c r="G675" i="1"/>
  <c r="K701" i="1"/>
  <c r="K703" i="1" s="1"/>
  <c r="K707" i="1"/>
  <c r="M711" i="1"/>
  <c r="N719" i="1"/>
  <c r="Q652" i="1"/>
  <c r="Q655" i="1"/>
  <c r="R655" i="1" s="1"/>
  <c r="O719" i="1"/>
  <c r="G676" i="1"/>
  <c r="P719" i="1"/>
  <c r="O723" i="1"/>
  <c r="P723" i="1"/>
  <c r="H665" i="1" l="1"/>
  <c r="G665" i="1"/>
  <c r="F665" i="1"/>
  <c r="Q665" i="1"/>
  <c r="E665" i="1"/>
  <c r="P665" i="1"/>
  <c r="D665" i="1"/>
  <c r="O665" i="1"/>
  <c r="C665" i="1"/>
  <c r="N665" i="1"/>
  <c r="B665" i="1"/>
  <c r="M665" i="1"/>
  <c r="L665" i="1"/>
  <c r="K665" i="1"/>
  <c r="J665" i="1"/>
  <c r="I665" i="1"/>
  <c r="M701" i="1"/>
  <c r="M703" i="1" s="1"/>
  <c r="P700" i="1"/>
  <c r="P701" i="1" s="1"/>
  <c r="O700" i="1"/>
  <c r="O701" i="1" s="1"/>
  <c r="N700" i="1"/>
  <c r="I572" i="1"/>
  <c r="I557" i="1"/>
  <c r="L644" i="1"/>
  <c r="L643" i="1"/>
  <c r="L505" i="1"/>
  <c r="L504" i="1"/>
  <c r="C572" i="1"/>
  <c r="C557" i="1"/>
  <c r="D643" i="1"/>
  <c r="D644" i="1"/>
  <c r="D505" i="1"/>
  <c r="D504" i="1"/>
  <c r="I658" i="1"/>
  <c r="I642" i="1"/>
  <c r="I645" i="1" s="1"/>
  <c r="I466" i="1"/>
  <c r="I511" i="1"/>
  <c r="J513" i="1" s="1"/>
  <c r="J466" i="1"/>
  <c r="M505" i="1"/>
  <c r="K573" i="1"/>
  <c r="K558" i="1"/>
  <c r="J640" i="1"/>
  <c r="J639" i="1"/>
  <c r="J433" i="1"/>
  <c r="F572" i="1"/>
  <c r="F557" i="1"/>
  <c r="P642" i="1"/>
  <c r="P597" i="1"/>
  <c r="P466" i="1"/>
  <c r="P511" i="1"/>
  <c r="L571" i="1"/>
  <c r="L556" i="1"/>
  <c r="O555" i="1"/>
  <c r="O570" i="1"/>
  <c r="Q658" i="1"/>
  <c r="Q723" i="1"/>
  <c r="I589" i="1"/>
  <c r="Q650" i="1"/>
  <c r="Q656" i="1"/>
  <c r="Q653" i="1"/>
  <c r="L529" i="1"/>
  <c r="L530" i="1"/>
  <c r="F650" i="1"/>
  <c r="F656" i="1"/>
  <c r="F653" i="1"/>
  <c r="N656" i="1"/>
  <c r="N653" i="1"/>
  <c r="N650" i="1"/>
  <c r="H573" i="1"/>
  <c r="H558" i="1"/>
  <c r="G558" i="1"/>
  <c r="G573" i="1"/>
  <c r="M656" i="1"/>
  <c r="M653" i="1"/>
  <c r="M650" i="1"/>
  <c r="I521" i="1"/>
  <c r="P570" i="1"/>
  <c r="P555" i="1"/>
  <c r="C642" i="1"/>
  <c r="C466" i="1"/>
  <c r="C511" i="1"/>
  <c r="M645" i="1"/>
  <c r="G568" i="1"/>
  <c r="O572" i="1"/>
  <c r="O557" i="1"/>
  <c r="G504" i="1"/>
  <c r="B568" i="1"/>
  <c r="M639" i="1"/>
  <c r="M640" i="1"/>
  <c r="M433" i="1"/>
  <c r="H640" i="1"/>
  <c r="H639" i="1"/>
  <c r="H433" i="1"/>
  <c r="O656" i="1"/>
  <c r="O653" i="1"/>
  <c r="O650" i="1"/>
  <c r="J688" i="1"/>
  <c r="I689" i="1"/>
  <c r="I691" i="1" s="1"/>
  <c r="L649" i="1"/>
  <c r="L634" i="1"/>
  <c r="L632" i="1"/>
  <c r="L603" i="1"/>
  <c r="L590" i="1"/>
  <c r="L589" i="1"/>
  <c r="H632" i="1"/>
  <c r="H649" i="1"/>
  <c r="H634" i="1"/>
  <c r="H589" i="1"/>
  <c r="H590" i="1"/>
  <c r="E570" i="1"/>
  <c r="E555" i="1"/>
  <c r="P573" i="1"/>
  <c r="P558" i="1"/>
  <c r="C558" i="1"/>
  <c r="C573" i="1"/>
  <c r="N639" i="1"/>
  <c r="N640" i="1"/>
  <c r="N433" i="1"/>
  <c r="N713" i="1"/>
  <c r="N715" i="1" s="1"/>
  <c r="Q712" i="1"/>
  <c r="Q713" i="1" s="1"/>
  <c r="G650" i="1"/>
  <c r="G656" i="1"/>
  <c r="G663" i="1" s="1"/>
  <c r="G653" i="1"/>
  <c r="E571" i="1"/>
  <c r="E556" i="1"/>
  <c r="O551" i="1"/>
  <c r="O513" i="1"/>
  <c r="O512" i="1"/>
  <c r="I545" i="1"/>
  <c r="H603" i="1"/>
  <c r="C522" i="1"/>
  <c r="C521" i="1"/>
  <c r="D642" i="1"/>
  <c r="D597" i="1"/>
  <c r="D466" i="1"/>
  <c r="D511" i="1"/>
  <c r="D571" i="1"/>
  <c r="D556" i="1"/>
  <c r="O556" i="1"/>
  <c r="O571" i="1"/>
  <c r="B551" i="1"/>
  <c r="B512" i="1"/>
  <c r="D537" i="1"/>
  <c r="H572" i="1"/>
  <c r="H557" i="1"/>
  <c r="F537" i="1"/>
  <c r="M551" i="1"/>
  <c r="M513" i="1"/>
  <c r="M512" i="1"/>
  <c r="F529" i="1"/>
  <c r="H645" i="1"/>
  <c r="D589" i="1"/>
  <c r="P545" i="1"/>
  <c r="P640" i="1"/>
  <c r="P639" i="1"/>
  <c r="P433" i="1"/>
  <c r="L639" i="1"/>
  <c r="L640" i="1"/>
  <c r="L433" i="1"/>
  <c r="D573" i="1"/>
  <c r="D558" i="1"/>
  <c r="G555" i="1"/>
  <c r="G570" i="1"/>
  <c r="F521" i="1"/>
  <c r="K692" i="1"/>
  <c r="J693" i="1"/>
  <c r="J695" i="1" s="1"/>
  <c r="I590" i="1"/>
  <c r="M538" i="1"/>
  <c r="M537" i="1"/>
  <c r="Q642" i="1"/>
  <c r="Q466" i="1"/>
  <c r="Q511" i="1"/>
  <c r="Q568" i="1"/>
  <c r="P571" i="1"/>
  <c r="P556" i="1"/>
  <c r="K557" i="1"/>
  <c r="K572" i="1"/>
  <c r="D570" i="1"/>
  <c r="D555" i="1"/>
  <c r="I529" i="1"/>
  <c r="C555" i="1"/>
  <c r="C570" i="1"/>
  <c r="P521" i="1"/>
  <c r="E557" i="1"/>
  <c r="E572" i="1"/>
  <c r="G571" i="1"/>
  <c r="G556" i="1"/>
  <c r="F681" i="1"/>
  <c r="F683" i="1" s="1"/>
  <c r="G680" i="1"/>
  <c r="H685" i="1"/>
  <c r="H687" i="1" s="1"/>
  <c r="I684" i="1"/>
  <c r="M696" i="1"/>
  <c r="L697" i="1"/>
  <c r="L699" i="1" s="1"/>
  <c r="E632" i="1"/>
  <c r="E649" i="1"/>
  <c r="E634" i="1"/>
  <c r="E603" i="1"/>
  <c r="E590" i="1"/>
  <c r="E589" i="1"/>
  <c r="I672" i="1"/>
  <c r="H673" i="1"/>
  <c r="H675" i="1" s="1"/>
  <c r="I650" i="1"/>
  <c r="I656" i="1"/>
  <c r="I653" i="1"/>
  <c r="O538" i="1"/>
  <c r="C556" i="1"/>
  <c r="C571" i="1"/>
  <c r="F573" i="1"/>
  <c r="F558" i="1"/>
  <c r="P643" i="1"/>
  <c r="P644" i="1"/>
  <c r="P504" i="1"/>
  <c r="P505" i="1"/>
  <c r="Q521" i="1"/>
  <c r="B545" i="1"/>
  <c r="D521" i="1"/>
  <c r="I640" i="1"/>
  <c r="I639" i="1"/>
  <c r="I433" i="1"/>
  <c r="H570" i="1"/>
  <c r="H555" i="1"/>
  <c r="N573" i="1"/>
  <c r="N558" i="1"/>
  <c r="M573" i="1"/>
  <c r="M558" i="1"/>
  <c r="C645" i="1"/>
  <c r="J551" i="1"/>
  <c r="J512" i="1"/>
  <c r="P658" i="1"/>
  <c r="O711" i="1"/>
  <c r="L658" i="1"/>
  <c r="J573" i="1"/>
  <c r="J558" i="1"/>
  <c r="C656" i="1"/>
  <c r="C653" i="1"/>
  <c r="C650" i="1"/>
  <c r="J572" i="1"/>
  <c r="J557" i="1"/>
  <c r="P572" i="1"/>
  <c r="P557" i="1"/>
  <c r="Q645" i="1"/>
  <c r="J556" i="1"/>
  <c r="J571" i="1"/>
  <c r="F568" i="1"/>
  <c r="E573" i="1"/>
  <c r="E558" i="1"/>
  <c r="L545" i="1"/>
  <c r="Q429" i="1"/>
  <c r="Q432" i="1"/>
  <c r="B571" i="1"/>
  <c r="B556" i="1"/>
  <c r="D572" i="1"/>
  <c r="D557" i="1"/>
  <c r="D653" i="1"/>
  <c r="D650" i="1"/>
  <c r="D656" i="1"/>
  <c r="B573" i="1"/>
  <c r="B558" i="1"/>
  <c r="G642" i="1"/>
  <c r="G645" i="1" s="1"/>
  <c r="G658" i="1"/>
  <c r="G589" i="1"/>
  <c r="G597" i="1"/>
  <c r="G511" i="1"/>
  <c r="G466" i="1"/>
  <c r="N572" i="1"/>
  <c r="N557" i="1"/>
  <c r="N556" i="1"/>
  <c r="N571" i="1"/>
  <c r="L572" i="1"/>
  <c r="L557" i="1"/>
  <c r="H571" i="1"/>
  <c r="H556" i="1"/>
  <c r="L573" i="1"/>
  <c r="L558" i="1"/>
  <c r="D640" i="1"/>
  <c r="D639" i="1"/>
  <c r="D433" i="1"/>
  <c r="J650" i="1"/>
  <c r="J656" i="1"/>
  <c r="J663" i="1" s="1"/>
  <c r="J653" i="1"/>
  <c r="B572" i="1"/>
  <c r="B557" i="1"/>
  <c r="O714" i="1"/>
  <c r="O715" i="1"/>
  <c r="K650" i="1"/>
  <c r="K656" i="1"/>
  <c r="K653" i="1"/>
  <c r="F571" i="1"/>
  <c r="F556" i="1"/>
  <c r="M590" i="1"/>
  <c r="F642" i="1"/>
  <c r="F658" i="1"/>
  <c r="R658" i="1" s="1"/>
  <c r="F511" i="1"/>
  <c r="F597" i="1"/>
  <c r="F466" i="1"/>
  <c r="M571" i="1"/>
  <c r="M556" i="1"/>
  <c r="L570" i="1"/>
  <c r="L555" i="1"/>
  <c r="K644" i="1"/>
  <c r="K643" i="1"/>
  <c r="K505" i="1"/>
  <c r="K504" i="1"/>
  <c r="F645" i="1"/>
  <c r="H513" i="1"/>
  <c r="H512" i="1"/>
  <c r="H551" i="1"/>
  <c r="O645" i="1"/>
  <c r="B639" i="1"/>
  <c r="B640" i="1"/>
  <c r="B433" i="1"/>
  <c r="F555" i="1"/>
  <c r="F570" i="1"/>
  <c r="Q570" i="1"/>
  <c r="Q555" i="1"/>
  <c r="I537" i="1"/>
  <c r="K570" i="1"/>
  <c r="K555" i="1"/>
  <c r="I597" i="1"/>
  <c r="J522" i="1"/>
  <c r="J521" i="1"/>
  <c r="K522" i="1"/>
  <c r="E645" i="1"/>
  <c r="H466" i="1"/>
  <c r="K640" i="1"/>
  <c r="K639" i="1"/>
  <c r="K433" i="1"/>
  <c r="K511" i="1"/>
  <c r="I556" i="1"/>
  <c r="I571" i="1"/>
  <c r="G545" i="1"/>
  <c r="G640" i="1"/>
  <c r="G639" i="1"/>
  <c r="G433" i="1"/>
  <c r="G557" i="1"/>
  <c r="G572" i="1"/>
  <c r="M572" i="1"/>
  <c r="M557" i="1"/>
  <c r="L642" i="1"/>
  <c r="L597" i="1"/>
  <c r="L511" i="1"/>
  <c r="L466" i="1"/>
  <c r="J570" i="1"/>
  <c r="J555" i="1"/>
  <c r="B555" i="1"/>
  <c r="B570" i="1"/>
  <c r="H676" i="1"/>
  <c r="G677" i="1"/>
  <c r="G679" i="1" s="1"/>
  <c r="P711" i="1"/>
  <c r="P710" i="1"/>
  <c r="N709" i="1"/>
  <c r="N711" i="1" s="1"/>
  <c r="Q708" i="1"/>
  <c r="Q709" i="1" s="1"/>
  <c r="L705" i="1"/>
  <c r="L707" i="1" s="1"/>
  <c r="M704" i="1"/>
  <c r="B656" i="1"/>
  <c r="B653" i="1"/>
  <c r="Q589" i="1"/>
  <c r="P632" i="1"/>
  <c r="P649" i="1"/>
  <c r="P634" i="1"/>
  <c r="P603" i="1"/>
  <c r="P590" i="1"/>
  <c r="P589" i="1"/>
  <c r="F589" i="1"/>
  <c r="J645" i="1"/>
  <c r="L521" i="1"/>
  <c r="E642" i="1"/>
  <c r="E466" i="1"/>
  <c r="E511" i="1"/>
  <c r="Q529" i="1"/>
  <c r="P538" i="1"/>
  <c r="O558" i="1"/>
  <c r="O573" i="1"/>
  <c r="G537" i="1"/>
  <c r="M466" i="1"/>
  <c r="E568" i="1"/>
  <c r="K556" i="1"/>
  <c r="K571" i="1"/>
  <c r="N551" i="1"/>
  <c r="N512" i="1"/>
  <c r="N513" i="1"/>
  <c r="N555" i="1"/>
  <c r="N570" i="1"/>
  <c r="M555" i="1"/>
  <c r="M570" i="1"/>
  <c r="B521" i="1"/>
  <c r="H668" i="1" l="1"/>
  <c r="G668" i="1"/>
  <c r="F668" i="1"/>
  <c r="Q668" i="1"/>
  <c r="E668" i="1"/>
  <c r="P668" i="1"/>
  <c r="D668" i="1"/>
  <c r="O668" i="1"/>
  <c r="C668" i="1"/>
  <c r="N668" i="1"/>
  <c r="B668" i="1"/>
  <c r="M668" i="1"/>
  <c r="L668" i="1"/>
  <c r="K668" i="1"/>
  <c r="J668" i="1"/>
  <c r="I668" i="1"/>
  <c r="C513" i="1"/>
  <c r="C512" i="1"/>
  <c r="C551" i="1"/>
  <c r="N574" i="1"/>
  <c r="N552" i="1"/>
  <c r="N553" i="1"/>
  <c r="N559" i="1"/>
  <c r="G551" i="1"/>
  <c r="G513" i="1"/>
  <c r="G512" i="1"/>
  <c r="Q551" i="1"/>
  <c r="Q513" i="1"/>
  <c r="Q512" i="1"/>
  <c r="K663" i="1"/>
  <c r="E650" i="1"/>
  <c r="E656" i="1"/>
  <c r="E663" i="1" s="1"/>
  <c r="E653" i="1"/>
  <c r="O553" i="1"/>
  <c r="O574" i="1"/>
  <c r="O552" i="1"/>
  <c r="O559" i="1"/>
  <c r="M705" i="1"/>
  <c r="M707" i="1" s="1"/>
  <c r="P704" i="1"/>
  <c r="P705" i="1" s="1"/>
  <c r="O704" i="1"/>
  <c r="O705" i="1" s="1"/>
  <c r="N704" i="1"/>
  <c r="D513" i="1"/>
  <c r="D512" i="1"/>
  <c r="D551" i="1"/>
  <c r="N663" i="1"/>
  <c r="N701" i="1"/>
  <c r="N703" i="1" s="1"/>
  <c r="Q700" i="1"/>
  <c r="Q701" i="1" s="1"/>
  <c r="L551" i="1"/>
  <c r="L513" i="1"/>
  <c r="L512" i="1"/>
  <c r="H574" i="1"/>
  <c r="H552" i="1"/>
  <c r="H559" i="1"/>
  <c r="M574" i="1"/>
  <c r="M559" i="1"/>
  <c r="M552" i="1"/>
  <c r="M553" i="1"/>
  <c r="O703" i="1"/>
  <c r="O702" i="1"/>
  <c r="Q640" i="1"/>
  <c r="Q639" i="1"/>
  <c r="Q433" i="1"/>
  <c r="J574" i="1"/>
  <c r="J552" i="1"/>
  <c r="J553" i="1"/>
  <c r="J559" i="1"/>
  <c r="P696" i="1"/>
  <c r="P697" i="1" s="1"/>
  <c r="O696" i="1"/>
  <c r="O697" i="1" s="1"/>
  <c r="N696" i="1"/>
  <c r="M697" i="1"/>
  <c r="M699" i="1" s="1"/>
  <c r="L650" i="1"/>
  <c r="L656" i="1"/>
  <c r="L663" i="1" s="1"/>
  <c r="L653" i="1"/>
  <c r="F663" i="1"/>
  <c r="D645" i="1"/>
  <c r="P703" i="1"/>
  <c r="P702" i="1"/>
  <c r="I663" i="1"/>
  <c r="I685" i="1"/>
  <c r="I687" i="1" s="1"/>
  <c r="J684" i="1"/>
  <c r="Q711" i="1"/>
  <c r="Q710" i="1"/>
  <c r="K513" i="1"/>
  <c r="K551" i="1"/>
  <c r="K512" i="1"/>
  <c r="F551" i="1"/>
  <c r="F513" i="1"/>
  <c r="F512" i="1"/>
  <c r="K688" i="1"/>
  <c r="J689" i="1"/>
  <c r="J691" i="1" s="1"/>
  <c r="C663" i="1"/>
  <c r="G681" i="1"/>
  <c r="G683" i="1" s="1"/>
  <c r="H680" i="1"/>
  <c r="L692" i="1"/>
  <c r="K693" i="1"/>
  <c r="K695" i="1" s="1"/>
  <c r="Q714" i="1"/>
  <c r="Q715" i="1"/>
  <c r="M663" i="1"/>
  <c r="D663" i="1"/>
  <c r="I673" i="1"/>
  <c r="I675" i="1" s="1"/>
  <c r="J672" i="1"/>
  <c r="P551" i="1"/>
  <c r="P513" i="1"/>
  <c r="P512" i="1"/>
  <c r="P653" i="1"/>
  <c r="P650" i="1"/>
  <c r="P656" i="1"/>
  <c r="I676" i="1"/>
  <c r="H677" i="1"/>
  <c r="H679" i="1" s="1"/>
  <c r="K645" i="1"/>
  <c r="P645" i="1"/>
  <c r="B574" i="1"/>
  <c r="B552" i="1"/>
  <c r="B559" i="1"/>
  <c r="H650" i="1"/>
  <c r="H656" i="1"/>
  <c r="H663" i="1" s="1"/>
  <c r="H653" i="1"/>
  <c r="O663" i="1"/>
  <c r="Q663" i="1"/>
  <c r="I512" i="1"/>
  <c r="I551" i="1"/>
  <c r="I513" i="1"/>
  <c r="E513" i="1"/>
  <c r="E512" i="1"/>
  <c r="E551" i="1"/>
  <c r="L645" i="1"/>
  <c r="M575" i="1" l="1"/>
  <c r="M582" i="1"/>
  <c r="M633" i="1" s="1"/>
  <c r="G553" i="1"/>
  <c r="G559" i="1"/>
  <c r="H561" i="1" s="1"/>
  <c r="G574" i="1"/>
  <c r="G552" i="1"/>
  <c r="O707" i="1"/>
  <c r="O706" i="1"/>
  <c r="Q574" i="1"/>
  <c r="Q553" i="1"/>
  <c r="Q552" i="1"/>
  <c r="Q559" i="1"/>
  <c r="H681" i="1"/>
  <c r="H683" i="1" s="1"/>
  <c r="I680" i="1"/>
  <c r="J673" i="1"/>
  <c r="J675" i="1" s="1"/>
  <c r="K672" i="1"/>
  <c r="R656" i="1"/>
  <c r="J685" i="1"/>
  <c r="J687" i="1" s="1"/>
  <c r="K684" i="1"/>
  <c r="Q696" i="1"/>
  <c r="Q697" i="1" s="1"/>
  <c r="N697" i="1"/>
  <c r="N699" i="1" s="1"/>
  <c r="P706" i="1"/>
  <c r="P707" i="1"/>
  <c r="J560" i="1"/>
  <c r="J657" i="1"/>
  <c r="O560" i="1"/>
  <c r="O561" i="1"/>
  <c r="O657" i="1"/>
  <c r="M560" i="1"/>
  <c r="M657" i="1"/>
  <c r="Q702" i="1"/>
  <c r="Q703" i="1"/>
  <c r="E574" i="1"/>
  <c r="E553" i="1"/>
  <c r="E552" i="1"/>
  <c r="E559" i="1"/>
  <c r="F574" i="1"/>
  <c r="F552" i="1"/>
  <c r="F553" i="1"/>
  <c r="F559" i="1"/>
  <c r="O575" i="1"/>
  <c r="O582" i="1"/>
  <c r="O633" i="1" s="1"/>
  <c r="B560" i="1"/>
  <c r="B657" i="1"/>
  <c r="J575" i="1"/>
  <c r="J582" i="1"/>
  <c r="J633" i="1" s="1"/>
  <c r="K559" i="1"/>
  <c r="K553" i="1"/>
  <c r="K574" i="1"/>
  <c r="K552" i="1"/>
  <c r="H560" i="1"/>
  <c r="H657" i="1"/>
  <c r="D559" i="1"/>
  <c r="D552" i="1"/>
  <c r="D553" i="1"/>
  <c r="D574" i="1"/>
  <c r="N561" i="1"/>
  <c r="N560" i="1"/>
  <c r="N657" i="1"/>
  <c r="B575" i="1"/>
  <c r="B582" i="1"/>
  <c r="B633" i="1" s="1"/>
  <c r="M692" i="1"/>
  <c r="L693" i="1"/>
  <c r="L695" i="1" s="1"/>
  <c r="H553" i="1"/>
  <c r="P559" i="1"/>
  <c r="P574" i="1"/>
  <c r="P552" i="1"/>
  <c r="P553" i="1"/>
  <c r="H575" i="1"/>
  <c r="H582" i="1"/>
  <c r="H633" i="1" s="1"/>
  <c r="Q704" i="1"/>
  <c r="Q705" i="1" s="1"/>
  <c r="N705" i="1"/>
  <c r="N707" i="1" s="1"/>
  <c r="N575" i="1"/>
  <c r="N582" i="1"/>
  <c r="N633" i="1" s="1"/>
  <c r="I574" i="1"/>
  <c r="I559" i="1"/>
  <c r="I553" i="1"/>
  <c r="I552" i="1"/>
  <c r="I677" i="1"/>
  <c r="I679" i="1" s="1"/>
  <c r="J676" i="1"/>
  <c r="O698" i="1"/>
  <c r="O699" i="1"/>
  <c r="C553" i="1"/>
  <c r="C552" i="1"/>
  <c r="C559" i="1"/>
  <c r="C574" i="1"/>
  <c r="P663" i="1"/>
  <c r="L688" i="1"/>
  <c r="K689" i="1"/>
  <c r="K691" i="1" s="1"/>
  <c r="P698" i="1"/>
  <c r="P699" i="1"/>
  <c r="L553" i="1"/>
  <c r="L559" i="1"/>
  <c r="L574" i="1"/>
  <c r="L552" i="1"/>
  <c r="P666" i="1" l="1"/>
  <c r="D666" i="1"/>
  <c r="O666" i="1"/>
  <c r="C666" i="1"/>
  <c r="N666" i="1"/>
  <c r="B666" i="1"/>
  <c r="M666" i="1"/>
  <c r="L666" i="1"/>
  <c r="K666" i="1"/>
  <c r="J666" i="1"/>
  <c r="I666" i="1"/>
  <c r="H666" i="1"/>
  <c r="G666" i="1"/>
  <c r="F666" i="1"/>
  <c r="Q666" i="1"/>
  <c r="E666" i="1"/>
  <c r="L575" i="1"/>
  <c r="L582" i="1"/>
  <c r="L633" i="1" s="1"/>
  <c r="O692" i="1"/>
  <c r="O693" i="1" s="1"/>
  <c r="N692" i="1"/>
  <c r="M693" i="1"/>
  <c r="M695" i="1" s="1"/>
  <c r="P692" i="1"/>
  <c r="P693" i="1" s="1"/>
  <c r="Q575" i="1"/>
  <c r="Q582" i="1"/>
  <c r="Q633" i="1" s="1"/>
  <c r="G575" i="1"/>
  <c r="G582" i="1"/>
  <c r="G633" i="1" s="1"/>
  <c r="E560" i="1"/>
  <c r="E561" i="1"/>
  <c r="E657" i="1"/>
  <c r="I561" i="1"/>
  <c r="I560" i="1"/>
  <c r="I657" i="1"/>
  <c r="L561" i="1"/>
  <c r="L560" i="1"/>
  <c r="L657" i="1"/>
  <c r="F560" i="1"/>
  <c r="F561" i="1"/>
  <c r="F657" i="1"/>
  <c r="Q698" i="1"/>
  <c r="Q699" i="1"/>
  <c r="Q706" i="1"/>
  <c r="Q707" i="1"/>
  <c r="M561" i="1"/>
  <c r="K685" i="1"/>
  <c r="K687" i="1" s="1"/>
  <c r="L684" i="1"/>
  <c r="D575" i="1"/>
  <c r="D582" i="1"/>
  <c r="D633" i="1" s="1"/>
  <c r="K575" i="1"/>
  <c r="K582" i="1"/>
  <c r="K633" i="1" s="1"/>
  <c r="G560" i="1"/>
  <c r="G561" i="1"/>
  <c r="G657" i="1"/>
  <c r="M688" i="1"/>
  <c r="L689" i="1"/>
  <c r="L691" i="1" s="1"/>
  <c r="P575" i="1"/>
  <c r="P582" i="1"/>
  <c r="P633" i="1" s="1"/>
  <c r="I681" i="1"/>
  <c r="I683" i="1" s="1"/>
  <c r="J680" i="1"/>
  <c r="J677" i="1"/>
  <c r="J679" i="1" s="1"/>
  <c r="K676" i="1"/>
  <c r="F575" i="1"/>
  <c r="F582" i="1"/>
  <c r="F633" i="1" s="1"/>
  <c r="K560" i="1"/>
  <c r="K561" i="1"/>
  <c r="K657" i="1"/>
  <c r="K673" i="1"/>
  <c r="K675" i="1" s="1"/>
  <c r="L672" i="1"/>
  <c r="P561" i="1"/>
  <c r="P560" i="1"/>
  <c r="P657" i="1"/>
  <c r="J561" i="1"/>
  <c r="C575" i="1"/>
  <c r="C582" i="1"/>
  <c r="C633" i="1" s="1"/>
  <c r="I575" i="1"/>
  <c r="I582" i="1"/>
  <c r="I633" i="1" s="1"/>
  <c r="D561" i="1"/>
  <c r="D560" i="1"/>
  <c r="D657" i="1"/>
  <c r="R657" i="1" s="1"/>
  <c r="E575" i="1"/>
  <c r="E582" i="1"/>
  <c r="E633" i="1" s="1"/>
  <c r="Q560" i="1"/>
  <c r="Q561" i="1"/>
  <c r="Q657" i="1"/>
  <c r="C560" i="1"/>
  <c r="C561" i="1"/>
  <c r="C657" i="1"/>
  <c r="L685" i="1" l="1"/>
  <c r="L687" i="1" s="1"/>
  <c r="M684" i="1"/>
  <c r="N693" i="1"/>
  <c r="N695" i="1" s="1"/>
  <c r="Q692" i="1"/>
  <c r="Q693" i="1" s="1"/>
  <c r="L673" i="1"/>
  <c r="L675" i="1" s="1"/>
  <c r="M672" i="1"/>
  <c r="O694" i="1"/>
  <c r="O695" i="1"/>
  <c r="O688" i="1"/>
  <c r="O689" i="1" s="1"/>
  <c r="N688" i="1"/>
  <c r="M689" i="1"/>
  <c r="M691" i="1" s="1"/>
  <c r="P688" i="1"/>
  <c r="P689" i="1" s="1"/>
  <c r="L667" i="1"/>
  <c r="L670" i="1" s="1"/>
  <c r="K667" i="1"/>
  <c r="K670" i="1" s="1"/>
  <c r="J667" i="1"/>
  <c r="J670" i="1" s="1"/>
  <c r="I667" i="1"/>
  <c r="I670" i="1" s="1"/>
  <c r="H667" i="1"/>
  <c r="H670" i="1" s="1"/>
  <c r="G667" i="1"/>
  <c r="G670" i="1" s="1"/>
  <c r="F667" i="1"/>
  <c r="F670" i="1" s="1"/>
  <c r="Q667" i="1"/>
  <c r="Q670" i="1" s="1"/>
  <c r="E667" i="1"/>
  <c r="E670" i="1" s="1"/>
  <c r="P667" i="1"/>
  <c r="P670" i="1" s="1"/>
  <c r="D667" i="1"/>
  <c r="D670" i="1" s="1"/>
  <c r="O667" i="1"/>
  <c r="O670" i="1" s="1"/>
  <c r="C667" i="1"/>
  <c r="C670" i="1" s="1"/>
  <c r="N667" i="1"/>
  <c r="N670" i="1" s="1"/>
  <c r="B667" i="1"/>
  <c r="B670" i="1" s="1"/>
  <c r="M667" i="1"/>
  <c r="M670" i="1" s="1"/>
  <c r="K677" i="1"/>
  <c r="K679" i="1" s="1"/>
  <c r="L676" i="1"/>
  <c r="J681" i="1"/>
  <c r="J683" i="1" s="1"/>
  <c r="K680" i="1"/>
  <c r="P694" i="1"/>
  <c r="P695" i="1"/>
  <c r="N689" i="1" l="1"/>
  <c r="N691" i="1" s="1"/>
  <c r="Q688" i="1"/>
  <c r="Q689" i="1" s="1"/>
  <c r="O690" i="1"/>
  <c r="O691" i="1"/>
  <c r="L680" i="1"/>
  <c r="K681" i="1"/>
  <c r="K683" i="1" s="1"/>
  <c r="Q694" i="1"/>
  <c r="Q695" i="1"/>
  <c r="P690" i="1"/>
  <c r="P691" i="1"/>
  <c r="L677" i="1"/>
  <c r="L679" i="1" s="1"/>
  <c r="M676" i="1"/>
  <c r="M673" i="1"/>
  <c r="M675" i="1" s="1"/>
  <c r="P672" i="1"/>
  <c r="P673" i="1" s="1"/>
  <c r="O672" i="1"/>
  <c r="O673" i="1" s="1"/>
  <c r="N672" i="1"/>
  <c r="P684" i="1"/>
  <c r="P685" i="1" s="1"/>
  <c r="O684" i="1"/>
  <c r="O685" i="1" s="1"/>
  <c r="M685" i="1"/>
  <c r="M687" i="1" s="1"/>
  <c r="N684" i="1"/>
  <c r="N673" i="1" l="1"/>
  <c r="N675" i="1" s="1"/>
  <c r="Q672" i="1"/>
  <c r="Q673" i="1" s="1"/>
  <c r="Q690" i="1"/>
  <c r="Q691" i="1"/>
  <c r="O687" i="1"/>
  <c r="O686" i="1"/>
  <c r="P687" i="1"/>
  <c r="P686" i="1"/>
  <c r="L681" i="1"/>
  <c r="L683" i="1" s="1"/>
  <c r="M680" i="1"/>
  <c r="O675" i="1"/>
  <c r="O674" i="1"/>
  <c r="P675" i="1"/>
  <c r="P674" i="1"/>
  <c r="M677" i="1"/>
  <c r="M679" i="1" s="1"/>
  <c r="P676" i="1"/>
  <c r="P677" i="1" s="1"/>
  <c r="O676" i="1"/>
  <c r="O677" i="1" s="1"/>
  <c r="N676" i="1"/>
  <c r="Q684" i="1"/>
  <c r="Q685" i="1" s="1"/>
  <c r="N685" i="1"/>
  <c r="N687" i="1" s="1"/>
  <c r="Q687" i="1" l="1"/>
  <c r="Q686" i="1"/>
  <c r="N677" i="1"/>
  <c r="N679" i="1" s="1"/>
  <c r="Q676" i="1"/>
  <c r="Q677" i="1" s="1"/>
  <c r="P680" i="1"/>
  <c r="P681" i="1" s="1"/>
  <c r="M681" i="1"/>
  <c r="M683" i="1" s="1"/>
  <c r="O680" i="1"/>
  <c r="O681" i="1" s="1"/>
  <c r="N680" i="1"/>
  <c r="O678" i="1"/>
  <c r="O679" i="1"/>
  <c r="P679" i="1"/>
  <c r="P678" i="1"/>
  <c r="Q674" i="1"/>
  <c r="Q675" i="1"/>
  <c r="O683" i="1" l="1"/>
  <c r="O682" i="1"/>
  <c r="P683" i="1"/>
  <c r="P682" i="1"/>
  <c r="Q679" i="1"/>
  <c r="Q678" i="1"/>
  <c r="Q680" i="1"/>
  <c r="Q681" i="1" s="1"/>
  <c r="N681" i="1"/>
  <c r="N683" i="1" s="1"/>
  <c r="Q683" i="1" l="1"/>
  <c r="Q682" i="1"/>
</calcChain>
</file>

<file path=xl/sharedStrings.xml><?xml version="1.0" encoding="utf-8"?>
<sst xmlns="http://schemas.openxmlformats.org/spreadsheetml/2006/main" count="786" uniqueCount="366">
  <si>
    <t>Balance Sheet</t>
  </si>
  <si>
    <t/>
  </si>
  <si>
    <t>Q1/2023</t>
  </si>
  <si>
    <t>Yearly/2022</t>
  </si>
  <si>
    <t>Q3/2022</t>
  </si>
  <si>
    <t>Q2/2022</t>
  </si>
  <si>
    <t>Q1/2022</t>
  </si>
  <si>
    <t>Yearly/2021</t>
  </si>
  <si>
    <t>Q3/2021</t>
  </si>
  <si>
    <t>Q2/2021</t>
  </si>
  <si>
    <t>Q1/2021</t>
  </si>
  <si>
    <t>Yearly/2020</t>
  </si>
  <si>
    <t>Q3/2020</t>
  </si>
  <si>
    <t>Q2/2020</t>
  </si>
  <si>
    <t>Q1/2020</t>
  </si>
  <si>
    <t>Yearly/2019</t>
  </si>
  <si>
    <t>Q3/2019</t>
  </si>
  <si>
    <t>Q2/2019</t>
  </si>
  <si>
    <t>Q1/2019</t>
  </si>
  <si>
    <t>Yearly/2018</t>
  </si>
  <si>
    <t>Q3/2018</t>
  </si>
  <si>
    <t>Q2/2018</t>
  </si>
  <si>
    <t>Q1/2018</t>
  </si>
  <si>
    <t>Yearly/2017</t>
  </si>
  <si>
    <t>Q3/2017</t>
  </si>
  <si>
    <t>Q2/2017</t>
  </si>
  <si>
    <t>Q1/2017</t>
  </si>
  <si>
    <t>Yearly/2016</t>
  </si>
  <si>
    <t>Q3/2016</t>
  </si>
  <si>
    <t>Q2/2016</t>
  </si>
  <si>
    <t>Q1/2016</t>
  </si>
  <si>
    <t>Yearly/2015</t>
  </si>
  <si>
    <t>Q3/2015</t>
  </si>
  <si>
    <t>Q2/2015</t>
  </si>
  <si>
    <t>Q1/2015</t>
  </si>
  <si>
    <t>Yearly/2014</t>
  </si>
  <si>
    <t>Q3/2014</t>
  </si>
  <si>
    <t>Q2/2014</t>
  </si>
  <si>
    <t>Q1/2014</t>
  </si>
  <si>
    <t>Yearly/2013</t>
  </si>
  <si>
    <t>Q3/2013</t>
  </si>
  <si>
    <t>Q2/2013</t>
  </si>
  <si>
    <t>Q1/2013</t>
  </si>
  <si>
    <t>Yearly/2012</t>
  </si>
  <si>
    <t>Q3/2012</t>
  </si>
  <si>
    <t>Q2/2012</t>
  </si>
  <si>
    <t>Q1/2012</t>
  </si>
  <si>
    <t>Yearly/2011</t>
  </si>
  <si>
    <t>Q3/2011</t>
  </si>
  <si>
    <t>Q2/2011</t>
  </si>
  <si>
    <t>Q1/2011</t>
  </si>
  <si>
    <t>Yearly/2010</t>
  </si>
  <si>
    <t>Q3/2010</t>
  </si>
  <si>
    <t>Q2/2010</t>
  </si>
  <si>
    <t>Q1/2010</t>
  </si>
  <si>
    <t>Yearly/2009</t>
  </si>
  <si>
    <t>Q3/2009</t>
  </si>
  <si>
    <t>Q2/2009</t>
  </si>
  <si>
    <t>Q1/2009</t>
  </si>
  <si>
    <t>Yearly/2008</t>
  </si>
  <si>
    <t>Q3/2008</t>
  </si>
  <si>
    <t>Q2/2008</t>
  </si>
  <si>
    <t>Q1/2008</t>
  </si>
  <si>
    <t xml:space="preserve"> Assets</t>
  </si>
  <si>
    <t xml:space="preserve"> Current Assets</t>
  </si>
  <si>
    <t xml:space="preserve">    Cash And Cash Equivalents</t>
  </si>
  <si>
    <t xml:space="preserve">    Trade And Other Receivables - Current - Net</t>
  </si>
  <si>
    <t xml:space="preserve">      Other Parties</t>
  </si>
  <si>
    <t xml:space="preserve">      Other Current Receivables</t>
  </si>
  <si>
    <t xml:space="preserve">    Inventories - Net</t>
  </si>
  <si>
    <t xml:space="preserve">    Other Tax Or Other Receivables Under Law And Regulations - Current</t>
  </si>
  <si>
    <t xml:space="preserve">      Other Tax Receivables</t>
  </si>
  <si>
    <t xml:space="preserve">    Other Current Assets</t>
  </si>
  <si>
    <t xml:space="preserve">      Other Current Assets - Others</t>
  </si>
  <si>
    <t xml:space="preserve">    Total Current Assets</t>
  </si>
  <si>
    <t xml:space="preserve"> Non-Current Assets</t>
  </si>
  <si>
    <t xml:space="preserve">    Investment In Subsidiaries, Associates And Joint Ventures Using The Equity Method - Net</t>
  </si>
  <si>
    <t xml:space="preserve">      Investment In Associates</t>
  </si>
  <si>
    <t xml:space="preserve">    Other Non-Current Financial Assets</t>
  </si>
  <si>
    <t xml:space="preserve">      Deposits</t>
  </si>
  <si>
    <t xml:space="preserve">    Investment Properties - Net</t>
  </si>
  <si>
    <t xml:space="preserve">    Property, Plant And Equipment - Net</t>
  </si>
  <si>
    <t xml:space="preserve">    Right-Of-Use Assets - Net</t>
  </si>
  <si>
    <t xml:space="preserve">    Intangible Assets - Net</t>
  </si>
  <si>
    <t xml:space="preserve">      Software Licences</t>
  </si>
  <si>
    <t xml:space="preserve">      Intangible Assets - Others</t>
  </si>
  <si>
    <t xml:space="preserve">    Deferred Tax Assets</t>
  </si>
  <si>
    <t xml:space="preserve">    Income Tax Receivable - Non-Current</t>
  </si>
  <si>
    <t xml:space="preserve">    Other Tax Or Other Receivables Under Law And Regulations - Non-Current</t>
  </si>
  <si>
    <t xml:space="preserve">    Other Non-Current Assets</t>
  </si>
  <si>
    <t xml:space="preserve">      Other Non-Current Assets - Others</t>
  </si>
  <si>
    <t xml:space="preserve">    Total Non-Current Assets</t>
  </si>
  <si>
    <t xml:space="preserve">    Total Assets</t>
  </si>
  <si>
    <t xml:space="preserve"> Liabilities</t>
  </si>
  <si>
    <t xml:space="preserve"> Current Liabilities</t>
  </si>
  <si>
    <t xml:space="preserve">    Bank Overdrafts And Short-Term Borrowings From Financial Institutions</t>
  </si>
  <si>
    <t xml:space="preserve">    Trade And Other Payables - Current</t>
  </si>
  <si>
    <t xml:space="preserve">      Other Current Payables</t>
  </si>
  <si>
    <t xml:space="preserve">    Accrued Expenses - Current</t>
  </si>
  <si>
    <t xml:space="preserve">    Current Portion Of Long-Term Debts</t>
  </si>
  <si>
    <t xml:space="preserve">      Bonds</t>
  </si>
  <si>
    <t xml:space="preserve">      Current Portion Of Long-Term Debts - Others</t>
  </si>
  <si>
    <t xml:space="preserve">    Other Current Financial Liabilities</t>
  </si>
  <si>
    <t xml:space="preserve">      Other Current Financial Liabilities - Others</t>
  </si>
  <si>
    <t xml:space="preserve">    Contract Liabilities And Unearned Rental Income - Current</t>
  </si>
  <si>
    <t xml:space="preserve">      Deferred Revenue - Others</t>
  </si>
  <si>
    <t xml:space="preserve">      Contract Liabilities And Unearned Rental Income - Others</t>
  </si>
  <si>
    <t xml:space="preserve">    Current Portion Of Lease Liabilities</t>
  </si>
  <si>
    <t xml:space="preserve">    Income Tax Payable</t>
  </si>
  <si>
    <t xml:space="preserve">    Other Tax Or Other Payables Under Law And Regulations - Current</t>
  </si>
  <si>
    <t xml:space="preserve">      Other Tax Payables</t>
  </si>
  <si>
    <t xml:space="preserve">    Other Current Liabilities</t>
  </si>
  <si>
    <t xml:space="preserve">    Total Current Liabilities</t>
  </si>
  <si>
    <t xml:space="preserve"> Non-Current Liabilities</t>
  </si>
  <si>
    <t xml:space="preserve">    Non-Current Portion Of Long-Term Debts</t>
  </si>
  <si>
    <t xml:space="preserve">      Non-Current Portion Of Long-Term Debts - Others</t>
  </si>
  <si>
    <t xml:space="preserve">    Non-Current Portion Of Lease Liabilities</t>
  </si>
  <si>
    <t xml:space="preserve">    Contract Liabilities And Unearned Rental Income - Non-Current</t>
  </si>
  <si>
    <t xml:space="preserve">      Unearned Rental Income</t>
  </si>
  <si>
    <t xml:space="preserve">    Provisions For Employee Benefit Obligations - Non-Current</t>
  </si>
  <si>
    <t xml:space="preserve">    Other Non-Current Liabilities</t>
  </si>
  <si>
    <t xml:space="preserve">    Total Non-Current Liabilities</t>
  </si>
  <si>
    <t xml:space="preserve">    Total Liabilities</t>
  </si>
  <si>
    <t xml:space="preserve"> Equity</t>
  </si>
  <si>
    <t xml:space="preserve">    Authorised Share Capital</t>
  </si>
  <si>
    <t xml:space="preserve">      Authorised Ordinary Shares</t>
  </si>
  <si>
    <t xml:space="preserve">    Issued And Paid-Up Share Capital</t>
  </si>
  <si>
    <t xml:space="preserve">      Paid-Up Ordinary Shares</t>
  </si>
  <si>
    <t xml:space="preserve">    Premium (Discount) On Share Capital</t>
  </si>
  <si>
    <t xml:space="preserve">      Premium (Discount) On Ordinary Shares</t>
  </si>
  <si>
    <t xml:space="preserve">    Retained Earnings (Deficits)</t>
  </si>
  <si>
    <t xml:space="preserve">      Retained Earnings - Appropriated</t>
  </si>
  <si>
    <t xml:space="preserve">        Legal And Statutory Reserves</t>
  </si>
  <si>
    <t xml:space="preserve">      Retained Earnings (Deficits) - Unappropriated</t>
  </si>
  <si>
    <t xml:space="preserve">    Other Components Of Equity</t>
  </si>
  <si>
    <t xml:space="preserve">      Other Components Of Equity - Others</t>
  </si>
  <si>
    <t xml:space="preserve">    Equity Attributable To Owners Of The Parent</t>
  </si>
  <si>
    <t xml:space="preserve">    Non-Controlling Interests</t>
  </si>
  <si>
    <t xml:space="preserve">    Total Equity</t>
  </si>
  <si>
    <t xml:space="preserve">    Total Liabilities And Equity</t>
  </si>
  <si>
    <t xml:space="preserve">    Short-Term Borrowings</t>
  </si>
  <si>
    <t>Short-Term Debt</t>
  </si>
  <si>
    <t>Long-Term Debt</t>
  </si>
  <si>
    <t>Total Debt</t>
  </si>
  <si>
    <t>P&amp;L</t>
  </si>
  <si>
    <t>Q4/2022</t>
  </si>
  <si>
    <t>Q4/2021</t>
  </si>
  <si>
    <t>Q4/2020</t>
  </si>
  <si>
    <t>Q4/2019</t>
  </si>
  <si>
    <t>Q4/2018</t>
  </si>
  <si>
    <t>Q4/2017</t>
  </si>
  <si>
    <t>Q4/2016</t>
  </si>
  <si>
    <t>Q4/2015</t>
  </si>
  <si>
    <t>Q4/2014</t>
  </si>
  <si>
    <t>Q4/2013</t>
  </si>
  <si>
    <t>Q4/2012</t>
  </si>
  <si>
    <t>Q4/2011</t>
  </si>
  <si>
    <t>Q4/2010</t>
  </si>
  <si>
    <t>Q4/2009</t>
  </si>
  <si>
    <t>Q4/2008</t>
  </si>
  <si>
    <t xml:space="preserve"> Statement Of Comprehensive Income</t>
  </si>
  <si>
    <t xml:space="preserve"> Revenue</t>
  </si>
  <si>
    <t xml:space="preserve">    Revenue From Operations</t>
  </si>
  <si>
    <t xml:space="preserve">      Revenue From Sales And Rendering Services</t>
  </si>
  <si>
    <t xml:space="preserve">      Revenue From Sales</t>
  </si>
  <si>
    <t xml:space="preserve">      Revenue From Rendering Services</t>
  </si>
  <si>
    <t xml:space="preserve">      Revenue From Leases</t>
  </si>
  <si>
    <t xml:space="preserve">        Lease Income</t>
  </si>
  <si>
    <t xml:space="preserve">    Interest And Dividend Income</t>
  </si>
  <si>
    <t xml:space="preserve">      Interest Income</t>
  </si>
  <si>
    <t xml:space="preserve">    Other Income</t>
  </si>
  <si>
    <t xml:space="preserve">    Total Revenue</t>
  </si>
  <si>
    <t xml:space="preserve"> Cost And Expenses</t>
  </si>
  <si>
    <t xml:space="preserve">    Costs</t>
  </si>
  <si>
    <t xml:space="preserve">      Cost Of Sales</t>
  </si>
  <si>
    <t xml:space="preserve">      Cost Of Rendering Services</t>
  </si>
  <si>
    <t xml:space="preserve">      Cost Of Leases</t>
  </si>
  <si>
    <t xml:space="preserve">    Selling And Administrative Expenses</t>
  </si>
  <si>
    <t xml:space="preserve">      Selling Expenses</t>
  </si>
  <si>
    <t xml:space="preserve">      Administrative Expenses</t>
  </si>
  <si>
    <t xml:space="preserve">    Management And Directors' Remuneration</t>
  </si>
  <si>
    <t xml:space="preserve">    Other Expenses</t>
  </si>
  <si>
    <t xml:space="preserve">    Total Cost And Expenses</t>
  </si>
  <si>
    <t xml:space="preserve">    Profit (Loss) Before Finance Costs And Income Tax Expense</t>
  </si>
  <si>
    <t xml:space="preserve">    Finance Costs</t>
  </si>
  <si>
    <t xml:space="preserve">    Income Tax Expense</t>
  </si>
  <si>
    <t xml:space="preserve">    Profit (Loss) For The Period From Continuing Operations</t>
  </si>
  <si>
    <t xml:space="preserve">    Profit (Loss) From Discontinued Operations</t>
  </si>
  <si>
    <t xml:space="preserve">    Net Profit (Loss) For The Period</t>
  </si>
  <si>
    <t xml:space="preserve"> Other Comprehensive Income</t>
  </si>
  <si>
    <t xml:space="preserve">    Net Profit (Loss) For The Period / Profit (Loss) For The Period From Continuing Operations</t>
  </si>
  <si>
    <t xml:space="preserve"> Items That Will Be Subsequently Reclassified To Profit Or Loss</t>
  </si>
  <si>
    <t xml:space="preserve">    Currency Translation Adjustments</t>
  </si>
  <si>
    <t xml:space="preserve">    Other Comprehensive Income That Will Be Subsequently Reclassified To Profit Or Loss</t>
  </si>
  <si>
    <t xml:space="preserve">    Income Taxes Relating To Items That Will Be Subsequently Reclassified To Profit Or Loss</t>
  </si>
  <si>
    <t xml:space="preserve"> Items That Will Not Be Subsequently Reclassified To Profit Or Loss</t>
  </si>
  <si>
    <t xml:space="preserve">    Remeasurement Of Employee Benefit Obligations</t>
  </si>
  <si>
    <t xml:space="preserve">    Income Taxes Relating To Items That Will Not Be Subsequently Reclassified To Profit Or Loss</t>
  </si>
  <si>
    <t xml:space="preserve">    Other Comprehensive Income (Expense) - Net Of Tax</t>
  </si>
  <si>
    <t xml:space="preserve">    Total Comprehensive Income (Expense) For The Period</t>
  </si>
  <si>
    <t xml:space="preserve"> Net Profit (Loss) Attributable To :</t>
  </si>
  <si>
    <t xml:space="preserve">      Net Profit (Loss) Attributable To : Owners Of The Parent</t>
  </si>
  <si>
    <t xml:space="preserve">      Net Profit (Loss) Attributable To : Non-Controlling Interests</t>
  </si>
  <si>
    <t xml:space="preserve"> Total Comprehensive Income (Expense) Attributable To :</t>
  </si>
  <si>
    <t xml:space="preserve">      Total Comprehensive Income (Expense) Attributable To : Owners Of The Parent</t>
  </si>
  <si>
    <t xml:space="preserve">      Total Comprehensive Income (Expense) Attributable To : Non-Controlling Interests</t>
  </si>
  <si>
    <t xml:space="preserve">    Basic Earnings (Loss) Per Share (Baht/Share)</t>
  </si>
  <si>
    <t xml:space="preserve">    Diluted Earnings (Loss) Per Share (Baht/Share)</t>
  </si>
  <si>
    <t xml:space="preserve"> Other Expenses (Edited)</t>
  </si>
  <si>
    <t>Cashflow</t>
  </si>
  <si>
    <t xml:space="preserve"> Net Cash From Operating Activities</t>
  </si>
  <si>
    <t xml:space="preserve">    Net Profit (Loss) Attributable To Owners Of The Parent For The Period</t>
  </si>
  <si>
    <t xml:space="preserve">    Profit (Loss) Before Finance Costs And/Or Income Tax Expense</t>
  </si>
  <si>
    <t xml:space="preserve">    Depreciation And Amortisation</t>
  </si>
  <si>
    <t xml:space="preserve">      Depreciation</t>
  </si>
  <si>
    <t xml:space="preserve">    (Reversal Of) Expected Credit Losses</t>
  </si>
  <si>
    <t xml:space="preserve">    (Reversal Of) Loss From Diminution In Value Of Inventories</t>
  </si>
  <si>
    <t xml:space="preserve">    Share Of (Profit) Loss From Investments Accounted For Using The Equity Method</t>
  </si>
  <si>
    <t xml:space="preserve">    (Gains) Losses On Foreign Currency Exchange</t>
  </si>
  <si>
    <t xml:space="preserve">    (Gains) Losses On Disposal Of Other Investments</t>
  </si>
  <si>
    <t xml:space="preserve">    (Gains) Losses On Fair Value Adjustments Of Other Financial Instruments</t>
  </si>
  <si>
    <t xml:space="preserve">    (Gains) Losses On Fair Value Adjustments Of Investments</t>
  </si>
  <si>
    <t xml:space="preserve">    (Gains) Losses On Disposal And Write-Off Of Fixed Assets</t>
  </si>
  <si>
    <t xml:space="preserve">      (Gains) Losses On Disposal Of Fixed Assets</t>
  </si>
  <si>
    <t xml:space="preserve">      Loss On Write-Off Of Fixed Assets</t>
  </si>
  <si>
    <t xml:space="preserve">    (Gains) Losses On Disposal And Write-Off Of Other Assets</t>
  </si>
  <si>
    <t xml:space="preserve">      (Gains) Losses On Disposal Of Other Assets</t>
  </si>
  <si>
    <t xml:space="preserve">    (Reversal Of) Impairment Loss Of Fixed Assets</t>
  </si>
  <si>
    <t xml:space="preserve">    (Reversal Of) Loss On Impairment From Investments In Subsidiaries, Associates And Joint Ventures</t>
  </si>
  <si>
    <t xml:space="preserve">    (Reversal Of) Impairment Loss Of Other Assets</t>
  </si>
  <si>
    <t xml:space="preserve">    Dividend And Interest Income</t>
  </si>
  <si>
    <t xml:space="preserve">    Employee Benefit Expenses</t>
  </si>
  <si>
    <t xml:space="preserve">    (Reversal Of) Provisions</t>
  </si>
  <si>
    <t xml:space="preserve">    Other Reconciliation Items</t>
  </si>
  <si>
    <t xml:space="preserve">    Cash Flows From (Used In) Operations Before Changes In Operating Assets And Liabilities</t>
  </si>
  <si>
    <t xml:space="preserve"> (Increase) Decrease In Operating Assets</t>
  </si>
  <si>
    <t xml:space="preserve">    (Increase) Decrease In Trade And Other Receivables</t>
  </si>
  <si>
    <t xml:space="preserve">    (Increase) Decrease In Inventories</t>
  </si>
  <si>
    <t xml:space="preserve">    (Increase) Decrease In Other Tax Or Other Receivables Under Law And Regulations</t>
  </si>
  <si>
    <t xml:space="preserve">    (Increase) Decrease In Other Operating Assets</t>
  </si>
  <si>
    <t xml:space="preserve"> Increase (Decrease) In Operating Liabilities</t>
  </si>
  <si>
    <t xml:space="preserve">    Increase (Decrease) In Trade And Other Payables</t>
  </si>
  <si>
    <t xml:space="preserve">    Increase (Decrease) In Provisions For Employee Benefit Obligations</t>
  </si>
  <si>
    <t xml:space="preserve">    Increase (Decrease) In Other Tax Or Other Payables Under Law And Regulations</t>
  </si>
  <si>
    <t xml:space="preserve">    Increase (Decrease) In Other Operating Liabilities</t>
  </si>
  <si>
    <t xml:space="preserve">    Cash Generated From (Used In) Operations</t>
  </si>
  <si>
    <t xml:space="preserve">    Interest Paid</t>
  </si>
  <si>
    <t xml:space="preserve">    Income Tax (Paid) Received</t>
  </si>
  <si>
    <t xml:space="preserve">    Net Cash From (Used In) Operating Activities</t>
  </si>
  <si>
    <t xml:space="preserve"> Net Cash From Investing Activities</t>
  </si>
  <si>
    <t xml:space="preserve">    Payment For Purchase Of Investment In Subsidiaries, Associates And Joint Ventures</t>
  </si>
  <si>
    <t xml:space="preserve">    Proceeds From Disposal Of Fixed Assets</t>
  </si>
  <si>
    <t xml:space="preserve">      Property, Plant And Equipment</t>
  </si>
  <si>
    <t xml:space="preserve">      Investment Properties</t>
  </si>
  <si>
    <t xml:space="preserve">    Payment For Purchase Of Fixed Assets</t>
  </si>
  <si>
    <t xml:space="preserve">      Intangible Assets</t>
  </si>
  <si>
    <t xml:space="preserve">      Right-Of-Use Assets</t>
  </si>
  <si>
    <t xml:space="preserve">    Payment For Acquisition Of Assets Under Concession Agreements</t>
  </si>
  <si>
    <t xml:space="preserve">    Interest Received</t>
  </si>
  <si>
    <t xml:space="preserve">    Other Items (Investing Activities)</t>
  </si>
  <si>
    <t xml:space="preserve">    Net Cash From (Used In) Investing Activities</t>
  </si>
  <si>
    <t xml:space="preserve"> Net Cash From Financing Activities</t>
  </si>
  <si>
    <t xml:space="preserve">    Increase (Decrease) In Bank Overdrafts And Short-Term Borrowings - Financial Institutions</t>
  </si>
  <si>
    <t xml:space="preserve">    Proceeds From Borrowings</t>
  </si>
  <si>
    <t xml:space="preserve">      Proceeds From Short-Term Borrowings</t>
  </si>
  <si>
    <t xml:space="preserve">        Proceeds From Short-Term Borrowings - Financial Institutions</t>
  </si>
  <si>
    <t xml:space="preserve">      Proceeds From Long-Term Borrowings</t>
  </si>
  <si>
    <t xml:space="preserve">        Proceeds From Long-Term Borrowings - Financial Institutions</t>
  </si>
  <si>
    <t xml:space="preserve">        Proceeds From Long-Term Borrowings - Other Parties</t>
  </si>
  <si>
    <t xml:space="preserve">    Repayments On Borrowings</t>
  </si>
  <si>
    <t xml:space="preserve">      Repayments On Short-Term Borrowings</t>
  </si>
  <si>
    <t xml:space="preserve">        Repayments On Short-Term Borrowings - Financial Institutions</t>
  </si>
  <si>
    <t xml:space="preserve">      Repayments On Long-Term Borrowings</t>
  </si>
  <si>
    <t xml:space="preserve">        Repayments On Long-Term Borrowings - Financial Institutions</t>
  </si>
  <si>
    <t xml:space="preserve">        Repayments On Long-Term Borrowings - Other Parties</t>
  </si>
  <si>
    <t xml:space="preserve">    Repayments On Lease Liabilities</t>
  </si>
  <si>
    <t xml:space="preserve">    Proceeds From Issuance Of Debt Instruments</t>
  </si>
  <si>
    <t xml:space="preserve">    Repayments On Debt Instruments</t>
  </si>
  <si>
    <t xml:space="preserve">    Proceeds From Issuance Of Equity Instruments</t>
  </si>
  <si>
    <t xml:space="preserve">    Dividend Paid</t>
  </si>
  <si>
    <t xml:space="preserve">    Other Items (Financing Activities)</t>
  </si>
  <si>
    <t xml:space="preserve">    Net Cash From (Used In) Financing Activities</t>
  </si>
  <si>
    <t xml:space="preserve">    Net Increase (Decrease) In Cash And Cash Equivalent</t>
  </si>
  <si>
    <t xml:space="preserve">    Differences Of Foreign Currency Exchange On Financial Statements Translation</t>
  </si>
  <si>
    <t xml:space="preserve">    Cash And Cash Equivalents, Beginning Balance</t>
  </si>
  <si>
    <t xml:space="preserve">    Cash And Cash Equivalents, Ending Balance</t>
  </si>
  <si>
    <t>Years Active</t>
  </si>
  <si>
    <t>Latest Year</t>
  </si>
  <si>
    <t>Asset</t>
  </si>
  <si>
    <t>Q1</t>
  </si>
  <si>
    <t>Q2</t>
  </si>
  <si>
    <t>Q3</t>
  </si>
  <si>
    <t>Yearly</t>
  </si>
  <si>
    <t>%Common Size</t>
  </si>
  <si>
    <t xml:space="preserve">    Short-Term Investments - Net</t>
  </si>
  <si>
    <t>Liabilities</t>
  </si>
  <si>
    <t>D/E Ratio</t>
  </si>
  <si>
    <t>Equity</t>
  </si>
  <si>
    <t>REVENUE STRUCTURE</t>
  </si>
  <si>
    <t>Q4</t>
  </si>
  <si>
    <t>%YOY Growth</t>
  </si>
  <si>
    <t xml:space="preserve">    Share Of Profit (Loss) From Investments Accounted For Using The Equity Method</t>
  </si>
  <si>
    <t xml:space="preserve">    Other Gains (Losses)</t>
  </si>
  <si>
    <t>COGS BREAKDOWN</t>
  </si>
  <si>
    <t>Gross Profit</t>
  </si>
  <si>
    <t>%GPM</t>
  </si>
  <si>
    <t>SG&amp;A</t>
  </si>
  <si>
    <t>EBIT</t>
  </si>
  <si>
    <t>%EBIT</t>
  </si>
  <si>
    <t>EBITDA</t>
  </si>
  <si>
    <t>%EBITDA</t>
  </si>
  <si>
    <t>EBT</t>
  </si>
  <si>
    <t>%EBT</t>
  </si>
  <si>
    <t>%Tax Rate</t>
  </si>
  <si>
    <t>%NPM</t>
  </si>
  <si>
    <t>Operating Activities</t>
  </si>
  <si>
    <t>CFO/Net Profit</t>
  </si>
  <si>
    <t>Free Cash Flow</t>
  </si>
  <si>
    <t>Investing Activities</t>
  </si>
  <si>
    <t>Financial Ratio</t>
  </si>
  <si>
    <t>Profitability Ratio</t>
  </si>
  <si>
    <t>ROA</t>
  </si>
  <si>
    <t>ROIC</t>
  </si>
  <si>
    <t>ROE</t>
  </si>
  <si>
    <t>Liquidity Ratio</t>
  </si>
  <si>
    <t>Current Ratio</t>
  </si>
  <si>
    <t>Quick Ratio</t>
  </si>
  <si>
    <t>Leverage Ratio</t>
  </si>
  <si>
    <t>Debt to Equity</t>
  </si>
  <si>
    <t>Debt to Net Profit</t>
  </si>
  <si>
    <t>Efficiency Ratio</t>
  </si>
  <si>
    <t>ระยะเวลาเก็บหนี้เฉลี่ย</t>
  </si>
  <si>
    <t>ระยะเวลาขายสินค้าเฉลี่ย</t>
  </si>
  <si>
    <t>ระยะเวลาชำระหนี้เฉลี่ย</t>
  </si>
  <si>
    <t>Cash Cycle</t>
  </si>
  <si>
    <t>Market Ratio</t>
  </si>
  <si>
    <t>Common Shares</t>
  </si>
  <si>
    <t>Book Value / Share</t>
  </si>
  <si>
    <t>EPS</t>
  </si>
  <si>
    <t>EPS Growth</t>
  </si>
  <si>
    <t>Dividend per Share</t>
  </si>
  <si>
    <t>Dividend Yield</t>
  </si>
  <si>
    <t>Dividend Payout Ratio</t>
  </si>
  <si>
    <t>Market Cap</t>
  </si>
  <si>
    <t>P/BV</t>
  </si>
  <si>
    <t>P/E</t>
  </si>
  <si>
    <t>EV/EBITDA</t>
  </si>
  <si>
    <t>P/S</t>
  </si>
  <si>
    <t>Max Price</t>
  </si>
  <si>
    <t>Min Price</t>
  </si>
  <si>
    <t>HMPRO</t>
  </si>
  <si>
    <t>Price</t>
  </si>
  <si>
    <t>Valuation</t>
  </si>
  <si>
    <t>PEG Ratio</t>
  </si>
  <si>
    <t>CONSENSUS</t>
  </si>
  <si>
    <t>P/BV MOS</t>
  </si>
  <si>
    <t>P/E MOS</t>
  </si>
  <si>
    <t>EV/EBITDA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</si>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</sst>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#,##0,;\-#,##0,"/>
    <numFmt numFmtId="189" formatCode="0.0%"/>
    <numFmt numFmtId="190" formatCode="_(* #,##0_);_(* \(#,##0\);_(* &quot;-&quot;??_);_(@_)"/>
  </numFmts>
  <fonts count="19" x14ac:knownFonts="1"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theme="0"/>
      <name val="Century Gothic"/>
      <family val="1"/>
    </font>
    <font>
      <sz val="11"/>
      <color theme="1"/>
      <name val="Century Gothic"/>
      <family val="2"/>
    </font>
    <font>
      <b/>
      <sz val="11"/>
      <color rgb="FF000000"/>
      <name val="Century Gothic"/>
      <family val="1"/>
    </font>
    <font>
      <sz val="11"/>
      <color rgb="FFFF0000"/>
      <name val="Century Gothic"/>
      <family val="2"/>
    </font>
    <font>
      <sz val="11"/>
      <color rgb="FF000000"/>
      <name val="Century Gothic"/>
      <family val="1"/>
    </font>
    <font>
      <sz val="11"/>
      <color theme="0"/>
      <name val="Century Gothic"/>
      <family val="1"/>
    </font>
    <font>
      <b/>
      <sz val="11"/>
      <color rgb="FF000000"/>
      <name val="Century Gothic"/>
      <family val="2"/>
    </font>
    <font>
      <b/>
      <sz val="12"/>
      <color theme="1"/>
      <name val="Century Gothic"/>
      <family val="1"/>
    </font>
    <font>
      <b/>
      <sz val="11"/>
      <color rgb="FFFFFFFF"/>
      <name val="Century Gothic"/>
      <family val="1"/>
    </font>
    <font>
      <b/>
      <sz val="11"/>
      <color rgb="FF00B050"/>
      <name val="Century Gothic"/>
      <family val="1"/>
    </font>
    <font>
      <b/>
      <sz val="11"/>
      <color theme="1"/>
      <name val="Century Gothic"/>
      <family val="1"/>
    </font>
    <font>
      <b/>
      <sz val="11"/>
      <name val="Century Gothic"/>
      <family val="1"/>
    </font>
    <font>
      <sz val="12"/>
      <color theme="1"/>
      <name val="Tahoma"/>
      <family val="2"/>
      <scheme val="minor"/>
    </font>
    <font>
      <sz val="11"/>
      <color theme="1"/>
      <name val="Arial"/>
      <family val="2"/>
    </font>
    <font>
      <sz val="11"/>
      <color rgb="FF00B050"/>
      <name val="Century Gothic"/>
      <family val="1"/>
    </font>
    <font>
      <b/>
      <sz val="11"/>
      <color rgb="FFFF0000"/>
      <name val="Century Gothic"/>
      <family val="1"/>
    </font>
    <font>
      <sz val="11"/>
      <color theme="1"/>
      <name val="Century Gothic"/>
      <family val="1"/>
    </font>
  </fonts>
  <fills count="1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theme="6" tint="0.59999389629810485"/>
        <bgColor rgb="FF00B050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theme="1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18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7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87" fontId="15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1" applyFont="1" applyFill="1"/>
    <xf numFmtId="0" fontId="1" fillId="0" borderId="0" xfId="1"/>
    <xf numFmtId="0" fontId="4" fillId="0" borderId="0" xfId="1" applyFont="1"/>
    <xf numFmtId="0" fontId="5" fillId="0" borderId="0" xfId="1" applyFont="1"/>
    <xf numFmtId="187" fontId="0" fillId="0" borderId="0" xfId="2" applyFont="1"/>
    <xf numFmtId="0" fontId="0" fillId="3" borderId="0" xfId="0" applyFill="1"/>
    <xf numFmtId="187" fontId="0" fillId="3" borderId="0" xfId="2" applyFont="1" applyFill="1"/>
    <xf numFmtId="0" fontId="1" fillId="4" borderId="0" xfId="1" applyFill="1"/>
    <xf numFmtId="187" fontId="1" fillId="0" borderId="0" xfId="1" applyNumberFormat="1"/>
    <xf numFmtId="0" fontId="7" fillId="2" borderId="0" xfId="1" applyFont="1" applyFill="1"/>
    <xf numFmtId="0" fontId="8" fillId="4" borderId="1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" fillId="0" borderId="4" xfId="1" applyBorder="1"/>
    <xf numFmtId="0" fontId="10" fillId="5" borderId="0" xfId="1" applyFont="1" applyFill="1" applyAlignment="1">
      <alignment horizontal="center"/>
    </xf>
    <xf numFmtId="10" fontId="11" fillId="0" borderId="0" xfId="1" applyNumberFormat="1" applyFont="1"/>
    <xf numFmtId="0" fontId="10" fillId="6" borderId="0" xfId="1" applyFont="1" applyFill="1" applyAlignment="1">
      <alignment horizontal="center"/>
    </xf>
    <xf numFmtId="188" fontId="12" fillId="0" borderId="5" xfId="1" applyNumberFormat="1" applyFont="1" applyBorder="1"/>
    <xf numFmtId="188" fontId="12" fillId="0" borderId="5" xfId="1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189" fontId="12" fillId="0" borderId="6" xfId="3" applyNumberFormat="1" applyFont="1" applyBorder="1"/>
    <xf numFmtId="189" fontId="4" fillId="0" borderId="0" xfId="1" applyNumberFormat="1" applyFont="1" applyAlignment="1">
      <alignment horizontal="left"/>
    </xf>
    <xf numFmtId="0" fontId="1" fillId="0" borderId="1" xfId="1" applyBorder="1"/>
    <xf numFmtId="0" fontId="10" fillId="8" borderId="0" xfId="1" applyFont="1" applyFill="1" applyAlignment="1">
      <alignment horizontal="center"/>
    </xf>
    <xf numFmtId="0" fontId="10" fillId="9" borderId="0" xfId="1" applyFont="1" applyFill="1" applyAlignment="1">
      <alignment horizontal="center"/>
    </xf>
    <xf numFmtId="187" fontId="10" fillId="9" borderId="0" xfId="1" applyNumberFormat="1" applyFont="1" applyFill="1" applyAlignment="1">
      <alignment horizontal="center"/>
    </xf>
    <xf numFmtId="189" fontId="0" fillId="0" borderId="0" xfId="3" applyNumberFormat="1" applyFont="1" applyBorder="1" applyAlignment="1"/>
    <xf numFmtId="187" fontId="12" fillId="0" borderId="6" xfId="2" applyFont="1" applyBorder="1"/>
    <xf numFmtId="189" fontId="4" fillId="0" borderId="0" xfId="3" applyNumberFormat="1" applyFont="1" applyAlignment="1">
      <alignment horizontal="left"/>
    </xf>
    <xf numFmtId="189" fontId="0" fillId="0" borderId="0" xfId="3" applyNumberFormat="1" applyFont="1" applyAlignment="1"/>
    <xf numFmtId="0" fontId="10" fillId="10" borderId="0" xfId="1" applyFont="1" applyFill="1" applyAlignment="1">
      <alignment horizontal="center"/>
    </xf>
    <xf numFmtId="0" fontId="12" fillId="11" borderId="0" xfId="1" applyFont="1" applyFill="1" applyAlignment="1">
      <alignment horizontal="center"/>
    </xf>
    <xf numFmtId="0" fontId="11" fillId="0" borderId="0" xfId="1" applyFont="1"/>
    <xf numFmtId="189" fontId="11" fillId="0" borderId="0" xfId="3" applyNumberFormat="1" applyFont="1"/>
    <xf numFmtId="188" fontId="1" fillId="0" borderId="0" xfId="1" applyNumberFormat="1"/>
    <xf numFmtId="188" fontId="12" fillId="0" borderId="7" xfId="1" applyNumberFormat="1" applyFont="1" applyBorder="1"/>
    <xf numFmtId="188" fontId="12" fillId="0" borderId="6" xfId="1" applyNumberFormat="1" applyFont="1" applyBorder="1"/>
    <xf numFmtId="189" fontId="12" fillId="0" borderId="8" xfId="3" applyNumberFormat="1" applyFont="1" applyBorder="1"/>
    <xf numFmtId="189" fontId="12" fillId="0" borderId="9" xfId="3" applyNumberFormat="1" applyFont="1" applyBorder="1"/>
    <xf numFmtId="188" fontId="13" fillId="0" borderId="5" xfId="1" applyNumberFormat="1" applyFont="1" applyBorder="1"/>
    <xf numFmtId="0" fontId="6" fillId="0" borderId="0" xfId="1" applyFont="1"/>
    <xf numFmtId="189" fontId="12" fillId="0" borderId="10" xfId="3" applyNumberFormat="1" applyFont="1" applyBorder="1"/>
    <xf numFmtId="189" fontId="12" fillId="0" borderId="0" xfId="3" applyNumberFormat="1" applyFont="1" applyBorder="1"/>
    <xf numFmtId="189" fontId="12" fillId="0" borderId="11" xfId="3" applyNumberFormat="1" applyFont="1" applyBorder="1"/>
    <xf numFmtId="189" fontId="12" fillId="0" borderId="1" xfId="3" applyNumberFormat="1" applyFont="1" applyBorder="1"/>
    <xf numFmtId="189" fontId="4" fillId="0" borderId="0" xfId="1" applyNumberFormat="1" applyFont="1"/>
    <xf numFmtId="188" fontId="12" fillId="0" borderId="1" xfId="1" applyNumberFormat="1" applyFont="1" applyBorder="1"/>
    <xf numFmtId="0" fontId="10" fillId="12" borderId="0" xfId="1" applyFont="1" applyFill="1" applyAlignment="1">
      <alignment horizontal="center"/>
    </xf>
    <xf numFmtId="188" fontId="12" fillId="0" borderId="4" xfId="1" applyNumberFormat="1" applyFont="1" applyBorder="1"/>
    <xf numFmtId="0" fontId="10" fillId="13" borderId="0" xfId="1" applyFont="1" applyFill="1" applyAlignment="1">
      <alignment horizontal="center"/>
    </xf>
    <xf numFmtId="187" fontId="12" fillId="0" borderId="1" xfId="2" applyFont="1" applyBorder="1" applyAlignment="1"/>
    <xf numFmtId="0" fontId="10" fillId="14" borderId="0" xfId="1" applyFont="1" applyFill="1" applyAlignment="1">
      <alignment horizontal="center"/>
    </xf>
    <xf numFmtId="0" fontId="10" fillId="15" borderId="0" xfId="1" applyFont="1" applyFill="1" applyAlignment="1">
      <alignment horizontal="center"/>
    </xf>
    <xf numFmtId="190" fontId="2" fillId="2" borderId="0" xfId="4" applyNumberFormat="1" applyFont="1" applyFill="1" applyBorder="1" applyAlignment="1">
      <alignment horizontal="center"/>
    </xf>
    <xf numFmtId="10" fontId="16" fillId="0" borderId="0" xfId="5" applyNumberFormat="1" applyFont="1" applyBorder="1"/>
    <xf numFmtId="190" fontId="3" fillId="0" borderId="0" xfId="4" applyNumberFormat="1" applyFont="1" applyAlignment="1">
      <alignment horizontal="left"/>
    </xf>
    <xf numFmtId="190" fontId="2" fillId="16" borderId="0" xfId="4" applyNumberFormat="1" applyFont="1" applyFill="1" applyBorder="1" applyAlignment="1">
      <alignment horizontal="center"/>
    </xf>
    <xf numFmtId="10" fontId="12" fillId="0" borderId="6" xfId="3" applyNumberFormat="1" applyFont="1" applyBorder="1"/>
    <xf numFmtId="187" fontId="12" fillId="0" borderId="1" xfId="2" applyFont="1" applyBorder="1"/>
    <xf numFmtId="0" fontId="2" fillId="6" borderId="0" xfId="6" applyFont="1" applyFill="1" applyAlignment="1">
      <alignment horizontal="center"/>
    </xf>
    <xf numFmtId="0" fontId="11" fillId="0" borderId="0" xfId="6" applyFont="1"/>
    <xf numFmtId="0" fontId="12" fillId="0" borderId="0" xfId="6" applyFont="1"/>
    <xf numFmtId="187" fontId="12" fillId="0" borderId="13" xfId="2" applyFont="1" applyBorder="1"/>
    <xf numFmtId="187" fontId="12" fillId="0" borderId="14" xfId="2" applyFont="1" applyBorder="1"/>
    <xf numFmtId="187" fontId="12" fillId="0" borderId="11" xfId="2" applyFont="1" applyBorder="1" applyAlignment="1">
      <alignment horizontal="right"/>
    </xf>
    <xf numFmtId="187" fontId="12" fillId="0" borderId="15" xfId="6" applyNumberFormat="1" applyFont="1" applyBorder="1"/>
    <xf numFmtId="187" fontId="12" fillId="0" borderId="16" xfId="6" applyNumberFormat="1" applyFont="1" applyBorder="1"/>
    <xf numFmtId="187" fontId="12" fillId="0" borderId="17" xfId="6" applyNumberFormat="1" applyFont="1" applyBorder="1" applyAlignment="1">
      <alignment horizontal="right"/>
    </xf>
    <xf numFmtId="188" fontId="13" fillId="4" borderId="1" xfId="1" applyNumberFormat="1" applyFont="1" applyFill="1" applyBorder="1"/>
    <xf numFmtId="188" fontId="13" fillId="4" borderId="1" xfId="1" applyNumberFormat="1" applyFont="1" applyFill="1" applyBorder="1" applyAlignment="1">
      <alignment horizontal="right"/>
    </xf>
    <xf numFmtId="187" fontId="16" fillId="0" borderId="0" xfId="7" applyFont="1" applyBorder="1"/>
    <xf numFmtId="187" fontId="3" fillId="0" borderId="0" xfId="7" applyFont="1" applyBorder="1" applyAlignment="1">
      <alignment horizontal="left"/>
    </xf>
    <xf numFmtId="10" fontId="3" fillId="0" borderId="5" xfId="5" applyNumberFormat="1" applyFont="1" applyBorder="1"/>
    <xf numFmtId="10" fontId="3" fillId="0" borderId="0" xfId="5" applyNumberFormat="1" applyFont="1" applyBorder="1"/>
    <xf numFmtId="10" fontId="3" fillId="0" borderId="5" xfId="5" applyNumberFormat="1" applyFont="1" applyBorder="1" applyAlignment="1">
      <alignment horizontal="right"/>
    </xf>
    <xf numFmtId="10" fontId="11" fillId="0" borderId="0" xfId="5" applyNumberFormat="1" applyFont="1" applyBorder="1"/>
    <xf numFmtId="10" fontId="3" fillId="0" borderId="0" xfId="5" applyNumberFormat="1" applyFont="1" applyBorder="1" applyAlignment="1">
      <alignment horizontal="left"/>
    </xf>
    <xf numFmtId="187" fontId="13" fillId="4" borderId="1" xfId="2" applyFont="1" applyFill="1" applyBorder="1"/>
    <xf numFmtId="9" fontId="3" fillId="0" borderId="5" xfId="5" applyFont="1" applyBorder="1"/>
    <xf numFmtId="9" fontId="3" fillId="0" borderId="0" xfId="5" applyFont="1" applyBorder="1"/>
    <xf numFmtId="9" fontId="3" fillId="0" borderId="5" xfId="5" applyFont="1" applyBorder="1" applyAlignment="1">
      <alignment horizontal="right"/>
    </xf>
    <xf numFmtId="9" fontId="3" fillId="0" borderId="0" xfId="5" applyFont="1" applyBorder="1" applyAlignment="1">
      <alignment horizontal="left"/>
    </xf>
    <xf numFmtId="187" fontId="12" fillId="0" borderId="5" xfId="7" applyFont="1" applyBorder="1"/>
    <xf numFmtId="187" fontId="12" fillId="0" borderId="0" xfId="7" applyFont="1" applyBorder="1"/>
    <xf numFmtId="187" fontId="12" fillId="0" borderId="5" xfId="7" applyFont="1" applyBorder="1" applyAlignment="1">
      <alignment horizontal="right"/>
    </xf>
    <xf numFmtId="187" fontId="11" fillId="0" borderId="0" xfId="7" applyFont="1" applyBorder="1"/>
    <xf numFmtId="187" fontId="12" fillId="0" borderId="0" xfId="7" applyFont="1" applyBorder="1" applyAlignment="1">
      <alignment horizontal="left"/>
    </xf>
    <xf numFmtId="0" fontId="11" fillId="0" borderId="8" xfId="1" applyFont="1" applyBorder="1"/>
    <xf numFmtId="187" fontId="13" fillId="4" borderId="1" xfId="2" applyFont="1" applyFill="1" applyBorder="1" applyAlignment="1">
      <alignment horizontal="right"/>
    </xf>
    <xf numFmtId="187" fontId="11" fillId="0" borderId="0" xfId="7" applyFont="1" applyBorder="1" applyAlignment="1">
      <alignment horizontal="left"/>
    </xf>
    <xf numFmtId="0" fontId="17" fillId="0" borderId="10" xfId="1" applyFont="1" applyBorder="1"/>
    <xf numFmtId="10" fontId="17" fillId="0" borderId="0" xfId="5" applyNumberFormat="1" applyFont="1" applyBorder="1"/>
    <xf numFmtId="187" fontId="17" fillId="0" borderId="0" xfId="7" applyFont="1" applyBorder="1" applyAlignment="1">
      <alignment horizontal="left"/>
    </xf>
    <xf numFmtId="0" fontId="17" fillId="0" borderId="0" xfId="1" applyFont="1"/>
    <xf numFmtId="0" fontId="4" fillId="0" borderId="19" xfId="1" applyFont="1" applyBorder="1"/>
    <xf numFmtId="187" fontId="4" fillId="4" borderId="1" xfId="2" applyFont="1" applyFill="1" applyBorder="1"/>
    <xf numFmtId="187" fontId="4" fillId="4" borderId="1" xfId="2" applyFont="1" applyFill="1" applyBorder="1" applyAlignment="1">
      <alignment horizontal="right"/>
    </xf>
    <xf numFmtId="187" fontId="2" fillId="17" borderId="7" xfId="2" applyFont="1" applyFill="1" applyBorder="1" applyAlignment="1">
      <alignment horizontal="right"/>
    </xf>
    <xf numFmtId="0" fontId="4" fillId="4" borderId="1" xfId="1" applyFont="1" applyFill="1" applyBorder="1"/>
    <xf numFmtId="190" fontId="2" fillId="18" borderId="0" xfId="4" applyNumberFormat="1" applyFont="1" applyFill="1" applyBorder="1" applyAlignment="1">
      <alignment horizontal="center"/>
    </xf>
    <xf numFmtId="187" fontId="3" fillId="0" borderId="6" xfId="7" applyFont="1" applyBorder="1"/>
    <xf numFmtId="187" fontId="3" fillId="0" borderId="18" xfId="7" applyFont="1" applyBorder="1"/>
    <xf numFmtId="187" fontId="3" fillId="0" borderId="6" xfId="7" applyFont="1" applyBorder="1" applyAlignment="1">
      <alignment horizontal="right"/>
    </xf>
    <xf numFmtId="0" fontId="1" fillId="0" borderId="5" xfId="1" applyBorder="1"/>
    <xf numFmtId="187" fontId="3" fillId="0" borderId="0" xfId="7" applyFont="1" applyBorder="1"/>
    <xf numFmtId="187" fontId="3" fillId="0" borderId="5" xfId="7" applyFont="1" applyBorder="1"/>
    <xf numFmtId="187" fontId="3" fillId="0" borderId="5" xfId="7" applyFont="1" applyBorder="1" applyAlignment="1">
      <alignment horizontal="right"/>
    </xf>
    <xf numFmtId="187" fontId="18" fillId="0" borderId="5" xfId="7" applyFont="1" applyBorder="1" applyAlignment="1">
      <alignment horizontal="right"/>
    </xf>
    <xf numFmtId="9" fontId="12" fillId="0" borderId="5" xfId="5" applyFont="1" applyBorder="1"/>
    <xf numFmtId="9" fontId="12" fillId="0" borderId="0" xfId="5" applyFont="1" applyBorder="1"/>
    <xf numFmtId="9" fontId="12" fillId="0" borderId="5" xfId="5" applyFont="1" applyBorder="1" applyAlignment="1">
      <alignment horizontal="right"/>
    </xf>
    <xf numFmtId="9" fontId="12" fillId="0" borderId="0" xfId="5" applyFont="1" applyBorder="1" applyAlignment="1">
      <alignment horizontal="left"/>
    </xf>
    <xf numFmtId="9" fontId="3" fillId="0" borderId="7" xfId="5" applyFont="1" applyBorder="1"/>
    <xf numFmtId="9" fontId="3" fillId="0" borderId="22" xfId="5" applyFont="1" applyBorder="1"/>
    <xf numFmtId="9" fontId="12" fillId="0" borderId="7" xfId="5" applyFont="1" applyBorder="1"/>
    <xf numFmtId="9" fontId="12" fillId="0" borderId="22" xfId="5" applyFont="1" applyBorder="1"/>
    <xf numFmtId="9" fontId="12" fillId="0" borderId="7" xfId="5" applyFont="1" applyBorder="1" applyAlignment="1">
      <alignment horizontal="right"/>
    </xf>
    <xf numFmtId="190" fontId="2" fillId="17" borderId="0" xfId="4" applyNumberFormat="1" applyFont="1" applyFill="1" applyBorder="1" applyAlignment="1">
      <alignment horizontal="center"/>
    </xf>
    <xf numFmtId="187" fontId="4" fillId="0" borderId="8" xfId="2" applyFont="1" applyBorder="1" applyAlignment="1"/>
    <xf numFmtId="187" fontId="4" fillId="0" borderId="18" xfId="2" applyFont="1" applyBorder="1" applyAlignment="1"/>
    <xf numFmtId="187" fontId="4" fillId="0" borderId="9" xfId="2" applyFont="1" applyBorder="1" applyAlignment="1"/>
    <xf numFmtId="187" fontId="4" fillId="0" borderId="10" xfId="2" applyFont="1" applyBorder="1" applyAlignment="1"/>
    <xf numFmtId="187" fontId="4" fillId="0" borderId="0" xfId="2" applyFont="1" applyBorder="1" applyAlignment="1"/>
    <xf numFmtId="187" fontId="4" fillId="0" borderId="11" xfId="2" applyFont="1" applyBorder="1" applyAlignment="1"/>
    <xf numFmtId="0" fontId="4" fillId="0" borderId="10" xfId="1" applyFont="1" applyBorder="1"/>
    <xf numFmtId="190" fontId="11" fillId="0" borderId="0" xfId="4" applyNumberFormat="1" applyFont="1" applyBorder="1"/>
    <xf numFmtId="189" fontId="11" fillId="0" borderId="11" xfId="5" applyNumberFormat="1" applyFont="1" applyBorder="1"/>
    <xf numFmtId="190" fontId="11" fillId="0" borderId="0" xfId="4" applyNumberFormat="1" applyFont="1" applyAlignment="1">
      <alignment horizontal="left"/>
    </xf>
    <xf numFmtId="189" fontId="11" fillId="0" borderId="0" xfId="3" applyNumberFormat="1" applyFont="1" applyBorder="1" applyAlignment="1"/>
    <xf numFmtId="189" fontId="11" fillId="0" borderId="19" xfId="3" applyNumberFormat="1" applyFont="1" applyBorder="1" applyAlignment="1"/>
    <xf numFmtId="189" fontId="11" fillId="0" borderId="22" xfId="3" applyNumberFormat="1" applyFont="1" applyBorder="1" applyAlignment="1"/>
    <xf numFmtId="189" fontId="11" fillId="0" borderId="23" xfId="3" applyNumberFormat="1" applyFont="1" applyBorder="1" applyAlignment="1"/>
    <xf numFmtId="189" fontId="11" fillId="0" borderId="0" xfId="3" applyNumberFormat="1" applyFont="1" applyBorder="1"/>
    <xf numFmtId="189" fontId="11" fillId="0" borderId="0" xfId="3" applyNumberFormat="1" applyFont="1" applyBorder="1" applyAlignment="1">
      <alignment horizontal="left"/>
    </xf>
    <xf numFmtId="189" fontId="11" fillId="0" borderId="0" xfId="3" applyNumberFormat="1" applyFont="1" applyAlignment="1"/>
    <xf numFmtId="0" fontId="4" fillId="0" borderId="8" xfId="1" applyFont="1" applyBorder="1"/>
    <xf numFmtId="0" fontId="4" fillId="0" borderId="18" xfId="1" applyFont="1" applyBorder="1"/>
    <xf numFmtId="0" fontId="4" fillId="0" borderId="9" xfId="1" applyFont="1" applyBorder="1"/>
    <xf numFmtId="187" fontId="4" fillId="0" borderId="10" xfId="1" applyNumberFormat="1" applyFont="1" applyBorder="1"/>
    <xf numFmtId="187" fontId="4" fillId="0" borderId="0" xfId="1" applyNumberFormat="1" applyFont="1"/>
    <xf numFmtId="187" fontId="4" fillId="0" borderId="11" xfId="1" applyNumberFormat="1" applyFont="1" applyBorder="1"/>
    <xf numFmtId="190" fontId="2" fillId="16" borderId="4" xfId="4" applyNumberFormat="1" applyFont="1" applyFill="1" applyBorder="1" applyAlignment="1">
      <alignment horizontal="center"/>
    </xf>
    <xf numFmtId="190" fontId="2" fillId="16" borderId="12" xfId="4" applyNumberFormat="1" applyFont="1" applyFill="1" applyBorder="1" applyAlignment="1">
      <alignment horizontal="center"/>
    </xf>
    <xf numFmtId="0" fontId="2" fillId="6" borderId="4" xfId="6" applyFont="1" applyFill="1" applyBorder="1" applyAlignment="1">
      <alignment horizontal="center"/>
    </xf>
    <xf numFmtId="0" fontId="2" fillId="6" borderId="12" xfId="6" applyFont="1" applyFill="1" applyBorder="1" applyAlignment="1">
      <alignment horizontal="center"/>
    </xf>
    <xf numFmtId="190" fontId="2" fillId="16" borderId="8" xfId="4" applyNumberFormat="1" applyFont="1" applyFill="1" applyBorder="1" applyAlignment="1">
      <alignment horizontal="center"/>
    </xf>
    <xf numFmtId="190" fontId="2" fillId="16" borderId="18" xfId="4" applyNumberFormat="1" applyFont="1" applyFill="1" applyBorder="1" applyAlignment="1">
      <alignment horizontal="center"/>
    </xf>
    <xf numFmtId="190" fontId="2" fillId="18" borderId="20" xfId="4" applyNumberFormat="1" applyFont="1" applyFill="1" applyBorder="1" applyAlignment="1">
      <alignment horizontal="center"/>
    </xf>
    <xf numFmtId="190" fontId="2" fillId="18" borderId="21" xfId="4" applyNumberFormat="1" applyFont="1" applyFill="1" applyBorder="1" applyAlignment="1">
      <alignment horizontal="center"/>
    </xf>
    <xf numFmtId="190" fontId="2" fillId="17" borderId="4" xfId="4" applyNumberFormat="1" applyFont="1" applyFill="1" applyBorder="1" applyAlignment="1">
      <alignment horizontal="center"/>
    </xf>
    <xf numFmtId="190" fontId="2" fillId="17" borderId="12" xfId="4" applyNumberFormat="1" applyFont="1" applyFill="1" applyBorder="1" applyAlignment="1">
      <alignment horizontal="center"/>
    </xf>
    <xf numFmtId="0" fontId="10" fillId="12" borderId="4" xfId="1" applyFont="1" applyFill="1" applyBorder="1" applyAlignment="1">
      <alignment horizontal="center"/>
    </xf>
    <xf numFmtId="0" fontId="10" fillId="12" borderId="12" xfId="1" applyFont="1" applyFill="1" applyBorder="1" applyAlignment="1">
      <alignment horizontal="center"/>
    </xf>
    <xf numFmtId="0" fontId="10" fillId="10" borderId="4" xfId="1" applyFont="1" applyFill="1" applyBorder="1" applyAlignment="1">
      <alignment horizontal="center"/>
    </xf>
    <xf numFmtId="0" fontId="10" fillId="10" borderId="12" xfId="1" applyFont="1" applyFill="1" applyBorder="1" applyAlignment="1">
      <alignment horizontal="center"/>
    </xf>
    <xf numFmtId="0" fontId="10" fillId="15" borderId="10" xfId="1" applyFont="1" applyFill="1" applyBorder="1" applyAlignment="1">
      <alignment horizontal="center"/>
    </xf>
    <xf numFmtId="0" fontId="10" fillId="15" borderId="0" xfId="1" applyFont="1" applyFill="1" applyAlignment="1">
      <alignment horizontal="center"/>
    </xf>
    <xf numFmtId="190" fontId="2" fillId="2" borderId="4" xfId="4" applyNumberFormat="1" applyFont="1" applyFill="1" applyBorder="1" applyAlignment="1">
      <alignment horizontal="center"/>
    </xf>
    <xf numFmtId="190" fontId="2" fillId="2" borderId="12" xfId="4" applyNumberFormat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10" fillId="5" borderId="4" xfId="1" applyFont="1" applyFill="1" applyBorder="1" applyAlignment="1">
      <alignment horizontal="center"/>
    </xf>
    <xf numFmtId="0" fontId="10" fillId="5" borderId="12" xfId="1" applyFont="1" applyFill="1" applyBorder="1" applyAlignment="1">
      <alignment horizontal="center"/>
    </xf>
    <xf numFmtId="0" fontId="10" fillId="14" borderId="4" xfId="1" applyFont="1" applyFill="1" applyBorder="1" applyAlignment="1">
      <alignment horizontal="center"/>
    </xf>
    <xf numFmtId="0" fontId="10" fillId="14" borderId="12" xfId="1" applyFont="1" applyFill="1" applyBorder="1" applyAlignment="1">
      <alignment horizontal="center"/>
    </xf>
    <xf numFmtId="0" fontId="10" fillId="9" borderId="4" xfId="1" applyFont="1" applyFill="1" applyBorder="1" applyAlignment="1">
      <alignment horizontal="center"/>
    </xf>
    <xf numFmtId="0" fontId="10" fillId="9" borderId="12" xfId="1" applyFont="1" applyFill="1" applyBorder="1" applyAlignment="1">
      <alignment horizontal="center"/>
    </xf>
    <xf numFmtId="0" fontId="10" fillId="10" borderId="1" xfId="1" applyFont="1" applyFill="1" applyBorder="1" applyAlignment="1">
      <alignment horizontal="center"/>
    </xf>
    <xf numFmtId="0" fontId="10" fillId="9" borderId="1" xfId="1" applyFont="1" applyFill="1" applyBorder="1" applyAlignment="1">
      <alignment horizontal="center"/>
    </xf>
    <xf numFmtId="0" fontId="10" fillId="12" borderId="1" xfId="1" applyFont="1" applyFill="1" applyBorder="1" applyAlignment="1">
      <alignment horizontal="center"/>
    </xf>
    <xf numFmtId="0" fontId="10" fillId="8" borderId="1" xfId="1" applyFont="1" applyFill="1" applyBorder="1" applyAlignment="1">
      <alignment horizontal="center"/>
    </xf>
    <xf numFmtId="0" fontId="12" fillId="11" borderId="1" xfId="1" applyFont="1" applyFill="1" applyBorder="1" applyAlignment="1">
      <alignment horizontal="center"/>
    </xf>
    <xf numFmtId="187" fontId="10" fillId="9" borderId="1" xfId="1" applyNumberFormat="1" applyFont="1" applyFill="1" applyBorder="1" applyAlignment="1">
      <alignment horizontal="center"/>
    </xf>
    <xf numFmtId="0" fontId="10" fillId="6" borderId="1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</cellXfs>
  <cellStyles count="8">
    <cellStyle name="Comma 2" xfId="2" xr:uid="{A8F8A53E-76EB-4D86-BF46-00AE0376F45B}"/>
    <cellStyle name="Comma 2 2" xfId="4" xr:uid="{AEB6A4FB-8DDB-4452-AB66-14A767B7D408}"/>
    <cellStyle name="Comma 3" xfId="7" xr:uid="{3FB8CC02-9D59-4D95-9D1E-D40BD2AEFDA4}"/>
    <cellStyle name="Normal" xfId="0" builtinId="0"/>
    <cellStyle name="Normal 2" xfId="1" xr:uid="{99875104-9796-4833-8F7B-13E24A99A2F8}"/>
    <cellStyle name="Normal 2 2" xfId="6" xr:uid="{1C15E3CE-C603-4774-8F10-110F974091AD}"/>
    <cellStyle name="Percent 2" xfId="3" xr:uid="{102A83C2-A743-46A3-B64D-76DAD8CFE3E2}"/>
    <cellStyle name="Percent 2 2" xfId="5" xr:uid="{60EBEA54-54CB-4B98-A79D-1472C6A8793F}"/>
  </cellStyles>
  <dxfs count="32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ui\NL\Template\Template%20V2023.05.14.xlsx" TargetMode="External"/><Relationship Id="rId1" Type="http://schemas.openxmlformats.org/officeDocument/2006/relationships/externalLinkPath" Target="file:///D:\Aui\NL\Template\Template%20V2023.05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"/>
      <sheetName val="Form - Normal"/>
      <sheetName val="Form - Financial"/>
      <sheetName val="Lists"/>
      <sheetName val="TQM"/>
      <sheetName val="AP"/>
      <sheetName val="ORI"/>
      <sheetName val="SPALI"/>
      <sheetName val="LH"/>
      <sheetName val="ADVANC"/>
      <sheetName val="TRUE"/>
      <sheetName val="INET"/>
      <sheetName val="xGLOBAL"/>
      <sheetName val="xHMPRO"/>
      <sheetName val="DOHOME"/>
      <sheetName val="COM7"/>
      <sheetName val="SPVI"/>
      <sheetName val="SYNEX"/>
      <sheetName val="CPALL "/>
      <sheetName val="CPALL-Ex"/>
      <sheetName val="MAKRO-Ex"/>
      <sheetName val="KBANK"/>
      <sheetName val="หุ้นกลุ่มฺBank"/>
      <sheetName val="MTC-Ex"/>
    </sheetNames>
    <sheetDataSet>
      <sheetData sheetId="0">
        <row r="1">
          <cell r="A1" t="str">
            <v>Name</v>
          </cell>
          <cell r="B1" t="str">
            <v>Last</v>
          </cell>
          <cell r="C1" t="str">
            <v>Chg%</v>
          </cell>
          <cell r="D1" t="str">
            <v>Volume</v>
          </cell>
          <cell r="E1" t="str">
            <v>Value (k)</v>
          </cell>
          <cell r="F1" t="str">
            <v>MCap (M)</v>
          </cell>
        </row>
        <row r="2">
          <cell r="A2" t="str">
            <v>Average</v>
          </cell>
          <cell r="B2">
            <v>17.3</v>
          </cell>
          <cell r="C2">
            <v>-0.64</v>
          </cell>
          <cell r="D2">
            <v>6223156</v>
          </cell>
          <cell r="E2">
            <v>70085.78</v>
          </cell>
          <cell r="F2">
            <v>23831.17</v>
          </cell>
        </row>
        <row r="3">
          <cell r="A3" t="str">
            <v>24CS</v>
          </cell>
          <cell r="B3">
            <v>2.2200000000000002</v>
          </cell>
          <cell r="C3">
            <v>-7.5</v>
          </cell>
          <cell r="D3">
            <v>2912900</v>
          </cell>
          <cell r="E3">
            <v>6626</v>
          </cell>
          <cell r="F3">
            <v>955</v>
          </cell>
        </row>
        <row r="4">
          <cell r="A4" t="str">
            <v>2S</v>
          </cell>
          <cell r="B4">
            <v>3.06</v>
          </cell>
          <cell r="C4">
            <v>2.68</v>
          </cell>
          <cell r="D4">
            <v>405700</v>
          </cell>
          <cell r="E4">
            <v>1273</v>
          </cell>
          <cell r="F4">
            <v>1683</v>
          </cell>
        </row>
        <row r="5">
          <cell r="A5" t="str">
            <v>3K-BAT</v>
          </cell>
          <cell r="B5">
            <v>53.75</v>
          </cell>
          <cell r="C5">
            <v>-4.4400000000000004</v>
          </cell>
          <cell r="D5">
            <v>600</v>
          </cell>
          <cell r="E5">
            <v>32</v>
          </cell>
          <cell r="F5">
            <v>4214</v>
          </cell>
        </row>
        <row r="6">
          <cell r="A6" t="str">
            <v>7UP</v>
          </cell>
          <cell r="B6">
            <v>0.59</v>
          </cell>
          <cell r="C6">
            <v>0</v>
          </cell>
          <cell r="D6">
            <v>5175700</v>
          </cell>
          <cell r="E6">
            <v>3054</v>
          </cell>
          <cell r="F6">
            <v>3034</v>
          </cell>
        </row>
        <row r="7">
          <cell r="A7" t="str">
            <v>A</v>
          </cell>
          <cell r="B7">
            <v>5</v>
          </cell>
          <cell r="C7">
            <v>0</v>
          </cell>
          <cell r="D7">
            <v>2000</v>
          </cell>
          <cell r="E7">
            <v>10</v>
          </cell>
          <cell r="F7">
            <v>4900</v>
          </cell>
        </row>
        <row r="8">
          <cell r="A8" t="str">
            <v>A5</v>
          </cell>
          <cell r="B8">
            <v>3.88</v>
          </cell>
          <cell r="C8">
            <v>1.57</v>
          </cell>
          <cell r="D8">
            <v>1219000</v>
          </cell>
          <cell r="E8">
            <v>4613</v>
          </cell>
          <cell r="F8">
            <v>4692</v>
          </cell>
        </row>
        <row r="9">
          <cell r="A9" t="str">
            <v>AAI</v>
          </cell>
          <cell r="B9">
            <v>4.5999999999999996</v>
          </cell>
          <cell r="C9">
            <v>-2.54</v>
          </cell>
          <cell r="D9">
            <v>5658400</v>
          </cell>
          <cell r="E9">
            <v>25919</v>
          </cell>
          <cell r="F9">
            <v>9775</v>
          </cell>
        </row>
        <row r="10">
          <cell r="A10" t="str">
            <v>AAV</v>
          </cell>
          <cell r="B10">
            <v>2.84</v>
          </cell>
          <cell r="C10">
            <v>4.41</v>
          </cell>
          <cell r="D10">
            <v>74403100</v>
          </cell>
          <cell r="E10">
            <v>208981</v>
          </cell>
          <cell r="F10">
            <v>34547</v>
          </cell>
        </row>
        <row r="11">
          <cell r="A11" t="str">
            <v>ABM</v>
          </cell>
          <cell r="B11">
            <v>1.45</v>
          </cell>
          <cell r="C11">
            <v>-8.23</v>
          </cell>
          <cell r="D11">
            <v>1322700</v>
          </cell>
          <cell r="E11">
            <v>1967</v>
          </cell>
          <cell r="F11">
            <v>580</v>
          </cell>
        </row>
        <row r="12">
          <cell r="A12" t="str">
            <v>ACAP</v>
          </cell>
          <cell r="B12">
            <v>0.48</v>
          </cell>
          <cell r="C12">
            <v>-2.04</v>
          </cell>
          <cell r="D12">
            <v>1145600</v>
          </cell>
          <cell r="E12">
            <v>547</v>
          </cell>
          <cell r="F12">
            <v>195</v>
          </cell>
        </row>
        <row r="13">
          <cell r="A13" t="str">
            <v>ACC</v>
          </cell>
          <cell r="B13">
            <v>1.21</v>
          </cell>
          <cell r="C13">
            <v>-3.2</v>
          </cell>
          <cell r="D13">
            <v>1148400</v>
          </cell>
          <cell r="E13">
            <v>1389</v>
          </cell>
          <cell r="F13">
            <v>1625</v>
          </cell>
        </row>
        <row r="14">
          <cell r="A14" t="str">
            <v>ACE</v>
          </cell>
          <cell r="B14">
            <v>2.1</v>
          </cell>
          <cell r="C14">
            <v>0</v>
          </cell>
          <cell r="D14">
            <v>22960100</v>
          </cell>
          <cell r="E14">
            <v>47730</v>
          </cell>
          <cell r="F14">
            <v>21370</v>
          </cell>
        </row>
        <row r="15">
          <cell r="A15" t="str">
            <v>ACG</v>
          </cell>
          <cell r="B15">
            <v>1.54</v>
          </cell>
          <cell r="C15">
            <v>4.76</v>
          </cell>
          <cell r="D15">
            <v>156200</v>
          </cell>
          <cell r="E15">
            <v>246</v>
          </cell>
          <cell r="F15">
            <v>924</v>
          </cell>
        </row>
        <row r="16">
          <cell r="A16" t="str">
            <v>ADB</v>
          </cell>
          <cell r="B16">
            <v>1.17</v>
          </cell>
          <cell r="C16">
            <v>-1.68</v>
          </cell>
          <cell r="D16">
            <v>788200</v>
          </cell>
          <cell r="E16">
            <v>932</v>
          </cell>
          <cell r="F16">
            <v>849</v>
          </cell>
        </row>
        <row r="17">
          <cell r="A17" t="str">
            <v>ADD</v>
          </cell>
          <cell r="B17">
            <v>6.8</v>
          </cell>
          <cell r="C17">
            <v>-10.53</v>
          </cell>
          <cell r="D17">
            <v>520100</v>
          </cell>
          <cell r="E17">
            <v>3500</v>
          </cell>
          <cell r="F17">
            <v>1088</v>
          </cell>
        </row>
        <row r="18">
          <cell r="A18" t="str">
            <v>ADVANC</v>
          </cell>
          <cell r="B18">
            <v>221</v>
          </cell>
          <cell r="C18">
            <v>0.91</v>
          </cell>
          <cell r="D18">
            <v>4502400</v>
          </cell>
          <cell r="E18">
            <v>990314</v>
          </cell>
          <cell r="F18">
            <v>657300</v>
          </cell>
        </row>
        <row r="19">
          <cell r="A19" t="str">
            <v>AEONTS</v>
          </cell>
          <cell r="B19">
            <v>201</v>
          </cell>
          <cell r="C19">
            <v>0.5</v>
          </cell>
          <cell r="D19">
            <v>492600</v>
          </cell>
          <cell r="E19">
            <v>98496</v>
          </cell>
          <cell r="F19">
            <v>50250</v>
          </cell>
        </row>
        <row r="20">
          <cell r="A20" t="str">
            <v>AF</v>
          </cell>
          <cell r="B20">
            <v>1.1399999999999999</v>
          </cell>
          <cell r="C20">
            <v>-3.39</v>
          </cell>
          <cell r="D20">
            <v>85600</v>
          </cell>
          <cell r="E20">
            <v>100</v>
          </cell>
          <cell r="F20">
            <v>1824</v>
          </cell>
        </row>
        <row r="21">
          <cell r="A21" t="str">
            <v>AFC</v>
          </cell>
          <cell r="B21">
            <v>6.7</v>
          </cell>
          <cell r="C21">
            <v>-1.47</v>
          </cell>
          <cell r="D21">
            <v>15900</v>
          </cell>
          <cell r="E21">
            <v>105</v>
          </cell>
          <cell r="F21">
            <v>305</v>
          </cell>
        </row>
        <row r="22">
          <cell r="A22" t="str">
            <v>AGE</v>
          </cell>
          <cell r="B22">
            <v>3.02</v>
          </cell>
          <cell r="C22">
            <v>2.72</v>
          </cell>
          <cell r="D22">
            <v>3979800</v>
          </cell>
          <cell r="E22">
            <v>11870</v>
          </cell>
          <cell r="F22">
            <v>3285</v>
          </cell>
        </row>
        <row r="23">
          <cell r="A23" t="str">
            <v>AH</v>
          </cell>
          <cell r="B23">
            <v>33.75</v>
          </cell>
          <cell r="C23">
            <v>2.27</v>
          </cell>
          <cell r="D23">
            <v>6033700</v>
          </cell>
          <cell r="E23">
            <v>206995</v>
          </cell>
          <cell r="F23">
            <v>11976</v>
          </cell>
        </row>
        <row r="24">
          <cell r="A24" t="str">
            <v>AHC</v>
          </cell>
          <cell r="B24">
            <v>16.8</v>
          </cell>
          <cell r="C24">
            <v>-0.59</v>
          </cell>
          <cell r="D24">
            <v>84600</v>
          </cell>
          <cell r="E24">
            <v>1417</v>
          </cell>
          <cell r="F24">
            <v>2518</v>
          </cell>
        </row>
        <row r="25">
          <cell r="A25" t="str">
            <v>AI</v>
          </cell>
          <cell r="B25">
            <v>5.65</v>
          </cell>
          <cell r="C25">
            <v>0.89</v>
          </cell>
          <cell r="D25">
            <v>70400</v>
          </cell>
          <cell r="E25">
            <v>394</v>
          </cell>
          <cell r="F25">
            <v>3955</v>
          </cell>
        </row>
        <row r="26">
          <cell r="A26" t="str">
            <v>AIE</v>
          </cell>
          <cell r="B26">
            <v>1.83</v>
          </cell>
          <cell r="C26">
            <v>-0.54</v>
          </cell>
          <cell r="D26">
            <v>137900</v>
          </cell>
          <cell r="E26">
            <v>254</v>
          </cell>
          <cell r="F26">
            <v>2428</v>
          </cell>
        </row>
        <row r="27">
          <cell r="A27" t="str">
            <v>AIRA</v>
          </cell>
          <cell r="B27">
            <v>1.95</v>
          </cell>
          <cell r="C27">
            <v>-1.52</v>
          </cell>
          <cell r="D27">
            <v>3000</v>
          </cell>
          <cell r="E27">
            <v>6</v>
          </cell>
          <cell r="F27">
            <v>12314</v>
          </cell>
        </row>
        <row r="28">
          <cell r="A28" t="str">
            <v>AIT</v>
          </cell>
          <cell r="B28">
            <v>5.15</v>
          </cell>
          <cell r="C28">
            <v>-2.83</v>
          </cell>
          <cell r="D28">
            <v>749500</v>
          </cell>
          <cell r="E28">
            <v>3872</v>
          </cell>
          <cell r="F28">
            <v>7372</v>
          </cell>
        </row>
        <row r="29">
          <cell r="A29" t="str">
            <v>AJ</v>
          </cell>
          <cell r="B29">
            <v>9.85</v>
          </cell>
          <cell r="C29">
            <v>-1.5</v>
          </cell>
          <cell r="D29">
            <v>119900</v>
          </cell>
          <cell r="E29">
            <v>1186</v>
          </cell>
          <cell r="F29">
            <v>4334</v>
          </cell>
        </row>
        <row r="30">
          <cell r="A30" t="str">
            <v>AJA</v>
          </cell>
          <cell r="B30">
            <v>0.2</v>
          </cell>
          <cell r="C30">
            <v>-4.76</v>
          </cell>
          <cell r="D30">
            <v>5349500</v>
          </cell>
          <cell r="E30">
            <v>1072</v>
          </cell>
          <cell r="F30">
            <v>1071</v>
          </cell>
        </row>
        <row r="31">
          <cell r="A31" t="str">
            <v>AKP</v>
          </cell>
          <cell r="B31">
            <v>1.53</v>
          </cell>
          <cell r="C31">
            <v>0</v>
          </cell>
          <cell r="D31">
            <v>348100</v>
          </cell>
          <cell r="E31">
            <v>525</v>
          </cell>
          <cell r="F31">
            <v>618</v>
          </cell>
        </row>
        <row r="32">
          <cell r="A32" t="str">
            <v>AKR</v>
          </cell>
          <cell r="B32">
            <v>0.95</v>
          </cell>
          <cell r="C32">
            <v>-1.04</v>
          </cell>
          <cell r="D32">
            <v>3602800</v>
          </cell>
          <cell r="E32">
            <v>3438</v>
          </cell>
          <cell r="F32">
            <v>1398</v>
          </cell>
        </row>
        <row r="33">
          <cell r="A33" t="str">
            <v>ALL</v>
          </cell>
          <cell r="B33">
            <v>0.15</v>
          </cell>
          <cell r="C33">
            <v>0</v>
          </cell>
          <cell r="D33">
            <v>8801900</v>
          </cell>
          <cell r="E33">
            <v>1316</v>
          </cell>
          <cell r="F33">
            <v>258</v>
          </cell>
        </row>
        <row r="34">
          <cell r="A34" t="str">
            <v>ALLA</v>
          </cell>
          <cell r="B34">
            <v>1.38</v>
          </cell>
          <cell r="C34">
            <v>0</v>
          </cell>
          <cell r="D34">
            <v>1119400</v>
          </cell>
          <cell r="E34">
            <v>1579</v>
          </cell>
          <cell r="F34">
            <v>828</v>
          </cell>
        </row>
        <row r="35">
          <cell r="A35" t="str">
            <v>ALPHAX</v>
          </cell>
          <cell r="B35">
            <v>1.48</v>
          </cell>
          <cell r="C35">
            <v>3.5</v>
          </cell>
          <cell r="D35">
            <v>59810100</v>
          </cell>
          <cell r="E35">
            <v>87420</v>
          </cell>
          <cell r="F35">
            <v>3084</v>
          </cell>
        </row>
        <row r="36">
          <cell r="A36" t="str">
            <v>ALT</v>
          </cell>
          <cell r="B36">
            <v>2.02</v>
          </cell>
          <cell r="C36">
            <v>-3.81</v>
          </cell>
          <cell r="D36">
            <v>254600</v>
          </cell>
          <cell r="E36">
            <v>518</v>
          </cell>
          <cell r="F36">
            <v>2287</v>
          </cell>
        </row>
        <row r="37">
          <cell r="A37" t="str">
            <v>ALUCON</v>
          </cell>
          <cell r="B37">
            <v>182.5</v>
          </cell>
          <cell r="C37">
            <v>0.83</v>
          </cell>
          <cell r="D37">
            <v>500</v>
          </cell>
          <cell r="E37">
            <v>91</v>
          </cell>
          <cell r="F37">
            <v>7884</v>
          </cell>
        </row>
        <row r="38">
          <cell r="A38" t="str">
            <v>AMA</v>
          </cell>
          <cell r="B38">
            <v>4.78</v>
          </cell>
          <cell r="C38">
            <v>-2.0499999999999998</v>
          </cell>
          <cell r="D38">
            <v>598400</v>
          </cell>
          <cell r="E38">
            <v>2864</v>
          </cell>
          <cell r="F38">
            <v>2476</v>
          </cell>
        </row>
        <row r="39">
          <cell r="A39" t="str">
            <v>AMANAH</v>
          </cell>
          <cell r="B39">
            <v>3.1</v>
          </cell>
          <cell r="C39">
            <v>-0.64</v>
          </cell>
          <cell r="D39">
            <v>5928600</v>
          </cell>
          <cell r="E39">
            <v>18278</v>
          </cell>
          <cell r="F39">
            <v>3212</v>
          </cell>
        </row>
        <row r="40">
          <cell r="A40" t="str">
            <v>AMARC</v>
          </cell>
          <cell r="B40">
            <v>2.44</v>
          </cell>
          <cell r="C40">
            <v>0</v>
          </cell>
          <cell r="D40">
            <v>412200</v>
          </cell>
          <cell r="E40">
            <v>996</v>
          </cell>
          <cell r="F40">
            <v>1025</v>
          </cell>
        </row>
        <row r="41">
          <cell r="A41" t="str">
            <v>AMARIN</v>
          </cell>
          <cell r="B41">
            <v>5.65</v>
          </cell>
          <cell r="C41">
            <v>0.89</v>
          </cell>
          <cell r="D41">
            <v>64800</v>
          </cell>
          <cell r="E41">
            <v>359</v>
          </cell>
          <cell r="F41">
            <v>5640</v>
          </cell>
        </row>
        <row r="42">
          <cell r="A42" t="str">
            <v>AMATA</v>
          </cell>
          <cell r="B42">
            <v>23.2</v>
          </cell>
          <cell r="C42">
            <v>1.75</v>
          </cell>
          <cell r="D42">
            <v>6298600</v>
          </cell>
          <cell r="E42">
            <v>144456</v>
          </cell>
          <cell r="F42">
            <v>26680</v>
          </cell>
        </row>
        <row r="43">
          <cell r="A43" t="str">
            <v>AMATAV</v>
          </cell>
          <cell r="B43">
            <v>6.05</v>
          </cell>
          <cell r="C43">
            <v>-2.42</v>
          </cell>
          <cell r="D43">
            <v>277900</v>
          </cell>
          <cell r="E43">
            <v>1693</v>
          </cell>
          <cell r="F43">
            <v>5657</v>
          </cell>
        </row>
        <row r="44">
          <cell r="A44" t="str">
            <v>AMC</v>
          </cell>
          <cell r="B44">
            <v>3.08</v>
          </cell>
          <cell r="C44">
            <v>6.94</v>
          </cell>
          <cell r="D44">
            <v>3022100</v>
          </cell>
          <cell r="E44">
            <v>9497</v>
          </cell>
          <cell r="F44">
            <v>1479</v>
          </cell>
        </row>
        <row r="45">
          <cell r="A45" t="str">
            <v>AMR</v>
          </cell>
          <cell r="B45">
            <v>3.44</v>
          </cell>
          <cell r="C45">
            <v>-0.57999999999999996</v>
          </cell>
          <cell r="D45">
            <v>69700</v>
          </cell>
          <cell r="E45">
            <v>239</v>
          </cell>
          <cell r="F45">
            <v>2064</v>
          </cell>
        </row>
        <row r="46">
          <cell r="A46" t="str">
            <v>ANAN</v>
          </cell>
          <cell r="B46">
            <v>1.17</v>
          </cell>
          <cell r="C46">
            <v>-0.85</v>
          </cell>
          <cell r="D46">
            <v>4539300</v>
          </cell>
          <cell r="E46">
            <v>5318</v>
          </cell>
          <cell r="F46">
            <v>4875</v>
          </cell>
        </row>
        <row r="47">
          <cell r="A47" t="str">
            <v>AOT</v>
          </cell>
          <cell r="B47">
            <v>73.25</v>
          </cell>
          <cell r="C47">
            <v>-0.34</v>
          </cell>
          <cell r="D47">
            <v>23389300</v>
          </cell>
          <cell r="E47">
            <v>1717372</v>
          </cell>
          <cell r="F47">
            <v>1046428</v>
          </cell>
        </row>
        <row r="48">
          <cell r="A48" t="str">
            <v>AP</v>
          </cell>
          <cell r="B48">
            <v>11.5</v>
          </cell>
          <cell r="C48">
            <v>-1.71</v>
          </cell>
          <cell r="D48">
            <v>21022300</v>
          </cell>
          <cell r="E48">
            <v>242107</v>
          </cell>
          <cell r="F48">
            <v>36178</v>
          </cell>
        </row>
        <row r="49">
          <cell r="A49" t="str">
            <v>APCO</v>
          </cell>
          <cell r="B49">
            <v>5</v>
          </cell>
          <cell r="C49">
            <v>0</v>
          </cell>
          <cell r="D49">
            <v>389300</v>
          </cell>
          <cell r="E49">
            <v>1941</v>
          </cell>
          <cell r="F49">
            <v>3000</v>
          </cell>
        </row>
        <row r="50">
          <cell r="A50" t="str">
            <v>APCS</v>
          </cell>
          <cell r="B50">
            <v>4.4400000000000004</v>
          </cell>
          <cell r="C50">
            <v>6.73</v>
          </cell>
          <cell r="D50">
            <v>553500</v>
          </cell>
          <cell r="E50">
            <v>2468</v>
          </cell>
          <cell r="F50">
            <v>2930</v>
          </cell>
        </row>
        <row r="51">
          <cell r="A51" t="str">
            <v>APEX</v>
          </cell>
          <cell r="B51">
            <v>0.04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APP</v>
          </cell>
          <cell r="B52">
            <v>3</v>
          </cell>
          <cell r="C52">
            <v>-0.66</v>
          </cell>
          <cell r="D52">
            <v>486900</v>
          </cell>
          <cell r="E52">
            <v>1459</v>
          </cell>
          <cell r="F52">
            <v>840</v>
          </cell>
        </row>
        <row r="53">
          <cell r="A53" t="str">
            <v>APURE</v>
          </cell>
          <cell r="B53">
            <v>4.8600000000000003</v>
          </cell>
          <cell r="C53">
            <v>2.5299999999999998</v>
          </cell>
          <cell r="D53">
            <v>4172900</v>
          </cell>
          <cell r="E53">
            <v>20366</v>
          </cell>
          <cell r="F53">
            <v>4657</v>
          </cell>
        </row>
        <row r="54">
          <cell r="A54" t="str">
            <v>AQ</v>
          </cell>
          <cell r="B54">
            <v>0.02</v>
          </cell>
          <cell r="C54">
            <v>0</v>
          </cell>
          <cell r="D54">
            <v>20107500</v>
          </cell>
          <cell r="E54">
            <v>389</v>
          </cell>
          <cell r="F54">
            <v>1874</v>
          </cell>
        </row>
        <row r="55">
          <cell r="A55" t="str">
            <v>AQUA</v>
          </cell>
          <cell r="B55">
            <v>0.55000000000000004</v>
          </cell>
          <cell r="C55">
            <v>0</v>
          </cell>
          <cell r="D55">
            <v>8696600</v>
          </cell>
          <cell r="E55">
            <v>4708</v>
          </cell>
          <cell r="F55">
            <v>3252</v>
          </cell>
        </row>
        <row r="56">
          <cell r="A56" t="str">
            <v>ARIN</v>
          </cell>
          <cell r="B56">
            <v>4.28</v>
          </cell>
          <cell r="C56">
            <v>-1.83</v>
          </cell>
          <cell r="D56">
            <v>151500</v>
          </cell>
          <cell r="E56">
            <v>649</v>
          </cell>
          <cell r="F56">
            <v>2568</v>
          </cell>
        </row>
        <row r="57">
          <cell r="A57" t="str">
            <v>ARIP</v>
          </cell>
          <cell r="B57">
            <v>1.04</v>
          </cell>
          <cell r="C57">
            <v>-4.59</v>
          </cell>
          <cell r="D57">
            <v>3616900</v>
          </cell>
          <cell r="E57">
            <v>3778</v>
          </cell>
          <cell r="F57">
            <v>485</v>
          </cell>
        </row>
        <row r="58">
          <cell r="A58" t="str">
            <v>ARROW</v>
          </cell>
          <cell r="B58">
            <v>7.1</v>
          </cell>
          <cell r="C58">
            <v>0</v>
          </cell>
          <cell r="D58">
            <v>30000</v>
          </cell>
          <cell r="E58">
            <v>212</v>
          </cell>
          <cell r="F58">
            <v>1824</v>
          </cell>
        </row>
        <row r="59">
          <cell r="A59" t="str">
            <v>AS</v>
          </cell>
          <cell r="B59">
            <v>15.2</v>
          </cell>
          <cell r="C59">
            <v>-0.65</v>
          </cell>
          <cell r="D59">
            <v>2461800</v>
          </cell>
          <cell r="E59">
            <v>37310</v>
          </cell>
          <cell r="F59">
            <v>7702</v>
          </cell>
        </row>
        <row r="60">
          <cell r="A60" t="str">
            <v>ASAP</v>
          </cell>
          <cell r="B60">
            <v>2.36</v>
          </cell>
          <cell r="C60">
            <v>-3.28</v>
          </cell>
          <cell r="D60">
            <v>105900</v>
          </cell>
          <cell r="E60">
            <v>252</v>
          </cell>
          <cell r="F60">
            <v>1713</v>
          </cell>
        </row>
        <row r="61">
          <cell r="A61" t="str">
            <v>ASEFA</v>
          </cell>
          <cell r="B61">
            <v>3.66</v>
          </cell>
          <cell r="C61">
            <v>1.1000000000000001</v>
          </cell>
          <cell r="D61">
            <v>74700</v>
          </cell>
          <cell r="E61">
            <v>271</v>
          </cell>
          <cell r="F61">
            <v>2013</v>
          </cell>
        </row>
        <row r="62">
          <cell r="A62" t="str">
            <v>ASIA</v>
          </cell>
          <cell r="B62">
            <v>7.75</v>
          </cell>
          <cell r="C62">
            <v>0</v>
          </cell>
          <cell r="D62">
            <v>0</v>
          </cell>
          <cell r="E62">
            <v>0</v>
          </cell>
          <cell r="F62">
            <v>2480</v>
          </cell>
        </row>
        <row r="63">
          <cell r="A63" t="str">
            <v>ASIAN</v>
          </cell>
          <cell r="B63">
            <v>9.6999999999999993</v>
          </cell>
          <cell r="C63">
            <v>0</v>
          </cell>
          <cell r="D63">
            <v>509500</v>
          </cell>
          <cell r="E63">
            <v>4929</v>
          </cell>
          <cell r="F63">
            <v>7897</v>
          </cell>
        </row>
        <row r="64">
          <cell r="A64" t="str">
            <v>ASIMAR</v>
          </cell>
          <cell r="B64">
            <v>1.64</v>
          </cell>
          <cell r="C64">
            <v>0.61</v>
          </cell>
          <cell r="D64">
            <v>10200</v>
          </cell>
          <cell r="E64">
            <v>16</v>
          </cell>
          <cell r="F64">
            <v>424</v>
          </cell>
        </row>
        <row r="65">
          <cell r="A65" t="str">
            <v>ASK</v>
          </cell>
          <cell r="B65">
            <v>30.25</v>
          </cell>
          <cell r="C65">
            <v>1.68</v>
          </cell>
          <cell r="D65">
            <v>1270100</v>
          </cell>
          <cell r="E65">
            <v>37350</v>
          </cell>
          <cell r="F65">
            <v>15967</v>
          </cell>
        </row>
        <row r="66">
          <cell r="A66" t="str">
            <v>ASN</v>
          </cell>
          <cell r="B66">
            <v>2.9</v>
          </cell>
          <cell r="C66">
            <v>-0.68</v>
          </cell>
          <cell r="D66">
            <v>4600</v>
          </cell>
          <cell r="E66">
            <v>13</v>
          </cell>
          <cell r="F66">
            <v>543</v>
          </cell>
        </row>
        <row r="67">
          <cell r="A67" t="str">
            <v>ASP</v>
          </cell>
          <cell r="B67">
            <v>2.84</v>
          </cell>
          <cell r="C67">
            <v>-0.7</v>
          </cell>
          <cell r="D67">
            <v>522000</v>
          </cell>
          <cell r="E67">
            <v>1489</v>
          </cell>
          <cell r="F67">
            <v>5980</v>
          </cell>
        </row>
        <row r="68">
          <cell r="A68" t="str">
            <v>ASW</v>
          </cell>
          <cell r="B68">
            <v>8.15</v>
          </cell>
          <cell r="C68">
            <v>0</v>
          </cell>
          <cell r="D68">
            <v>627400</v>
          </cell>
          <cell r="E68">
            <v>5108</v>
          </cell>
          <cell r="F68">
            <v>6977</v>
          </cell>
        </row>
        <row r="69">
          <cell r="A69" t="str">
            <v>ATP30</v>
          </cell>
          <cell r="B69">
            <v>1.21</v>
          </cell>
          <cell r="C69">
            <v>-2.42</v>
          </cell>
          <cell r="D69">
            <v>1023100</v>
          </cell>
          <cell r="E69">
            <v>1246</v>
          </cell>
          <cell r="F69">
            <v>826</v>
          </cell>
        </row>
        <row r="70">
          <cell r="A70" t="str">
            <v>AU</v>
          </cell>
          <cell r="B70">
            <v>10.7</v>
          </cell>
          <cell r="C70">
            <v>1.9</v>
          </cell>
          <cell r="D70">
            <v>2264400</v>
          </cell>
          <cell r="E70">
            <v>23871</v>
          </cell>
          <cell r="F70">
            <v>8727</v>
          </cell>
        </row>
        <row r="71">
          <cell r="A71" t="str">
            <v>AUCT</v>
          </cell>
          <cell r="B71">
            <v>10</v>
          </cell>
          <cell r="C71">
            <v>6.95</v>
          </cell>
          <cell r="D71">
            <v>3360700</v>
          </cell>
          <cell r="E71">
            <v>32570</v>
          </cell>
          <cell r="F71">
            <v>5500</v>
          </cell>
        </row>
        <row r="72">
          <cell r="A72" t="str">
            <v>AURA</v>
          </cell>
          <cell r="B72">
            <v>17.5</v>
          </cell>
          <cell r="C72">
            <v>-1.69</v>
          </cell>
          <cell r="D72">
            <v>2692800</v>
          </cell>
          <cell r="E72">
            <v>47396</v>
          </cell>
          <cell r="F72">
            <v>23345</v>
          </cell>
        </row>
        <row r="73">
          <cell r="A73" t="str">
            <v>AWC</v>
          </cell>
          <cell r="B73">
            <v>5.45</v>
          </cell>
          <cell r="C73">
            <v>-0.91</v>
          </cell>
          <cell r="D73">
            <v>32602500</v>
          </cell>
          <cell r="E73">
            <v>176742</v>
          </cell>
          <cell r="F73">
            <v>174413</v>
          </cell>
        </row>
        <row r="74">
          <cell r="A74" t="str">
            <v>AYUD</v>
          </cell>
          <cell r="B74">
            <v>38.75</v>
          </cell>
          <cell r="C74">
            <v>-0.64</v>
          </cell>
          <cell r="D74">
            <v>3100</v>
          </cell>
          <cell r="E74">
            <v>119</v>
          </cell>
          <cell r="F74">
            <v>15084</v>
          </cell>
        </row>
        <row r="75">
          <cell r="A75" t="str">
            <v>B</v>
          </cell>
          <cell r="B75">
            <v>0.21</v>
          </cell>
          <cell r="C75">
            <v>-4.55</v>
          </cell>
          <cell r="D75">
            <v>6766300</v>
          </cell>
          <cell r="E75">
            <v>1435</v>
          </cell>
          <cell r="F75">
            <v>727</v>
          </cell>
        </row>
        <row r="76">
          <cell r="A76" t="str">
            <v>B52</v>
          </cell>
          <cell r="B76">
            <v>2</v>
          </cell>
          <cell r="C76">
            <v>0</v>
          </cell>
          <cell r="D76">
            <v>7800</v>
          </cell>
          <cell r="E76">
            <v>15</v>
          </cell>
          <cell r="F76">
            <v>1475</v>
          </cell>
        </row>
        <row r="77">
          <cell r="A77" t="str">
            <v>BA</v>
          </cell>
          <cell r="B77">
            <v>14.4</v>
          </cell>
          <cell r="C77">
            <v>1.41</v>
          </cell>
          <cell r="D77">
            <v>13627800</v>
          </cell>
          <cell r="E77">
            <v>199274</v>
          </cell>
          <cell r="F77">
            <v>30240</v>
          </cell>
        </row>
        <row r="78">
          <cell r="A78" t="str">
            <v>BAFS</v>
          </cell>
          <cell r="B78">
            <v>32.25</v>
          </cell>
          <cell r="C78">
            <v>-1.53</v>
          </cell>
          <cell r="D78">
            <v>2399300</v>
          </cell>
          <cell r="E78">
            <v>77958</v>
          </cell>
          <cell r="F78">
            <v>20559</v>
          </cell>
        </row>
        <row r="79">
          <cell r="A79" t="str">
            <v>BAM</v>
          </cell>
          <cell r="B79">
            <v>12.1</v>
          </cell>
          <cell r="C79">
            <v>-0.82</v>
          </cell>
          <cell r="D79">
            <v>20221400</v>
          </cell>
          <cell r="E79">
            <v>242197</v>
          </cell>
          <cell r="F79">
            <v>39108</v>
          </cell>
        </row>
        <row r="80">
          <cell r="A80" t="str">
            <v>BANPU</v>
          </cell>
          <cell r="B80">
            <v>8.15</v>
          </cell>
          <cell r="C80">
            <v>-1.81</v>
          </cell>
          <cell r="D80">
            <v>195808300</v>
          </cell>
          <cell r="E80">
            <v>1581297</v>
          </cell>
          <cell r="F80">
            <v>68901</v>
          </cell>
        </row>
        <row r="81">
          <cell r="A81" t="str">
            <v>BAY</v>
          </cell>
          <cell r="B81">
            <v>28.5</v>
          </cell>
          <cell r="C81">
            <v>-0.87</v>
          </cell>
          <cell r="D81">
            <v>489800</v>
          </cell>
          <cell r="E81">
            <v>13990</v>
          </cell>
          <cell r="F81">
            <v>209639</v>
          </cell>
        </row>
        <row r="82">
          <cell r="A82" t="str">
            <v>BBGI</v>
          </cell>
          <cell r="B82">
            <v>5.55</v>
          </cell>
          <cell r="C82">
            <v>-0.89</v>
          </cell>
          <cell r="D82">
            <v>77600</v>
          </cell>
          <cell r="E82">
            <v>430</v>
          </cell>
          <cell r="F82">
            <v>8025</v>
          </cell>
        </row>
        <row r="83">
          <cell r="A83" t="str">
            <v>BBIK</v>
          </cell>
          <cell r="B83">
            <v>100</v>
          </cell>
          <cell r="C83">
            <v>1.78</v>
          </cell>
          <cell r="D83">
            <v>492700</v>
          </cell>
          <cell r="E83">
            <v>49495</v>
          </cell>
          <cell r="F83">
            <v>10888</v>
          </cell>
        </row>
        <row r="84">
          <cell r="A84" t="str">
            <v>BBL</v>
          </cell>
          <cell r="B84">
            <v>162</v>
          </cell>
          <cell r="C84">
            <v>-0.61</v>
          </cell>
          <cell r="D84">
            <v>5619100</v>
          </cell>
          <cell r="E84">
            <v>908684</v>
          </cell>
          <cell r="F84">
            <v>309233</v>
          </cell>
        </row>
        <row r="85">
          <cell r="A85" t="str">
            <v>BC</v>
          </cell>
          <cell r="B85">
            <v>1.48</v>
          </cell>
          <cell r="C85">
            <v>4.2300000000000004</v>
          </cell>
          <cell r="D85">
            <v>8300</v>
          </cell>
          <cell r="E85">
            <v>12</v>
          </cell>
          <cell r="F85">
            <v>843</v>
          </cell>
        </row>
        <row r="86">
          <cell r="A86" t="str">
            <v>BCH</v>
          </cell>
          <cell r="B86">
            <v>18.3</v>
          </cell>
          <cell r="C86">
            <v>-2.66</v>
          </cell>
          <cell r="D86">
            <v>44477800</v>
          </cell>
          <cell r="E86">
            <v>814403</v>
          </cell>
          <cell r="F86">
            <v>45636</v>
          </cell>
        </row>
        <row r="87">
          <cell r="A87" t="str">
            <v>BCP</v>
          </cell>
          <cell r="B87">
            <v>31.5</v>
          </cell>
          <cell r="C87">
            <v>1.61</v>
          </cell>
          <cell r="D87">
            <v>4962800</v>
          </cell>
          <cell r="E87">
            <v>154617</v>
          </cell>
          <cell r="F87">
            <v>43373</v>
          </cell>
        </row>
        <row r="88">
          <cell r="A88" t="str">
            <v>BCPG</v>
          </cell>
          <cell r="B88">
            <v>9.4</v>
          </cell>
          <cell r="C88">
            <v>0</v>
          </cell>
          <cell r="D88">
            <v>6465300</v>
          </cell>
          <cell r="E88">
            <v>60612</v>
          </cell>
          <cell r="F88">
            <v>27337</v>
          </cell>
        </row>
        <row r="89">
          <cell r="A89" t="str">
            <v>BCT</v>
          </cell>
          <cell r="B89">
            <v>58</v>
          </cell>
          <cell r="C89">
            <v>-1.69</v>
          </cell>
          <cell r="D89">
            <v>200</v>
          </cell>
          <cell r="E89">
            <v>12</v>
          </cell>
          <cell r="F89">
            <v>17400</v>
          </cell>
        </row>
        <row r="90">
          <cell r="A90" t="str">
            <v>BDMS</v>
          </cell>
          <cell r="B90">
            <v>29.75</v>
          </cell>
          <cell r="C90">
            <v>0</v>
          </cell>
          <cell r="D90">
            <v>40266300</v>
          </cell>
          <cell r="E90">
            <v>1194363</v>
          </cell>
          <cell r="F90">
            <v>472787</v>
          </cell>
        </row>
        <row r="91">
          <cell r="A91" t="str">
            <v>BE8</v>
          </cell>
          <cell r="B91">
            <v>46.25</v>
          </cell>
          <cell r="C91">
            <v>2.78</v>
          </cell>
          <cell r="D91">
            <v>663500</v>
          </cell>
          <cell r="E91">
            <v>30509</v>
          </cell>
          <cell r="F91">
            <v>11130</v>
          </cell>
        </row>
        <row r="92">
          <cell r="A92" t="str">
            <v>BEAUTY</v>
          </cell>
          <cell r="B92">
            <v>1.19</v>
          </cell>
          <cell r="C92">
            <v>-0.83</v>
          </cell>
          <cell r="D92">
            <v>6733200</v>
          </cell>
          <cell r="E92">
            <v>8127</v>
          </cell>
          <cell r="F92">
            <v>3563</v>
          </cell>
        </row>
        <row r="93">
          <cell r="A93" t="str">
            <v>BEC</v>
          </cell>
          <cell r="B93">
            <v>7.75</v>
          </cell>
          <cell r="C93">
            <v>-0.64</v>
          </cell>
          <cell r="D93">
            <v>1766900</v>
          </cell>
          <cell r="E93">
            <v>13620</v>
          </cell>
          <cell r="F93">
            <v>15500</v>
          </cell>
        </row>
        <row r="94">
          <cell r="A94" t="str">
            <v>BEM</v>
          </cell>
          <cell r="B94">
            <v>9</v>
          </cell>
          <cell r="C94">
            <v>-0.55000000000000004</v>
          </cell>
          <cell r="D94">
            <v>39318800</v>
          </cell>
          <cell r="E94">
            <v>353885</v>
          </cell>
          <cell r="F94">
            <v>137565</v>
          </cell>
        </row>
        <row r="95">
          <cell r="A95" t="str">
            <v>BEYOND</v>
          </cell>
          <cell r="B95">
            <v>15.3</v>
          </cell>
          <cell r="C95">
            <v>1.32</v>
          </cell>
          <cell r="D95">
            <v>588200</v>
          </cell>
          <cell r="E95">
            <v>8962</v>
          </cell>
          <cell r="F95">
            <v>4420</v>
          </cell>
        </row>
        <row r="96">
          <cell r="A96" t="str">
            <v>BGC</v>
          </cell>
          <cell r="B96">
            <v>9.9</v>
          </cell>
          <cell r="C96">
            <v>-0.5</v>
          </cell>
          <cell r="D96">
            <v>371300</v>
          </cell>
          <cell r="E96">
            <v>3670</v>
          </cell>
          <cell r="F96">
            <v>6875</v>
          </cell>
        </row>
        <row r="97">
          <cell r="A97" t="str">
            <v>BGRIM</v>
          </cell>
          <cell r="B97">
            <v>39.5</v>
          </cell>
          <cell r="C97">
            <v>-0.63</v>
          </cell>
          <cell r="D97">
            <v>4154800</v>
          </cell>
          <cell r="E97">
            <v>164164</v>
          </cell>
          <cell r="F97">
            <v>102973</v>
          </cell>
        </row>
        <row r="98">
          <cell r="A98" t="str">
            <v>BGT</v>
          </cell>
          <cell r="B98">
            <v>1.05</v>
          </cell>
          <cell r="C98">
            <v>0</v>
          </cell>
          <cell r="D98">
            <v>506400</v>
          </cell>
          <cell r="E98">
            <v>526</v>
          </cell>
          <cell r="F98">
            <v>382</v>
          </cell>
        </row>
        <row r="99">
          <cell r="A99" t="str">
            <v>BH</v>
          </cell>
          <cell r="B99">
            <v>246</v>
          </cell>
          <cell r="C99">
            <v>2.0699999999999998</v>
          </cell>
          <cell r="D99">
            <v>2370600</v>
          </cell>
          <cell r="E99">
            <v>580296</v>
          </cell>
          <cell r="F99">
            <v>195542</v>
          </cell>
        </row>
        <row r="100">
          <cell r="A100" t="str">
            <v>BIG</v>
          </cell>
          <cell r="B100">
            <v>0.7</v>
          </cell>
          <cell r="C100">
            <v>1.45</v>
          </cell>
          <cell r="D100">
            <v>2372200</v>
          </cell>
          <cell r="E100">
            <v>1649</v>
          </cell>
          <cell r="F100">
            <v>2470</v>
          </cell>
        </row>
        <row r="101">
          <cell r="A101" t="str">
            <v>BIOTEC</v>
          </cell>
          <cell r="B101">
            <v>0.69</v>
          </cell>
          <cell r="C101">
            <v>0</v>
          </cell>
          <cell r="D101">
            <v>2228600</v>
          </cell>
          <cell r="E101">
            <v>1538</v>
          </cell>
          <cell r="F101">
            <v>2107</v>
          </cell>
        </row>
        <row r="102">
          <cell r="A102" t="str">
            <v>BIS</v>
          </cell>
          <cell r="B102">
            <v>6.05</v>
          </cell>
          <cell r="C102">
            <v>-2.42</v>
          </cell>
          <cell r="D102">
            <v>42900</v>
          </cell>
          <cell r="E102">
            <v>262</v>
          </cell>
          <cell r="F102">
            <v>1900</v>
          </cell>
        </row>
        <row r="103">
          <cell r="A103" t="str">
            <v>BIZ</v>
          </cell>
          <cell r="B103">
            <v>3.64</v>
          </cell>
          <cell r="C103">
            <v>0.55000000000000004</v>
          </cell>
          <cell r="D103">
            <v>62700</v>
          </cell>
          <cell r="E103">
            <v>226</v>
          </cell>
          <cell r="F103">
            <v>2187</v>
          </cell>
        </row>
        <row r="104">
          <cell r="A104" t="str">
            <v>BJC</v>
          </cell>
          <cell r="B104">
            <v>39</v>
          </cell>
          <cell r="C104">
            <v>-3.11</v>
          </cell>
          <cell r="D104">
            <v>6678200</v>
          </cell>
          <cell r="E104">
            <v>262912</v>
          </cell>
          <cell r="F104">
            <v>156304</v>
          </cell>
        </row>
        <row r="105">
          <cell r="A105" t="str">
            <v>BJCHI</v>
          </cell>
          <cell r="B105">
            <v>1.43</v>
          </cell>
          <cell r="C105">
            <v>2.14</v>
          </cell>
          <cell r="D105">
            <v>509700</v>
          </cell>
          <cell r="E105">
            <v>710</v>
          </cell>
          <cell r="F105">
            <v>2288</v>
          </cell>
        </row>
        <row r="106">
          <cell r="A106" t="str">
            <v>BKD</v>
          </cell>
          <cell r="B106">
            <v>1.93</v>
          </cell>
          <cell r="C106">
            <v>-3.02</v>
          </cell>
          <cell r="D106">
            <v>467200</v>
          </cell>
          <cell r="E106">
            <v>901</v>
          </cell>
          <cell r="F106">
            <v>2077</v>
          </cell>
        </row>
        <row r="107">
          <cell r="A107" t="str">
            <v>BKI</v>
          </cell>
          <cell r="B107">
            <v>292</v>
          </cell>
          <cell r="C107">
            <v>0</v>
          </cell>
          <cell r="D107">
            <v>19500</v>
          </cell>
          <cell r="E107">
            <v>5688</v>
          </cell>
          <cell r="F107">
            <v>31089</v>
          </cell>
        </row>
        <row r="108">
          <cell r="A108" t="str">
            <v>BLA</v>
          </cell>
          <cell r="B108">
            <v>25.25</v>
          </cell>
          <cell r="C108">
            <v>-2.88</v>
          </cell>
          <cell r="D108">
            <v>6123300</v>
          </cell>
          <cell r="E108">
            <v>155674</v>
          </cell>
          <cell r="F108">
            <v>43116</v>
          </cell>
        </row>
        <row r="109">
          <cell r="A109" t="str">
            <v>BLAND</v>
          </cell>
          <cell r="B109">
            <v>0.93</v>
          </cell>
          <cell r="C109">
            <v>0</v>
          </cell>
          <cell r="D109">
            <v>9705700</v>
          </cell>
          <cell r="E109">
            <v>9031</v>
          </cell>
          <cell r="F109">
            <v>16158</v>
          </cell>
        </row>
        <row r="110">
          <cell r="A110" t="str">
            <v>BLESS</v>
          </cell>
          <cell r="B110">
            <v>0.8</v>
          </cell>
          <cell r="C110">
            <v>-2.44</v>
          </cell>
          <cell r="D110">
            <v>80700</v>
          </cell>
          <cell r="E110">
            <v>65</v>
          </cell>
          <cell r="F110">
            <v>640</v>
          </cell>
        </row>
        <row r="111">
          <cell r="A111" t="str">
            <v>BLISS</v>
          </cell>
          <cell r="B111">
            <v>0.14000000000000001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BM</v>
          </cell>
          <cell r="B112">
            <v>4.1399999999999997</v>
          </cell>
          <cell r="C112">
            <v>-0.48</v>
          </cell>
          <cell r="D112">
            <v>2040400</v>
          </cell>
          <cell r="E112">
            <v>8406</v>
          </cell>
          <cell r="F112">
            <v>2146</v>
          </cell>
        </row>
        <row r="113">
          <cell r="A113" t="str">
            <v>BOL</v>
          </cell>
          <cell r="B113">
            <v>10.3</v>
          </cell>
          <cell r="C113">
            <v>-0.96</v>
          </cell>
          <cell r="D113">
            <v>367000</v>
          </cell>
          <cell r="E113">
            <v>3723</v>
          </cell>
          <cell r="F113">
            <v>8451</v>
          </cell>
        </row>
        <row r="114">
          <cell r="A114" t="str">
            <v>BPP</v>
          </cell>
          <cell r="B114">
            <v>14</v>
          </cell>
          <cell r="C114">
            <v>-2.1</v>
          </cell>
          <cell r="D114">
            <v>1297900</v>
          </cell>
          <cell r="E114">
            <v>18144</v>
          </cell>
          <cell r="F114">
            <v>42668</v>
          </cell>
        </row>
        <row r="115">
          <cell r="A115" t="str">
            <v>BR</v>
          </cell>
          <cell r="B115">
            <v>2.82</v>
          </cell>
          <cell r="C115">
            <v>-0.7</v>
          </cell>
          <cell r="D115">
            <v>2086000</v>
          </cell>
          <cell r="E115">
            <v>5826</v>
          </cell>
          <cell r="F115">
            <v>2576</v>
          </cell>
        </row>
        <row r="116">
          <cell r="A116" t="str">
            <v>BRI</v>
          </cell>
          <cell r="B116">
            <v>10.3</v>
          </cell>
          <cell r="C116">
            <v>3</v>
          </cell>
          <cell r="D116">
            <v>2229400</v>
          </cell>
          <cell r="E116">
            <v>22651</v>
          </cell>
          <cell r="F116">
            <v>8787</v>
          </cell>
        </row>
        <row r="117">
          <cell r="A117" t="str">
            <v>BROCK</v>
          </cell>
          <cell r="B117">
            <v>1.85</v>
          </cell>
          <cell r="C117">
            <v>0.54</v>
          </cell>
          <cell r="D117">
            <v>100</v>
          </cell>
          <cell r="E117">
            <v>0</v>
          </cell>
          <cell r="F117">
            <v>1896</v>
          </cell>
        </row>
        <row r="118">
          <cell r="A118" t="str">
            <v>BROOK</v>
          </cell>
          <cell r="B118">
            <v>0.45</v>
          </cell>
          <cell r="C118">
            <v>4.6500000000000004</v>
          </cell>
          <cell r="D118">
            <v>16227800</v>
          </cell>
          <cell r="E118">
            <v>7356</v>
          </cell>
          <cell r="F118">
            <v>4192</v>
          </cell>
        </row>
        <row r="119">
          <cell r="A119" t="str">
            <v>BRR</v>
          </cell>
          <cell r="B119">
            <v>6.45</v>
          </cell>
          <cell r="C119">
            <v>-3.73</v>
          </cell>
          <cell r="D119">
            <v>1651500</v>
          </cell>
          <cell r="E119">
            <v>10615</v>
          </cell>
          <cell r="F119">
            <v>5238</v>
          </cell>
        </row>
        <row r="120">
          <cell r="A120" t="str">
            <v>BSBM</v>
          </cell>
          <cell r="B120">
            <v>0.82</v>
          </cell>
          <cell r="C120">
            <v>0</v>
          </cell>
          <cell r="D120">
            <v>57600</v>
          </cell>
          <cell r="E120">
            <v>47</v>
          </cell>
          <cell r="F120">
            <v>919</v>
          </cell>
        </row>
        <row r="121">
          <cell r="A121" t="str">
            <v>BSM</v>
          </cell>
          <cell r="B121">
            <v>2.9</v>
          </cell>
          <cell r="C121">
            <v>-6.45</v>
          </cell>
          <cell r="D121">
            <v>154300</v>
          </cell>
          <cell r="E121">
            <v>437</v>
          </cell>
          <cell r="F121">
            <v>6178</v>
          </cell>
        </row>
        <row r="122">
          <cell r="A122" t="str">
            <v>BTG</v>
          </cell>
          <cell r="B122">
            <v>24.2</v>
          </cell>
          <cell r="C122">
            <v>-3.2</v>
          </cell>
          <cell r="D122">
            <v>3828800</v>
          </cell>
          <cell r="E122">
            <v>93447</v>
          </cell>
          <cell r="F122">
            <v>46822</v>
          </cell>
        </row>
        <row r="123">
          <cell r="A123" t="str">
            <v>BTNC</v>
          </cell>
          <cell r="B123">
            <v>13.6</v>
          </cell>
          <cell r="C123">
            <v>-1.45</v>
          </cell>
          <cell r="D123">
            <v>300</v>
          </cell>
          <cell r="E123">
            <v>4</v>
          </cell>
          <cell r="F123">
            <v>163</v>
          </cell>
        </row>
        <row r="124">
          <cell r="A124" t="str">
            <v>BTS</v>
          </cell>
          <cell r="B124">
            <v>7.7</v>
          </cell>
          <cell r="C124">
            <v>-1.28</v>
          </cell>
          <cell r="D124">
            <v>33648800</v>
          </cell>
          <cell r="E124">
            <v>259965</v>
          </cell>
          <cell r="F124">
            <v>101391</v>
          </cell>
        </row>
        <row r="125">
          <cell r="A125" t="str">
            <v>BTW</v>
          </cell>
          <cell r="B125">
            <v>0.51</v>
          </cell>
          <cell r="C125">
            <v>0</v>
          </cell>
          <cell r="D125">
            <v>284400</v>
          </cell>
          <cell r="E125">
            <v>143</v>
          </cell>
          <cell r="F125">
            <v>386</v>
          </cell>
        </row>
        <row r="126">
          <cell r="A126" t="str">
            <v>BUI</v>
          </cell>
          <cell r="B126">
            <v>17.100000000000001</v>
          </cell>
          <cell r="C126">
            <v>4.2699999999999996</v>
          </cell>
          <cell r="D126">
            <v>12400</v>
          </cell>
          <cell r="E126">
            <v>210</v>
          </cell>
          <cell r="F126">
            <v>513</v>
          </cell>
        </row>
        <row r="127">
          <cell r="A127" t="str">
            <v>BVG</v>
          </cell>
          <cell r="B127">
            <v>7.35</v>
          </cell>
          <cell r="C127">
            <v>-0.68</v>
          </cell>
          <cell r="D127">
            <v>6034200</v>
          </cell>
          <cell r="E127">
            <v>43867</v>
          </cell>
          <cell r="F127">
            <v>3308</v>
          </cell>
        </row>
        <row r="128">
          <cell r="A128" t="str">
            <v>BWG</v>
          </cell>
          <cell r="B128">
            <v>0.79</v>
          </cell>
          <cell r="C128">
            <v>-2.4700000000000002</v>
          </cell>
          <cell r="D128">
            <v>32078500</v>
          </cell>
          <cell r="E128">
            <v>25577</v>
          </cell>
          <cell r="F128">
            <v>3911</v>
          </cell>
        </row>
        <row r="129">
          <cell r="A129" t="str">
            <v>BYD</v>
          </cell>
          <cell r="B129">
            <v>8.1</v>
          </cell>
          <cell r="C129">
            <v>-0.61</v>
          </cell>
          <cell r="D129">
            <v>3764600</v>
          </cell>
          <cell r="E129">
            <v>30313</v>
          </cell>
          <cell r="F129">
            <v>34233</v>
          </cell>
        </row>
        <row r="130">
          <cell r="A130" t="str">
            <v>CAZ</v>
          </cell>
          <cell r="B130">
            <v>3.82</v>
          </cell>
          <cell r="C130">
            <v>-1.55</v>
          </cell>
          <cell r="D130">
            <v>2801600</v>
          </cell>
          <cell r="E130">
            <v>10805</v>
          </cell>
          <cell r="F130">
            <v>1123</v>
          </cell>
        </row>
        <row r="131">
          <cell r="A131" t="str">
            <v>CBG</v>
          </cell>
          <cell r="B131">
            <v>77</v>
          </cell>
          <cell r="C131">
            <v>-0.96</v>
          </cell>
          <cell r="D131">
            <v>5937300</v>
          </cell>
          <cell r="E131">
            <v>457678</v>
          </cell>
          <cell r="F131">
            <v>77000</v>
          </cell>
        </row>
        <row r="132">
          <cell r="A132" t="str">
            <v>CCET</v>
          </cell>
          <cell r="B132">
            <v>2.06</v>
          </cell>
          <cell r="C132">
            <v>-2.83</v>
          </cell>
          <cell r="D132">
            <v>778400</v>
          </cell>
          <cell r="E132">
            <v>1615</v>
          </cell>
          <cell r="F132">
            <v>11124</v>
          </cell>
        </row>
        <row r="133">
          <cell r="A133" t="str">
            <v>CCP</v>
          </cell>
          <cell r="B133">
            <v>0.35</v>
          </cell>
          <cell r="C133">
            <v>0</v>
          </cell>
          <cell r="D133">
            <v>913600</v>
          </cell>
          <cell r="E133">
            <v>321</v>
          </cell>
          <cell r="F133">
            <v>969</v>
          </cell>
        </row>
        <row r="134">
          <cell r="A134" t="str">
            <v>CEN</v>
          </cell>
          <cell r="B134">
            <v>3.04</v>
          </cell>
          <cell r="C134">
            <v>-0.65</v>
          </cell>
          <cell r="D134">
            <v>76300</v>
          </cell>
          <cell r="E134">
            <v>231</v>
          </cell>
          <cell r="F134">
            <v>2265</v>
          </cell>
        </row>
        <row r="135">
          <cell r="A135" t="str">
            <v>CENTEL</v>
          </cell>
          <cell r="B135">
            <v>55</v>
          </cell>
          <cell r="C135">
            <v>-0.9</v>
          </cell>
          <cell r="D135">
            <v>2775200</v>
          </cell>
          <cell r="E135">
            <v>152006</v>
          </cell>
          <cell r="F135">
            <v>74250</v>
          </cell>
        </row>
        <row r="136">
          <cell r="A136" t="str">
            <v>CEYE</v>
          </cell>
          <cell r="B136">
            <v>4.8</v>
          </cell>
          <cell r="C136">
            <v>-6.8</v>
          </cell>
          <cell r="D136">
            <v>7567000</v>
          </cell>
          <cell r="E136">
            <v>37299</v>
          </cell>
          <cell r="F136">
            <v>1392</v>
          </cell>
        </row>
        <row r="137">
          <cell r="A137" t="str">
            <v>CFRESH</v>
          </cell>
          <cell r="B137">
            <v>1.92</v>
          </cell>
          <cell r="C137">
            <v>-2.04</v>
          </cell>
          <cell r="D137">
            <v>622500</v>
          </cell>
          <cell r="E137">
            <v>1205</v>
          </cell>
          <cell r="F137">
            <v>1780</v>
          </cell>
        </row>
        <row r="138">
          <cell r="A138" t="str">
            <v>CGD</v>
          </cell>
          <cell r="B138">
            <v>0.38</v>
          </cell>
          <cell r="C138">
            <v>0</v>
          </cell>
          <cell r="D138">
            <v>9938300</v>
          </cell>
          <cell r="E138">
            <v>3777</v>
          </cell>
          <cell r="F138">
            <v>3141</v>
          </cell>
        </row>
        <row r="139">
          <cell r="A139" t="str">
            <v>CGH</v>
          </cell>
          <cell r="B139">
            <v>0.82</v>
          </cell>
          <cell r="C139">
            <v>-1.2</v>
          </cell>
          <cell r="D139">
            <v>3915400</v>
          </cell>
          <cell r="E139">
            <v>3258</v>
          </cell>
          <cell r="F139">
            <v>3285</v>
          </cell>
        </row>
        <row r="140">
          <cell r="A140" t="str">
            <v>CH</v>
          </cell>
          <cell r="B140">
            <v>2.86</v>
          </cell>
          <cell r="C140">
            <v>-4.03</v>
          </cell>
          <cell r="D140">
            <v>1483200</v>
          </cell>
          <cell r="E140">
            <v>4226</v>
          </cell>
          <cell r="F140">
            <v>2288</v>
          </cell>
        </row>
        <row r="141">
          <cell r="A141" t="str">
            <v>CHARAN</v>
          </cell>
          <cell r="B141">
            <v>30</v>
          </cell>
          <cell r="C141">
            <v>-11.11</v>
          </cell>
          <cell r="D141">
            <v>30900</v>
          </cell>
          <cell r="E141">
            <v>937</v>
          </cell>
          <cell r="F141">
            <v>360</v>
          </cell>
        </row>
        <row r="142">
          <cell r="A142" t="str">
            <v>CHASE</v>
          </cell>
          <cell r="B142">
            <v>1.93</v>
          </cell>
          <cell r="C142">
            <v>-24.61</v>
          </cell>
          <cell r="D142">
            <v>92583300</v>
          </cell>
          <cell r="E142">
            <v>181671</v>
          </cell>
          <cell r="F142">
            <v>3832</v>
          </cell>
        </row>
        <row r="143">
          <cell r="A143" t="str">
            <v>CHAYO</v>
          </cell>
          <cell r="B143">
            <v>7.9</v>
          </cell>
          <cell r="C143">
            <v>-1.86</v>
          </cell>
          <cell r="D143">
            <v>14586200</v>
          </cell>
          <cell r="E143">
            <v>119034</v>
          </cell>
          <cell r="F143">
            <v>8635</v>
          </cell>
        </row>
        <row r="144">
          <cell r="A144" t="str">
            <v>CHEWA</v>
          </cell>
          <cell r="B144">
            <v>0.69</v>
          </cell>
          <cell r="C144">
            <v>-1.43</v>
          </cell>
          <cell r="D144">
            <v>86200</v>
          </cell>
          <cell r="E144">
            <v>60</v>
          </cell>
          <cell r="F144">
            <v>880</v>
          </cell>
        </row>
        <row r="145">
          <cell r="A145" t="str">
            <v>CHG</v>
          </cell>
          <cell r="B145">
            <v>3.34</v>
          </cell>
          <cell r="C145">
            <v>-0.6</v>
          </cell>
          <cell r="D145">
            <v>24919000</v>
          </cell>
          <cell r="E145">
            <v>82910</v>
          </cell>
          <cell r="F145">
            <v>36740</v>
          </cell>
        </row>
        <row r="146">
          <cell r="A146" t="str">
            <v>CHIC</v>
          </cell>
          <cell r="B146">
            <v>0.77</v>
          </cell>
          <cell r="C146">
            <v>-1.28</v>
          </cell>
          <cell r="D146">
            <v>439000</v>
          </cell>
          <cell r="E146">
            <v>341</v>
          </cell>
          <cell r="F146">
            <v>1047</v>
          </cell>
        </row>
        <row r="147">
          <cell r="A147" t="str">
            <v>CHO</v>
          </cell>
          <cell r="B147">
            <v>0.34</v>
          </cell>
          <cell r="C147">
            <v>-5.56</v>
          </cell>
          <cell r="D147">
            <v>5053500</v>
          </cell>
          <cell r="E147">
            <v>1747</v>
          </cell>
          <cell r="F147">
            <v>1025</v>
          </cell>
        </row>
        <row r="148">
          <cell r="A148" t="str">
            <v>CHOTI</v>
          </cell>
          <cell r="B148">
            <v>130.5</v>
          </cell>
          <cell r="C148">
            <v>-3.33</v>
          </cell>
          <cell r="D148">
            <v>900</v>
          </cell>
          <cell r="E148">
            <v>119</v>
          </cell>
          <cell r="F148">
            <v>979</v>
          </cell>
        </row>
        <row r="149">
          <cell r="A149" t="str">
            <v>CHOW</v>
          </cell>
          <cell r="B149">
            <v>2.68</v>
          </cell>
          <cell r="C149">
            <v>3.08</v>
          </cell>
          <cell r="D149">
            <v>75600</v>
          </cell>
          <cell r="E149">
            <v>202</v>
          </cell>
          <cell r="F149">
            <v>2144</v>
          </cell>
        </row>
        <row r="150">
          <cell r="A150" t="str">
            <v>CI</v>
          </cell>
          <cell r="B150">
            <v>0.69</v>
          </cell>
          <cell r="C150">
            <v>-1.43</v>
          </cell>
          <cell r="D150">
            <v>45200</v>
          </cell>
          <cell r="E150">
            <v>31</v>
          </cell>
          <cell r="F150">
            <v>736</v>
          </cell>
        </row>
        <row r="151">
          <cell r="A151" t="str">
            <v>CIG</v>
          </cell>
          <cell r="B151">
            <v>0.46</v>
          </cell>
          <cell r="C151">
            <v>2.2200000000000002</v>
          </cell>
          <cell r="D151">
            <v>5091000</v>
          </cell>
          <cell r="E151">
            <v>2319</v>
          </cell>
          <cell r="F151">
            <v>798</v>
          </cell>
        </row>
        <row r="152">
          <cell r="A152" t="str">
            <v>CIMBT</v>
          </cell>
          <cell r="B152">
            <v>0.78</v>
          </cell>
          <cell r="C152">
            <v>-1.27</v>
          </cell>
          <cell r="D152">
            <v>4357100</v>
          </cell>
          <cell r="E152">
            <v>3381</v>
          </cell>
          <cell r="F152">
            <v>27161</v>
          </cell>
        </row>
        <row r="153">
          <cell r="A153" t="str">
            <v>CITY</v>
          </cell>
          <cell r="B153">
            <v>1.99</v>
          </cell>
          <cell r="C153">
            <v>-2.4500000000000002</v>
          </cell>
          <cell r="D153">
            <v>38000</v>
          </cell>
          <cell r="E153">
            <v>76</v>
          </cell>
          <cell r="F153">
            <v>597</v>
          </cell>
        </row>
        <row r="154">
          <cell r="A154" t="str">
            <v>CIVIL</v>
          </cell>
          <cell r="B154">
            <v>2.2200000000000002</v>
          </cell>
          <cell r="C154">
            <v>0.91</v>
          </cell>
          <cell r="D154">
            <v>966000</v>
          </cell>
          <cell r="E154">
            <v>2141</v>
          </cell>
          <cell r="F154">
            <v>1554</v>
          </cell>
        </row>
        <row r="155">
          <cell r="A155" t="str">
            <v>CK</v>
          </cell>
          <cell r="B155">
            <v>22.4</v>
          </cell>
          <cell r="C155">
            <v>0.9</v>
          </cell>
          <cell r="D155">
            <v>4589100</v>
          </cell>
          <cell r="E155">
            <v>102387</v>
          </cell>
          <cell r="F155">
            <v>37943</v>
          </cell>
        </row>
        <row r="156">
          <cell r="A156" t="str">
            <v>CKP</v>
          </cell>
          <cell r="B156">
            <v>3.82</v>
          </cell>
          <cell r="C156">
            <v>1.06</v>
          </cell>
          <cell r="D156">
            <v>7260200</v>
          </cell>
          <cell r="E156">
            <v>27400</v>
          </cell>
          <cell r="F156">
            <v>31054</v>
          </cell>
        </row>
        <row r="157">
          <cell r="A157" t="str">
            <v>CM</v>
          </cell>
          <cell r="B157">
            <v>2.2999999999999998</v>
          </cell>
          <cell r="C157">
            <v>0.88</v>
          </cell>
          <cell r="D157">
            <v>138500</v>
          </cell>
          <cell r="E157">
            <v>318</v>
          </cell>
          <cell r="F157">
            <v>877</v>
          </cell>
        </row>
        <row r="158">
          <cell r="A158" t="str">
            <v>CMAN</v>
          </cell>
          <cell r="B158">
            <v>2.1</v>
          </cell>
          <cell r="C158">
            <v>-4.55</v>
          </cell>
          <cell r="D158">
            <v>787600</v>
          </cell>
          <cell r="E158">
            <v>1666</v>
          </cell>
          <cell r="F158">
            <v>2016</v>
          </cell>
        </row>
        <row r="159">
          <cell r="A159" t="str">
            <v>CMC</v>
          </cell>
          <cell r="B159">
            <v>1.43</v>
          </cell>
          <cell r="C159">
            <v>1.42</v>
          </cell>
          <cell r="D159">
            <v>62800</v>
          </cell>
          <cell r="E159">
            <v>89</v>
          </cell>
          <cell r="F159">
            <v>1471</v>
          </cell>
        </row>
        <row r="160">
          <cell r="A160" t="str">
            <v>CMO</v>
          </cell>
          <cell r="B160">
            <v>2.4</v>
          </cell>
          <cell r="C160">
            <v>-13.04</v>
          </cell>
          <cell r="D160">
            <v>2779600</v>
          </cell>
          <cell r="E160">
            <v>6949</v>
          </cell>
          <cell r="F160">
            <v>674</v>
          </cell>
        </row>
        <row r="161">
          <cell r="A161" t="str">
            <v>CMR</v>
          </cell>
          <cell r="B161">
            <v>2.46</v>
          </cell>
          <cell r="C161">
            <v>0.82</v>
          </cell>
          <cell r="D161">
            <v>22100</v>
          </cell>
          <cell r="E161">
            <v>54</v>
          </cell>
          <cell r="F161">
            <v>9897</v>
          </cell>
        </row>
        <row r="162">
          <cell r="A162" t="str">
            <v>CNT</v>
          </cell>
          <cell r="B162">
            <v>1.39</v>
          </cell>
          <cell r="C162">
            <v>-1.42</v>
          </cell>
          <cell r="D162">
            <v>47400</v>
          </cell>
          <cell r="E162">
            <v>66</v>
          </cell>
          <cell r="F162">
            <v>1429</v>
          </cell>
        </row>
        <row r="163">
          <cell r="A163" t="str">
            <v>COLOR</v>
          </cell>
          <cell r="B163">
            <v>1.58</v>
          </cell>
          <cell r="C163">
            <v>-0.63</v>
          </cell>
          <cell r="D163">
            <v>252900</v>
          </cell>
          <cell r="E163">
            <v>400</v>
          </cell>
          <cell r="F163">
            <v>931</v>
          </cell>
        </row>
        <row r="164">
          <cell r="A164" t="str">
            <v>COM7</v>
          </cell>
          <cell r="B164">
            <v>28</v>
          </cell>
          <cell r="C164">
            <v>0.9</v>
          </cell>
          <cell r="D164">
            <v>10847400</v>
          </cell>
          <cell r="E164">
            <v>302163</v>
          </cell>
          <cell r="F164">
            <v>67200</v>
          </cell>
        </row>
        <row r="165">
          <cell r="A165" t="str">
            <v>COMAN</v>
          </cell>
          <cell r="B165">
            <v>4.5999999999999996</v>
          </cell>
          <cell r="C165">
            <v>-3.36</v>
          </cell>
          <cell r="D165">
            <v>37400</v>
          </cell>
          <cell r="E165">
            <v>173</v>
          </cell>
          <cell r="F165">
            <v>616</v>
          </cell>
        </row>
        <row r="166">
          <cell r="A166" t="str">
            <v>COTTO</v>
          </cell>
          <cell r="B166">
            <v>2.16</v>
          </cell>
          <cell r="C166">
            <v>0.93</v>
          </cell>
          <cell r="D166">
            <v>2369000</v>
          </cell>
          <cell r="E166">
            <v>5043</v>
          </cell>
          <cell r="F166">
            <v>12879</v>
          </cell>
        </row>
        <row r="167">
          <cell r="A167" t="str">
            <v>CPALL</v>
          </cell>
          <cell r="B167">
            <v>66.5</v>
          </cell>
          <cell r="C167">
            <v>-1.1200000000000001</v>
          </cell>
          <cell r="D167">
            <v>33172100</v>
          </cell>
          <cell r="E167">
            <v>2194855</v>
          </cell>
          <cell r="F167">
            <v>597376</v>
          </cell>
        </row>
        <row r="168">
          <cell r="A168" t="str">
            <v>CPANEL</v>
          </cell>
          <cell r="B168">
            <v>10.199999999999999</v>
          </cell>
          <cell r="C168">
            <v>-1.92</v>
          </cell>
          <cell r="D168">
            <v>310900</v>
          </cell>
          <cell r="E168">
            <v>3147</v>
          </cell>
          <cell r="F168">
            <v>1632</v>
          </cell>
        </row>
        <row r="169">
          <cell r="A169" t="str">
            <v>CPF</v>
          </cell>
          <cell r="B169">
            <v>20.2</v>
          </cell>
          <cell r="C169">
            <v>-0.98</v>
          </cell>
          <cell r="D169">
            <v>15894800</v>
          </cell>
          <cell r="E169">
            <v>321220</v>
          </cell>
          <cell r="F169">
            <v>173947</v>
          </cell>
        </row>
        <row r="170">
          <cell r="A170" t="str">
            <v>CPH</v>
          </cell>
          <cell r="B170">
            <v>21.7</v>
          </cell>
          <cell r="C170">
            <v>-12.15</v>
          </cell>
          <cell r="D170">
            <v>893500</v>
          </cell>
          <cell r="E170">
            <v>20491</v>
          </cell>
          <cell r="F170">
            <v>868</v>
          </cell>
        </row>
        <row r="171">
          <cell r="A171" t="str">
            <v>CPI</v>
          </cell>
          <cell r="B171">
            <v>2.86</v>
          </cell>
          <cell r="C171">
            <v>-0.69</v>
          </cell>
          <cell r="D171">
            <v>549400</v>
          </cell>
          <cell r="E171">
            <v>1554</v>
          </cell>
          <cell r="F171">
            <v>1810</v>
          </cell>
        </row>
        <row r="172">
          <cell r="A172" t="str">
            <v>CPL</v>
          </cell>
          <cell r="B172">
            <v>2.2999999999999998</v>
          </cell>
          <cell r="C172">
            <v>-5.74</v>
          </cell>
          <cell r="D172">
            <v>595200</v>
          </cell>
          <cell r="E172">
            <v>1387</v>
          </cell>
          <cell r="F172">
            <v>1012</v>
          </cell>
        </row>
        <row r="173">
          <cell r="A173" t="str">
            <v>CPN</v>
          </cell>
          <cell r="B173">
            <v>70</v>
          </cell>
          <cell r="C173">
            <v>-0.36</v>
          </cell>
          <cell r="D173">
            <v>4546200</v>
          </cell>
          <cell r="E173">
            <v>317144</v>
          </cell>
          <cell r="F173">
            <v>314160</v>
          </cell>
        </row>
        <row r="174">
          <cell r="A174" t="str">
            <v>CPR</v>
          </cell>
          <cell r="B174">
            <v>4.78</v>
          </cell>
          <cell r="C174">
            <v>-3.63</v>
          </cell>
          <cell r="D174">
            <v>439600</v>
          </cell>
          <cell r="E174">
            <v>2122</v>
          </cell>
          <cell r="F174">
            <v>951</v>
          </cell>
        </row>
        <row r="175">
          <cell r="A175" t="str">
            <v>CPT</v>
          </cell>
          <cell r="B175">
            <v>0.72</v>
          </cell>
          <cell r="C175">
            <v>1.41</v>
          </cell>
          <cell r="D175">
            <v>76900</v>
          </cell>
          <cell r="E175">
            <v>56</v>
          </cell>
          <cell r="F175">
            <v>648</v>
          </cell>
        </row>
        <row r="176">
          <cell r="A176" t="str">
            <v>CPW</v>
          </cell>
          <cell r="B176">
            <v>2.9</v>
          </cell>
          <cell r="C176">
            <v>-1.36</v>
          </cell>
          <cell r="D176">
            <v>79400</v>
          </cell>
          <cell r="E176">
            <v>231</v>
          </cell>
          <cell r="F176">
            <v>1740</v>
          </cell>
        </row>
        <row r="177">
          <cell r="A177" t="str">
            <v>CRANE</v>
          </cell>
          <cell r="B177">
            <v>1.27</v>
          </cell>
          <cell r="C177">
            <v>-3.05</v>
          </cell>
          <cell r="D177">
            <v>596000</v>
          </cell>
          <cell r="E177">
            <v>764</v>
          </cell>
          <cell r="F177">
            <v>963</v>
          </cell>
        </row>
        <row r="178">
          <cell r="A178" t="str">
            <v>CRC</v>
          </cell>
          <cell r="B178">
            <v>46.5</v>
          </cell>
          <cell r="C178">
            <v>0</v>
          </cell>
          <cell r="D178">
            <v>9409900</v>
          </cell>
          <cell r="E178">
            <v>434907</v>
          </cell>
          <cell r="F178">
            <v>280442</v>
          </cell>
        </row>
        <row r="179">
          <cell r="A179" t="str">
            <v>CRD</v>
          </cell>
          <cell r="B179">
            <v>0.68</v>
          </cell>
          <cell r="C179">
            <v>-1.45</v>
          </cell>
          <cell r="D179">
            <v>351800</v>
          </cell>
          <cell r="E179">
            <v>236</v>
          </cell>
          <cell r="F179">
            <v>340</v>
          </cell>
        </row>
        <row r="180">
          <cell r="A180" t="str">
            <v>CSC</v>
          </cell>
          <cell r="B180">
            <v>45.25</v>
          </cell>
          <cell r="C180">
            <v>0.56000000000000005</v>
          </cell>
          <cell r="D180">
            <v>4700</v>
          </cell>
          <cell r="E180">
            <v>211</v>
          </cell>
          <cell r="F180">
            <v>2353</v>
          </cell>
        </row>
        <row r="181">
          <cell r="A181" t="str">
            <v>CSP</v>
          </cell>
          <cell r="B181">
            <v>1.1200000000000001</v>
          </cell>
          <cell r="C181">
            <v>1.82</v>
          </cell>
          <cell r="D181">
            <v>86000</v>
          </cell>
          <cell r="E181">
            <v>96</v>
          </cell>
          <cell r="F181">
            <v>556</v>
          </cell>
        </row>
        <row r="182">
          <cell r="A182" t="str">
            <v>CSR</v>
          </cell>
          <cell r="B182">
            <v>69.75</v>
          </cell>
          <cell r="C182">
            <v>0</v>
          </cell>
          <cell r="D182">
            <v>0</v>
          </cell>
          <cell r="E182">
            <v>0</v>
          </cell>
          <cell r="F182">
            <v>1430</v>
          </cell>
        </row>
        <row r="183">
          <cell r="A183" t="str">
            <v>CSS</v>
          </cell>
          <cell r="B183">
            <v>1.38</v>
          </cell>
          <cell r="C183">
            <v>-0.72</v>
          </cell>
          <cell r="D183">
            <v>100400</v>
          </cell>
          <cell r="E183">
            <v>138</v>
          </cell>
          <cell r="F183">
            <v>1623</v>
          </cell>
        </row>
        <row r="184">
          <cell r="A184" t="str">
            <v>CTW</v>
          </cell>
          <cell r="B184">
            <v>5.25</v>
          </cell>
          <cell r="C184">
            <v>-1.87</v>
          </cell>
          <cell r="D184">
            <v>38600</v>
          </cell>
          <cell r="E184">
            <v>204</v>
          </cell>
          <cell r="F184">
            <v>2089</v>
          </cell>
        </row>
        <row r="185">
          <cell r="A185" t="str">
            <v>CV</v>
          </cell>
          <cell r="B185">
            <v>1.65</v>
          </cell>
          <cell r="C185">
            <v>7.84</v>
          </cell>
          <cell r="D185">
            <v>3975400</v>
          </cell>
          <cell r="E185">
            <v>6408</v>
          </cell>
          <cell r="F185">
            <v>2112</v>
          </cell>
        </row>
        <row r="186">
          <cell r="A186" t="str">
            <v>CWT</v>
          </cell>
          <cell r="B186">
            <v>2.2200000000000002</v>
          </cell>
          <cell r="C186">
            <v>-0.89</v>
          </cell>
          <cell r="D186">
            <v>552700</v>
          </cell>
          <cell r="E186">
            <v>1225</v>
          </cell>
          <cell r="F186">
            <v>1399</v>
          </cell>
        </row>
        <row r="187">
          <cell r="A187" t="str">
            <v>D</v>
          </cell>
          <cell r="B187">
            <v>6.45</v>
          </cell>
          <cell r="C187">
            <v>15.18</v>
          </cell>
          <cell r="D187">
            <v>13978000</v>
          </cell>
          <cell r="E187">
            <v>89721</v>
          </cell>
          <cell r="F187">
            <v>1947</v>
          </cell>
        </row>
        <row r="188">
          <cell r="A188" t="str">
            <v>DCC</v>
          </cell>
          <cell r="B188">
            <v>2.2400000000000002</v>
          </cell>
          <cell r="C188">
            <v>0</v>
          </cell>
          <cell r="D188">
            <v>7218500</v>
          </cell>
          <cell r="E188">
            <v>16036</v>
          </cell>
          <cell r="F188">
            <v>20441</v>
          </cell>
        </row>
        <row r="189">
          <cell r="A189" t="str">
            <v>DCON</v>
          </cell>
          <cell r="B189">
            <v>0.44</v>
          </cell>
          <cell r="C189">
            <v>-4.3499999999999996</v>
          </cell>
          <cell r="D189">
            <v>4995200</v>
          </cell>
          <cell r="E189">
            <v>2261</v>
          </cell>
          <cell r="F189">
            <v>2370</v>
          </cell>
        </row>
        <row r="190">
          <cell r="A190" t="str">
            <v>DDD</v>
          </cell>
          <cell r="B190">
            <v>13.5</v>
          </cell>
          <cell r="C190">
            <v>-1.46</v>
          </cell>
          <cell r="D190">
            <v>1584500</v>
          </cell>
          <cell r="E190">
            <v>21618</v>
          </cell>
          <cell r="F190">
            <v>4291</v>
          </cell>
        </row>
        <row r="191">
          <cell r="A191" t="str">
            <v>DELTA</v>
          </cell>
          <cell r="B191">
            <v>77.25</v>
          </cell>
          <cell r="C191">
            <v>-0.32</v>
          </cell>
          <cell r="D191">
            <v>11985200</v>
          </cell>
          <cell r="E191">
            <v>920001</v>
          </cell>
          <cell r="F191">
            <v>963602</v>
          </cell>
        </row>
        <row r="192">
          <cell r="A192" t="str">
            <v>DEMCO</v>
          </cell>
          <cell r="B192">
            <v>4.22</v>
          </cell>
          <cell r="C192">
            <v>-3.21</v>
          </cell>
          <cell r="D192">
            <v>391000</v>
          </cell>
          <cell r="E192">
            <v>1668</v>
          </cell>
          <cell r="F192">
            <v>3082</v>
          </cell>
        </row>
        <row r="193">
          <cell r="A193" t="str">
            <v>DEXON</v>
          </cell>
          <cell r="B193">
            <v>3.32</v>
          </cell>
          <cell r="C193">
            <v>2.4700000000000002</v>
          </cell>
          <cell r="D193">
            <v>18810800</v>
          </cell>
          <cell r="E193">
            <v>61970</v>
          </cell>
          <cell r="F193">
            <v>1582</v>
          </cell>
        </row>
        <row r="194">
          <cell r="A194" t="str">
            <v>DHOUSE</v>
          </cell>
          <cell r="B194">
            <v>0.98</v>
          </cell>
          <cell r="C194">
            <v>-1.01</v>
          </cell>
          <cell r="D194">
            <v>578100</v>
          </cell>
          <cell r="E194">
            <v>556</v>
          </cell>
          <cell r="F194">
            <v>823</v>
          </cell>
        </row>
        <row r="195">
          <cell r="A195" t="str">
            <v>DIMET</v>
          </cell>
          <cell r="B195">
            <v>0.33</v>
          </cell>
          <cell r="C195">
            <v>0</v>
          </cell>
          <cell r="D195">
            <v>1332200</v>
          </cell>
          <cell r="E195">
            <v>433</v>
          </cell>
          <cell r="F195">
            <v>805</v>
          </cell>
        </row>
        <row r="196">
          <cell r="A196" t="str">
            <v>DITTO</v>
          </cell>
          <cell r="B196">
            <v>28</v>
          </cell>
          <cell r="C196">
            <v>0</v>
          </cell>
          <cell r="D196">
            <v>1728100</v>
          </cell>
          <cell r="E196">
            <v>47590</v>
          </cell>
          <cell r="F196">
            <v>14787</v>
          </cell>
        </row>
        <row r="197">
          <cell r="A197" t="str">
            <v>DMT</v>
          </cell>
          <cell r="B197">
            <v>12.5</v>
          </cell>
          <cell r="C197">
            <v>-2.34</v>
          </cell>
          <cell r="D197">
            <v>3558600</v>
          </cell>
          <cell r="E197">
            <v>44850</v>
          </cell>
          <cell r="F197">
            <v>14765</v>
          </cell>
        </row>
        <row r="198">
          <cell r="A198" t="str">
            <v>DOD</v>
          </cell>
          <cell r="B198">
            <v>4.2</v>
          </cell>
          <cell r="C198">
            <v>0.72</v>
          </cell>
          <cell r="D198">
            <v>6664500</v>
          </cell>
          <cell r="E198">
            <v>27963</v>
          </cell>
          <cell r="F198">
            <v>1722</v>
          </cell>
        </row>
        <row r="199">
          <cell r="A199" t="str">
            <v>DOHOME</v>
          </cell>
          <cell r="B199">
            <v>14.5</v>
          </cell>
          <cell r="C199">
            <v>0</v>
          </cell>
          <cell r="D199">
            <v>5509500</v>
          </cell>
          <cell r="E199">
            <v>79168</v>
          </cell>
          <cell r="F199">
            <v>42148</v>
          </cell>
        </row>
        <row r="200">
          <cell r="A200" t="str">
            <v>DPAINT</v>
          </cell>
          <cell r="B200">
            <v>5.85</v>
          </cell>
          <cell r="C200">
            <v>-3.31</v>
          </cell>
          <cell r="D200">
            <v>1002600</v>
          </cell>
          <cell r="E200">
            <v>5839</v>
          </cell>
          <cell r="F200">
            <v>1346</v>
          </cell>
        </row>
        <row r="201">
          <cell r="A201" t="str">
            <v>DRT</v>
          </cell>
          <cell r="B201">
            <v>8.0500000000000007</v>
          </cell>
          <cell r="C201">
            <v>0</v>
          </cell>
          <cell r="D201">
            <v>125400</v>
          </cell>
          <cell r="E201">
            <v>1009</v>
          </cell>
          <cell r="F201">
            <v>6883</v>
          </cell>
        </row>
        <row r="202">
          <cell r="A202" t="str">
            <v>DTCENT</v>
          </cell>
          <cell r="B202">
            <v>1.72</v>
          </cell>
          <cell r="C202">
            <v>1.18</v>
          </cell>
          <cell r="D202">
            <v>1591500</v>
          </cell>
          <cell r="E202">
            <v>2734</v>
          </cell>
          <cell r="F202">
            <v>2073</v>
          </cell>
        </row>
        <row r="203">
          <cell r="A203" t="str">
            <v>DTCI</v>
          </cell>
          <cell r="B203">
            <v>31.5</v>
          </cell>
          <cell r="C203">
            <v>0</v>
          </cell>
          <cell r="D203">
            <v>0</v>
          </cell>
          <cell r="E203">
            <v>0</v>
          </cell>
          <cell r="F203">
            <v>315</v>
          </cell>
        </row>
        <row r="204">
          <cell r="A204" t="str">
            <v>DUSIT</v>
          </cell>
          <cell r="B204">
            <v>11</v>
          </cell>
          <cell r="C204">
            <v>1.85</v>
          </cell>
          <cell r="D204">
            <v>308100</v>
          </cell>
          <cell r="E204">
            <v>3360</v>
          </cell>
          <cell r="F204">
            <v>9350</v>
          </cell>
        </row>
        <row r="205">
          <cell r="A205" t="str">
            <v>DV8</v>
          </cell>
          <cell r="B205">
            <v>0.54</v>
          </cell>
          <cell r="C205">
            <v>-1.82</v>
          </cell>
          <cell r="D205">
            <v>1800</v>
          </cell>
          <cell r="E205">
            <v>1</v>
          </cell>
          <cell r="F205">
            <v>386</v>
          </cell>
        </row>
        <row r="206">
          <cell r="A206" t="str">
            <v>EA</v>
          </cell>
          <cell r="B206">
            <v>67.5</v>
          </cell>
          <cell r="C206">
            <v>-1.1000000000000001</v>
          </cell>
          <cell r="D206">
            <v>7979900</v>
          </cell>
          <cell r="E206">
            <v>536928</v>
          </cell>
          <cell r="F206">
            <v>251775</v>
          </cell>
        </row>
        <row r="207">
          <cell r="A207" t="str">
            <v>EASON</v>
          </cell>
          <cell r="B207">
            <v>1.18</v>
          </cell>
          <cell r="C207">
            <v>0</v>
          </cell>
          <cell r="D207">
            <v>305800</v>
          </cell>
          <cell r="E207">
            <v>361</v>
          </cell>
          <cell r="F207">
            <v>669</v>
          </cell>
        </row>
        <row r="208">
          <cell r="A208" t="str">
            <v>EASTW</v>
          </cell>
          <cell r="B208">
            <v>5.05</v>
          </cell>
          <cell r="C208">
            <v>-1.94</v>
          </cell>
          <cell r="D208">
            <v>512900</v>
          </cell>
          <cell r="E208">
            <v>2593</v>
          </cell>
          <cell r="F208">
            <v>8402</v>
          </cell>
        </row>
        <row r="209">
          <cell r="A209" t="str">
            <v>ECF</v>
          </cell>
          <cell r="B209">
            <v>1.42</v>
          </cell>
          <cell r="C209">
            <v>0</v>
          </cell>
          <cell r="D209">
            <v>4674400</v>
          </cell>
          <cell r="E209">
            <v>6678</v>
          </cell>
          <cell r="F209">
            <v>1362</v>
          </cell>
        </row>
        <row r="210">
          <cell r="A210" t="str">
            <v>ECL</v>
          </cell>
          <cell r="B210">
            <v>1.54</v>
          </cell>
          <cell r="C210">
            <v>0</v>
          </cell>
          <cell r="D210">
            <v>4821400</v>
          </cell>
          <cell r="E210">
            <v>7291</v>
          </cell>
          <cell r="F210">
            <v>1708</v>
          </cell>
        </row>
        <row r="211">
          <cell r="A211" t="str">
            <v>EE</v>
          </cell>
          <cell r="B211">
            <v>0.5</v>
          </cell>
          <cell r="C211">
            <v>2.04</v>
          </cell>
          <cell r="D211">
            <v>12687900</v>
          </cell>
          <cell r="E211">
            <v>6314</v>
          </cell>
          <cell r="F211">
            <v>1390</v>
          </cell>
        </row>
        <row r="212">
          <cell r="A212" t="str">
            <v>EFORL</v>
          </cell>
          <cell r="B212">
            <v>0.27</v>
          </cell>
          <cell r="C212">
            <v>0</v>
          </cell>
          <cell r="D212">
            <v>8980500</v>
          </cell>
          <cell r="E212">
            <v>2349</v>
          </cell>
          <cell r="F212">
            <v>1079</v>
          </cell>
        </row>
        <row r="213">
          <cell r="A213" t="str">
            <v>EGCO</v>
          </cell>
          <cell r="B213">
            <v>152</v>
          </cell>
          <cell r="C213">
            <v>-0.65</v>
          </cell>
          <cell r="D213">
            <v>1205100</v>
          </cell>
          <cell r="E213">
            <v>183328</v>
          </cell>
          <cell r="F213">
            <v>80023</v>
          </cell>
        </row>
        <row r="214">
          <cell r="A214" t="str">
            <v>EKH</v>
          </cell>
          <cell r="B214">
            <v>8.0500000000000007</v>
          </cell>
          <cell r="C214">
            <v>3.87</v>
          </cell>
          <cell r="D214">
            <v>4124800</v>
          </cell>
          <cell r="E214">
            <v>32885</v>
          </cell>
          <cell r="F214">
            <v>5433</v>
          </cell>
        </row>
        <row r="215">
          <cell r="A215" t="str">
            <v>EMC</v>
          </cell>
          <cell r="B215">
            <v>0.13</v>
          </cell>
          <cell r="C215">
            <v>0</v>
          </cell>
          <cell r="D215">
            <v>6119700</v>
          </cell>
          <cell r="E215">
            <v>848</v>
          </cell>
          <cell r="F215">
            <v>1096</v>
          </cell>
        </row>
        <row r="216">
          <cell r="A216" t="str">
            <v>EP</v>
          </cell>
          <cell r="B216">
            <v>3.12</v>
          </cell>
          <cell r="C216">
            <v>0</v>
          </cell>
          <cell r="D216">
            <v>119300</v>
          </cell>
          <cell r="E216">
            <v>371</v>
          </cell>
          <cell r="F216">
            <v>2909</v>
          </cell>
        </row>
        <row r="217">
          <cell r="A217" t="str">
            <v>EPG</v>
          </cell>
          <cell r="B217">
            <v>7.15</v>
          </cell>
          <cell r="C217">
            <v>-4.67</v>
          </cell>
          <cell r="D217">
            <v>4119300</v>
          </cell>
          <cell r="E217">
            <v>29632</v>
          </cell>
          <cell r="F217">
            <v>20020</v>
          </cell>
        </row>
        <row r="218">
          <cell r="A218" t="str">
            <v>ERW</v>
          </cell>
          <cell r="B218">
            <v>4.66</v>
          </cell>
          <cell r="C218">
            <v>-1.69</v>
          </cell>
          <cell r="D218">
            <v>16547700</v>
          </cell>
          <cell r="E218">
            <v>77236</v>
          </cell>
          <cell r="F218">
            <v>21117</v>
          </cell>
        </row>
        <row r="219">
          <cell r="A219" t="str">
            <v>ESSO</v>
          </cell>
          <cell r="B219">
            <v>8.9</v>
          </cell>
          <cell r="C219">
            <v>4.09</v>
          </cell>
          <cell r="D219">
            <v>35583100</v>
          </cell>
          <cell r="E219">
            <v>313292</v>
          </cell>
          <cell r="F219">
            <v>30802</v>
          </cell>
        </row>
        <row r="220">
          <cell r="A220" t="str">
            <v>ESTAR</v>
          </cell>
          <cell r="B220">
            <v>0.32</v>
          </cell>
          <cell r="C220">
            <v>0</v>
          </cell>
          <cell r="D220">
            <v>377700</v>
          </cell>
          <cell r="E220">
            <v>121</v>
          </cell>
          <cell r="F220">
            <v>1607</v>
          </cell>
        </row>
        <row r="221">
          <cell r="A221" t="str">
            <v>ETC</v>
          </cell>
          <cell r="B221">
            <v>3.38</v>
          </cell>
          <cell r="C221">
            <v>-2.31</v>
          </cell>
          <cell r="D221">
            <v>5219400</v>
          </cell>
          <cell r="E221">
            <v>17449</v>
          </cell>
          <cell r="F221">
            <v>7571</v>
          </cell>
        </row>
        <row r="222">
          <cell r="A222" t="str">
            <v>ETE</v>
          </cell>
          <cell r="B222">
            <v>1.01</v>
          </cell>
          <cell r="C222">
            <v>6.32</v>
          </cell>
          <cell r="D222">
            <v>542600</v>
          </cell>
          <cell r="E222">
            <v>541</v>
          </cell>
          <cell r="F222">
            <v>566</v>
          </cell>
        </row>
        <row r="223">
          <cell r="A223" t="str">
            <v>EVER</v>
          </cell>
          <cell r="B223">
            <v>0.23</v>
          </cell>
          <cell r="C223">
            <v>0</v>
          </cell>
          <cell r="D223">
            <v>821900</v>
          </cell>
          <cell r="E223">
            <v>188</v>
          </cell>
          <cell r="F223">
            <v>1117</v>
          </cell>
        </row>
        <row r="224">
          <cell r="A224" t="str">
            <v>F&amp;D</v>
          </cell>
          <cell r="B224">
            <v>31.25</v>
          </cell>
          <cell r="C224">
            <v>0</v>
          </cell>
          <cell r="D224">
            <v>0</v>
          </cell>
          <cell r="E224">
            <v>0</v>
          </cell>
          <cell r="F224">
            <v>551</v>
          </cell>
        </row>
        <row r="225">
          <cell r="A225" t="str">
            <v>FANCY</v>
          </cell>
          <cell r="B225">
            <v>0.66</v>
          </cell>
          <cell r="C225">
            <v>1.54</v>
          </cell>
          <cell r="D225">
            <v>254600</v>
          </cell>
          <cell r="E225">
            <v>171</v>
          </cell>
          <cell r="F225">
            <v>406</v>
          </cell>
        </row>
        <row r="226">
          <cell r="A226" t="str">
            <v>FE</v>
          </cell>
          <cell r="B226">
            <v>201</v>
          </cell>
          <cell r="C226">
            <v>0</v>
          </cell>
          <cell r="D226">
            <v>0</v>
          </cell>
          <cell r="E226">
            <v>0</v>
          </cell>
          <cell r="F226">
            <v>1582</v>
          </cell>
        </row>
        <row r="227">
          <cell r="A227" t="str">
            <v>FLOYD</v>
          </cell>
          <cell r="B227">
            <v>1.33</v>
          </cell>
          <cell r="C227">
            <v>1.53</v>
          </cell>
          <cell r="D227">
            <v>17000</v>
          </cell>
          <cell r="E227">
            <v>23</v>
          </cell>
          <cell r="F227">
            <v>479</v>
          </cell>
        </row>
        <row r="228">
          <cell r="A228" t="str">
            <v>FMT</v>
          </cell>
          <cell r="B228">
            <v>32</v>
          </cell>
          <cell r="C228">
            <v>0</v>
          </cell>
          <cell r="D228">
            <v>2000</v>
          </cell>
          <cell r="E228">
            <v>64</v>
          </cell>
          <cell r="F228">
            <v>1536</v>
          </cell>
        </row>
        <row r="229">
          <cell r="A229" t="str">
            <v>FN</v>
          </cell>
          <cell r="B229">
            <v>1.66</v>
          </cell>
          <cell r="C229">
            <v>0.61</v>
          </cell>
          <cell r="D229">
            <v>28700</v>
          </cell>
          <cell r="E229">
            <v>47</v>
          </cell>
          <cell r="F229">
            <v>1660</v>
          </cell>
        </row>
        <row r="230">
          <cell r="A230" t="str">
            <v>FNS</v>
          </cell>
          <cell r="B230">
            <v>3.3</v>
          </cell>
          <cell r="C230">
            <v>0.61</v>
          </cell>
          <cell r="D230">
            <v>50900</v>
          </cell>
          <cell r="E230">
            <v>167</v>
          </cell>
          <cell r="F230">
            <v>1141</v>
          </cell>
        </row>
        <row r="231">
          <cell r="A231" t="str">
            <v>FORTH</v>
          </cell>
          <cell r="B231">
            <v>29.25</v>
          </cell>
          <cell r="C231">
            <v>0.86</v>
          </cell>
          <cell r="D231">
            <v>1138300</v>
          </cell>
          <cell r="E231">
            <v>33598</v>
          </cell>
          <cell r="F231">
            <v>27360</v>
          </cell>
        </row>
        <row r="232">
          <cell r="A232" t="str">
            <v>FPI</v>
          </cell>
          <cell r="B232">
            <v>2.46</v>
          </cell>
          <cell r="C232">
            <v>0.82</v>
          </cell>
          <cell r="D232">
            <v>337400</v>
          </cell>
          <cell r="E232">
            <v>813</v>
          </cell>
          <cell r="F232">
            <v>3722</v>
          </cell>
        </row>
        <row r="233">
          <cell r="A233" t="str">
            <v>FPT</v>
          </cell>
          <cell r="B233">
            <v>15.1</v>
          </cell>
          <cell r="C233">
            <v>-1.31</v>
          </cell>
          <cell r="D233">
            <v>47300</v>
          </cell>
          <cell r="E233">
            <v>711</v>
          </cell>
          <cell r="F233">
            <v>35021</v>
          </cell>
        </row>
        <row r="234">
          <cell r="A234" t="str">
            <v>FSMART</v>
          </cell>
          <cell r="B234">
            <v>9.4</v>
          </cell>
          <cell r="C234">
            <v>-1.05</v>
          </cell>
          <cell r="D234">
            <v>1230400</v>
          </cell>
          <cell r="E234">
            <v>11583</v>
          </cell>
          <cell r="F234">
            <v>7332</v>
          </cell>
        </row>
        <row r="235">
          <cell r="A235" t="str">
            <v>FSS</v>
          </cell>
          <cell r="B235">
            <v>3.18</v>
          </cell>
          <cell r="C235">
            <v>-3.64</v>
          </cell>
          <cell r="D235">
            <v>1429200</v>
          </cell>
          <cell r="E235">
            <v>4583</v>
          </cell>
          <cell r="F235">
            <v>1849</v>
          </cell>
        </row>
        <row r="236">
          <cell r="A236" t="str">
            <v>FTE</v>
          </cell>
          <cell r="B236">
            <v>1.67</v>
          </cell>
          <cell r="C236">
            <v>-2.91</v>
          </cell>
          <cell r="D236">
            <v>781800</v>
          </cell>
          <cell r="E236">
            <v>1317</v>
          </cell>
          <cell r="F236">
            <v>1102</v>
          </cell>
        </row>
        <row r="237">
          <cell r="A237" t="str">
            <v>FTI</v>
          </cell>
          <cell r="B237">
            <v>2.08</v>
          </cell>
          <cell r="C237">
            <v>0</v>
          </cell>
          <cell r="D237">
            <v>265800</v>
          </cell>
          <cell r="E237">
            <v>549</v>
          </cell>
          <cell r="F237">
            <v>936</v>
          </cell>
        </row>
        <row r="238">
          <cell r="A238" t="str">
            <v>FVC</v>
          </cell>
          <cell r="B238">
            <v>1.04</v>
          </cell>
          <cell r="C238">
            <v>-4.59</v>
          </cell>
          <cell r="D238">
            <v>2728400</v>
          </cell>
          <cell r="E238">
            <v>2846</v>
          </cell>
          <cell r="F238">
            <v>588</v>
          </cell>
        </row>
        <row r="239">
          <cell r="A239" t="str">
            <v>GBX</v>
          </cell>
          <cell r="B239">
            <v>0.86</v>
          </cell>
          <cell r="C239">
            <v>-1.1499999999999999</v>
          </cell>
          <cell r="D239">
            <v>502200</v>
          </cell>
          <cell r="E239">
            <v>434</v>
          </cell>
          <cell r="F239">
            <v>937</v>
          </cell>
        </row>
        <row r="240">
          <cell r="A240" t="str">
            <v>GC</v>
          </cell>
          <cell r="B240">
            <v>5.4</v>
          </cell>
          <cell r="C240">
            <v>2.86</v>
          </cell>
          <cell r="D240">
            <v>415500</v>
          </cell>
          <cell r="E240">
            <v>2212</v>
          </cell>
          <cell r="F240">
            <v>2376</v>
          </cell>
        </row>
        <row r="241">
          <cell r="A241" t="str">
            <v>GCAP</v>
          </cell>
          <cell r="B241">
            <v>1.1499999999999999</v>
          </cell>
          <cell r="C241">
            <v>0</v>
          </cell>
          <cell r="D241">
            <v>1911600</v>
          </cell>
          <cell r="E241">
            <v>2217</v>
          </cell>
          <cell r="F241">
            <v>429</v>
          </cell>
        </row>
        <row r="242">
          <cell r="A242" t="str">
            <v>GEL</v>
          </cell>
          <cell r="B242">
            <v>0.26</v>
          </cell>
          <cell r="C242">
            <v>4</v>
          </cell>
          <cell r="D242">
            <v>12204300</v>
          </cell>
          <cell r="E242">
            <v>3093</v>
          </cell>
          <cell r="F242">
            <v>1830</v>
          </cell>
        </row>
        <row r="243">
          <cell r="A243" t="str">
            <v>GENCO</v>
          </cell>
          <cell r="B243">
            <v>0.63</v>
          </cell>
          <cell r="C243">
            <v>-1.56</v>
          </cell>
          <cell r="D243">
            <v>26100</v>
          </cell>
          <cell r="E243">
            <v>16</v>
          </cell>
          <cell r="F243">
            <v>707</v>
          </cell>
        </row>
        <row r="244">
          <cell r="A244" t="str">
            <v>GFPT</v>
          </cell>
          <cell r="B244">
            <v>11</v>
          </cell>
          <cell r="C244">
            <v>-1.79</v>
          </cell>
          <cell r="D244">
            <v>4993700</v>
          </cell>
          <cell r="E244">
            <v>54749</v>
          </cell>
          <cell r="F244">
            <v>13792</v>
          </cell>
        </row>
        <row r="245">
          <cell r="A245" t="str">
            <v>GGC</v>
          </cell>
          <cell r="B245">
            <v>12.9</v>
          </cell>
          <cell r="C245">
            <v>0</v>
          </cell>
          <cell r="D245">
            <v>35200</v>
          </cell>
          <cell r="E245">
            <v>454</v>
          </cell>
          <cell r="F245">
            <v>13205</v>
          </cell>
        </row>
        <row r="246">
          <cell r="A246" t="str">
            <v>GIFT</v>
          </cell>
          <cell r="B246">
            <v>6.4</v>
          </cell>
          <cell r="C246">
            <v>0</v>
          </cell>
          <cell r="D246">
            <v>248500</v>
          </cell>
          <cell r="E246">
            <v>1585</v>
          </cell>
          <cell r="F246">
            <v>2117</v>
          </cell>
        </row>
        <row r="247">
          <cell r="A247" t="str">
            <v>GJS</v>
          </cell>
          <cell r="B247">
            <v>0.28000000000000003</v>
          </cell>
          <cell r="C247">
            <v>3.7</v>
          </cell>
          <cell r="D247">
            <v>1686900</v>
          </cell>
          <cell r="E247">
            <v>466</v>
          </cell>
          <cell r="F247">
            <v>7136</v>
          </cell>
        </row>
        <row r="248">
          <cell r="A248" t="str">
            <v>GL</v>
          </cell>
          <cell r="B248">
            <v>0.65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A249" t="str">
            <v>GLAND</v>
          </cell>
          <cell r="B249">
            <v>2.16</v>
          </cell>
          <cell r="C249">
            <v>0</v>
          </cell>
          <cell r="D249">
            <v>0</v>
          </cell>
          <cell r="E249">
            <v>0</v>
          </cell>
          <cell r="F249">
            <v>14040</v>
          </cell>
        </row>
        <row r="250">
          <cell r="A250" t="str">
            <v>GLOBAL</v>
          </cell>
          <cell r="B250">
            <v>18.600000000000001</v>
          </cell>
          <cell r="C250">
            <v>0</v>
          </cell>
          <cell r="D250">
            <v>9197600</v>
          </cell>
          <cell r="E250">
            <v>169927</v>
          </cell>
          <cell r="F250">
            <v>89312</v>
          </cell>
        </row>
        <row r="251">
          <cell r="A251" t="str">
            <v>GLOCON</v>
          </cell>
          <cell r="B251">
            <v>0.45</v>
          </cell>
          <cell r="C251">
            <v>0</v>
          </cell>
          <cell r="D251">
            <v>3278100</v>
          </cell>
          <cell r="E251">
            <v>1472</v>
          </cell>
          <cell r="F251">
            <v>1384</v>
          </cell>
        </row>
        <row r="252">
          <cell r="A252" t="str">
            <v>GLORY</v>
          </cell>
          <cell r="B252">
            <v>5.05</v>
          </cell>
          <cell r="C252">
            <v>0</v>
          </cell>
          <cell r="D252">
            <v>8288700</v>
          </cell>
          <cell r="E252">
            <v>42806</v>
          </cell>
          <cell r="F252">
            <v>1364</v>
          </cell>
        </row>
        <row r="253">
          <cell r="A253" t="str">
            <v>GPI</v>
          </cell>
          <cell r="B253">
            <v>1.73</v>
          </cell>
          <cell r="C253">
            <v>0</v>
          </cell>
          <cell r="D253">
            <v>283700</v>
          </cell>
          <cell r="E253">
            <v>491</v>
          </cell>
          <cell r="F253">
            <v>1038</v>
          </cell>
        </row>
        <row r="254">
          <cell r="A254" t="str">
            <v>GPSC</v>
          </cell>
          <cell r="B254">
            <v>62.75</v>
          </cell>
          <cell r="C254">
            <v>-1.57</v>
          </cell>
          <cell r="D254">
            <v>8113500</v>
          </cell>
          <cell r="E254">
            <v>508511</v>
          </cell>
          <cell r="F254">
            <v>176938</v>
          </cell>
        </row>
        <row r="255">
          <cell r="A255" t="str">
            <v>GRAMMY</v>
          </cell>
          <cell r="B255">
            <v>9.1999999999999993</v>
          </cell>
          <cell r="C255">
            <v>-0.54</v>
          </cell>
          <cell r="D255">
            <v>8300</v>
          </cell>
          <cell r="E255">
            <v>76</v>
          </cell>
          <cell r="F255">
            <v>7544</v>
          </cell>
        </row>
        <row r="256">
          <cell r="A256" t="str">
            <v>GRAND</v>
          </cell>
          <cell r="B256">
            <v>0.23</v>
          </cell>
          <cell r="C256">
            <v>0</v>
          </cell>
          <cell r="D256">
            <v>14784900</v>
          </cell>
          <cell r="E256">
            <v>3257</v>
          </cell>
          <cell r="F256">
            <v>2148</v>
          </cell>
        </row>
        <row r="257">
          <cell r="A257" t="str">
            <v>GREEN</v>
          </cell>
          <cell r="B257">
            <v>1.02</v>
          </cell>
          <cell r="C257">
            <v>0.99</v>
          </cell>
          <cell r="D257">
            <v>35200</v>
          </cell>
          <cell r="E257">
            <v>36</v>
          </cell>
          <cell r="F257">
            <v>834</v>
          </cell>
        </row>
        <row r="258">
          <cell r="A258" t="str">
            <v>GSC</v>
          </cell>
          <cell r="B258">
            <v>1.94</v>
          </cell>
          <cell r="C258">
            <v>0</v>
          </cell>
          <cell r="D258">
            <v>11700</v>
          </cell>
          <cell r="E258">
            <v>23</v>
          </cell>
          <cell r="F258">
            <v>485</v>
          </cell>
        </row>
        <row r="259">
          <cell r="A259" t="str">
            <v>GSTEEL</v>
          </cell>
          <cell r="B259">
            <v>0.09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 t="str">
            <v>GTB</v>
          </cell>
          <cell r="B260">
            <v>0.71</v>
          </cell>
          <cell r="C260">
            <v>-1.39</v>
          </cell>
          <cell r="D260">
            <v>121000</v>
          </cell>
          <cell r="E260">
            <v>85</v>
          </cell>
          <cell r="F260">
            <v>682</v>
          </cell>
        </row>
        <row r="261">
          <cell r="A261" t="str">
            <v>GTV</v>
          </cell>
          <cell r="B261">
            <v>0.24</v>
          </cell>
          <cell r="C261">
            <v>-4</v>
          </cell>
          <cell r="D261">
            <v>56200400</v>
          </cell>
          <cell r="E261">
            <v>13606</v>
          </cell>
          <cell r="F261">
            <v>3151</v>
          </cell>
        </row>
        <row r="262">
          <cell r="A262" t="str">
            <v>GULF</v>
          </cell>
          <cell r="B262">
            <v>52.5</v>
          </cell>
          <cell r="C262">
            <v>0</v>
          </cell>
          <cell r="D262">
            <v>8236700</v>
          </cell>
          <cell r="E262">
            <v>431272</v>
          </cell>
          <cell r="F262">
            <v>615990</v>
          </cell>
        </row>
        <row r="263">
          <cell r="A263" t="str">
            <v>GUNKUL</v>
          </cell>
          <cell r="B263">
            <v>3.82</v>
          </cell>
          <cell r="C263">
            <v>-1.55</v>
          </cell>
          <cell r="D263">
            <v>51463000</v>
          </cell>
          <cell r="E263">
            <v>195282</v>
          </cell>
          <cell r="F263">
            <v>33931</v>
          </cell>
        </row>
        <row r="264">
          <cell r="A264" t="str">
            <v>GYT</v>
          </cell>
          <cell r="B264">
            <v>185</v>
          </cell>
          <cell r="C264">
            <v>0</v>
          </cell>
          <cell r="D264">
            <v>0</v>
          </cell>
          <cell r="E264">
            <v>0</v>
          </cell>
          <cell r="F264">
            <v>1369</v>
          </cell>
        </row>
        <row r="265">
          <cell r="A265" t="str">
            <v>HANA</v>
          </cell>
          <cell r="B265">
            <v>40.5</v>
          </cell>
          <cell r="C265">
            <v>0</v>
          </cell>
          <cell r="D265">
            <v>7502700</v>
          </cell>
          <cell r="E265">
            <v>300800</v>
          </cell>
          <cell r="F265">
            <v>32598</v>
          </cell>
        </row>
        <row r="266">
          <cell r="A266" t="str">
            <v>HARN</v>
          </cell>
          <cell r="B266">
            <v>2.12</v>
          </cell>
          <cell r="C266">
            <v>-0.93</v>
          </cell>
          <cell r="D266">
            <v>75200</v>
          </cell>
          <cell r="E266">
            <v>159</v>
          </cell>
          <cell r="F266">
            <v>1239</v>
          </cell>
        </row>
        <row r="267">
          <cell r="A267" t="str">
            <v>HEMP</v>
          </cell>
          <cell r="B267">
            <v>3.7</v>
          </cell>
          <cell r="C267">
            <v>0</v>
          </cell>
          <cell r="D267">
            <v>100</v>
          </cell>
          <cell r="E267">
            <v>0</v>
          </cell>
          <cell r="F267">
            <v>1415</v>
          </cell>
        </row>
        <row r="268">
          <cell r="A268" t="str">
            <v>HENG</v>
          </cell>
          <cell r="B268">
            <v>2.68</v>
          </cell>
          <cell r="C268">
            <v>0.75</v>
          </cell>
          <cell r="D268">
            <v>7179600</v>
          </cell>
          <cell r="E268">
            <v>19009</v>
          </cell>
          <cell r="F268">
            <v>10211</v>
          </cell>
        </row>
        <row r="269">
          <cell r="A269" t="str">
            <v>HFT</v>
          </cell>
          <cell r="B269">
            <v>4.84</v>
          </cell>
          <cell r="C269">
            <v>0.41</v>
          </cell>
          <cell r="D269">
            <v>270500</v>
          </cell>
          <cell r="E269">
            <v>1301</v>
          </cell>
          <cell r="F269">
            <v>3187</v>
          </cell>
        </row>
        <row r="270">
          <cell r="A270" t="str">
            <v>HL</v>
          </cell>
          <cell r="B270">
            <v>18.5</v>
          </cell>
          <cell r="C270">
            <v>1.65</v>
          </cell>
          <cell r="D270">
            <v>1153200</v>
          </cell>
          <cell r="E270">
            <v>21074</v>
          </cell>
          <cell r="F270">
            <v>5032</v>
          </cell>
        </row>
        <row r="271">
          <cell r="A271" t="str">
            <v>HMPRO</v>
          </cell>
          <cell r="B271">
            <v>14.5</v>
          </cell>
          <cell r="C271">
            <v>-1.36</v>
          </cell>
          <cell r="D271">
            <v>19124000</v>
          </cell>
          <cell r="E271">
            <v>277453</v>
          </cell>
          <cell r="F271">
            <v>190692</v>
          </cell>
        </row>
        <row r="272">
          <cell r="A272" t="str">
            <v>HPT</v>
          </cell>
          <cell r="B272">
            <v>0.77</v>
          </cell>
          <cell r="C272">
            <v>-1.28</v>
          </cell>
          <cell r="D272">
            <v>2530600</v>
          </cell>
          <cell r="E272">
            <v>1957</v>
          </cell>
          <cell r="F272">
            <v>510</v>
          </cell>
        </row>
        <row r="273">
          <cell r="A273" t="str">
            <v>HTC</v>
          </cell>
          <cell r="B273">
            <v>36.5</v>
          </cell>
          <cell r="C273">
            <v>5.04</v>
          </cell>
          <cell r="D273">
            <v>2417300</v>
          </cell>
          <cell r="E273">
            <v>87270</v>
          </cell>
          <cell r="F273">
            <v>7335</v>
          </cell>
        </row>
        <row r="274">
          <cell r="A274" t="str">
            <v>HTECH</v>
          </cell>
          <cell r="B274">
            <v>3.18</v>
          </cell>
          <cell r="C274">
            <v>0</v>
          </cell>
          <cell r="D274">
            <v>76100</v>
          </cell>
          <cell r="E274">
            <v>241</v>
          </cell>
          <cell r="F274">
            <v>954</v>
          </cell>
        </row>
        <row r="275">
          <cell r="A275" t="str">
            <v>HUMAN</v>
          </cell>
          <cell r="B275">
            <v>9.8000000000000007</v>
          </cell>
          <cell r="C275">
            <v>-2</v>
          </cell>
          <cell r="D275">
            <v>2255900</v>
          </cell>
          <cell r="E275">
            <v>22119</v>
          </cell>
          <cell r="F275">
            <v>8501</v>
          </cell>
        </row>
        <row r="276">
          <cell r="A276" t="str">
            <v>HYDRO</v>
          </cell>
          <cell r="B276">
            <v>0.55000000000000004</v>
          </cell>
          <cell r="C276">
            <v>-5.17</v>
          </cell>
          <cell r="D276">
            <v>180100</v>
          </cell>
          <cell r="E276">
            <v>100</v>
          </cell>
          <cell r="F276">
            <v>172</v>
          </cell>
        </row>
        <row r="277">
          <cell r="A277" t="str">
            <v>ICC</v>
          </cell>
          <cell r="B277">
            <v>35</v>
          </cell>
          <cell r="C277">
            <v>0</v>
          </cell>
          <cell r="D277">
            <v>0</v>
          </cell>
          <cell r="E277">
            <v>0</v>
          </cell>
          <cell r="F277">
            <v>10172</v>
          </cell>
        </row>
        <row r="278">
          <cell r="A278" t="str">
            <v>ICHI</v>
          </cell>
          <cell r="B278">
            <v>12.5</v>
          </cell>
          <cell r="C278">
            <v>-3.85</v>
          </cell>
          <cell r="D278">
            <v>28781400</v>
          </cell>
          <cell r="E278">
            <v>372176</v>
          </cell>
          <cell r="F278">
            <v>16250</v>
          </cell>
        </row>
        <row r="279">
          <cell r="A279" t="str">
            <v>ICN</v>
          </cell>
          <cell r="B279">
            <v>3.16</v>
          </cell>
          <cell r="C279">
            <v>0.64</v>
          </cell>
          <cell r="D279">
            <v>299100</v>
          </cell>
          <cell r="E279">
            <v>944</v>
          </cell>
          <cell r="F279">
            <v>1991</v>
          </cell>
        </row>
        <row r="280">
          <cell r="A280" t="str">
            <v>IFEC</v>
          </cell>
          <cell r="B280">
            <v>0.35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IFS</v>
          </cell>
          <cell r="B281">
            <v>2.78</v>
          </cell>
          <cell r="C281">
            <v>0.72</v>
          </cell>
          <cell r="D281">
            <v>61600</v>
          </cell>
          <cell r="E281">
            <v>171</v>
          </cell>
          <cell r="F281">
            <v>1372</v>
          </cell>
        </row>
        <row r="282">
          <cell r="A282" t="str">
            <v>IHL</v>
          </cell>
          <cell r="B282">
            <v>2.7</v>
          </cell>
          <cell r="C282">
            <v>0</v>
          </cell>
          <cell r="D282">
            <v>51500</v>
          </cell>
          <cell r="E282">
            <v>138</v>
          </cell>
          <cell r="F282">
            <v>1601</v>
          </cell>
        </row>
        <row r="283">
          <cell r="A283" t="str">
            <v>IIG</v>
          </cell>
          <cell r="B283">
            <v>26.5</v>
          </cell>
          <cell r="C283">
            <v>-4.5</v>
          </cell>
          <cell r="D283">
            <v>1031700</v>
          </cell>
          <cell r="E283">
            <v>27362</v>
          </cell>
          <cell r="F283">
            <v>2881</v>
          </cell>
        </row>
        <row r="284">
          <cell r="A284" t="str">
            <v>III</v>
          </cell>
          <cell r="B284">
            <v>12.1</v>
          </cell>
          <cell r="C284">
            <v>-0.82</v>
          </cell>
          <cell r="D284">
            <v>1915100</v>
          </cell>
          <cell r="E284">
            <v>23158</v>
          </cell>
          <cell r="F284">
            <v>8938</v>
          </cell>
        </row>
        <row r="285">
          <cell r="A285" t="str">
            <v>ILINK</v>
          </cell>
          <cell r="B285">
            <v>7.15</v>
          </cell>
          <cell r="C285">
            <v>-1.38</v>
          </cell>
          <cell r="D285">
            <v>445200</v>
          </cell>
          <cell r="E285">
            <v>3197</v>
          </cell>
          <cell r="F285">
            <v>3887</v>
          </cell>
        </row>
        <row r="286">
          <cell r="A286" t="str">
            <v>ILM</v>
          </cell>
          <cell r="B286">
            <v>20.9</v>
          </cell>
          <cell r="C286">
            <v>0.97</v>
          </cell>
          <cell r="D286">
            <v>1095100</v>
          </cell>
          <cell r="E286">
            <v>22751</v>
          </cell>
          <cell r="F286">
            <v>10555</v>
          </cell>
        </row>
        <row r="287">
          <cell r="A287" t="str">
            <v>IMH</v>
          </cell>
          <cell r="B287">
            <v>11.2</v>
          </cell>
          <cell r="C287">
            <v>0.9</v>
          </cell>
          <cell r="D287">
            <v>40900</v>
          </cell>
          <cell r="E287">
            <v>449</v>
          </cell>
          <cell r="F287">
            <v>2408</v>
          </cell>
        </row>
        <row r="288">
          <cell r="A288" t="str">
            <v>IND</v>
          </cell>
          <cell r="B288">
            <v>1.43</v>
          </cell>
          <cell r="C288">
            <v>-0.69</v>
          </cell>
          <cell r="D288">
            <v>160200</v>
          </cell>
          <cell r="E288">
            <v>228</v>
          </cell>
          <cell r="F288">
            <v>501</v>
          </cell>
        </row>
        <row r="289">
          <cell r="A289" t="str">
            <v>INET</v>
          </cell>
          <cell r="B289">
            <v>5</v>
          </cell>
          <cell r="C289">
            <v>0</v>
          </cell>
          <cell r="D289">
            <v>139200</v>
          </cell>
          <cell r="E289">
            <v>698</v>
          </cell>
          <cell r="F289">
            <v>2500</v>
          </cell>
        </row>
        <row r="290">
          <cell r="A290" t="str">
            <v>INGRS</v>
          </cell>
          <cell r="B290">
            <v>0.45</v>
          </cell>
          <cell r="C290">
            <v>-4.26</v>
          </cell>
          <cell r="D290">
            <v>684700</v>
          </cell>
          <cell r="E290">
            <v>314</v>
          </cell>
          <cell r="F290">
            <v>651</v>
          </cell>
        </row>
        <row r="291">
          <cell r="A291" t="str">
            <v>INOX</v>
          </cell>
          <cell r="B291">
            <v>0.76</v>
          </cell>
          <cell r="C291">
            <v>0</v>
          </cell>
          <cell r="D291">
            <v>858900</v>
          </cell>
          <cell r="E291">
            <v>654</v>
          </cell>
          <cell r="F291">
            <v>5925</v>
          </cell>
        </row>
        <row r="292">
          <cell r="A292" t="str">
            <v>INSET</v>
          </cell>
          <cell r="B292">
            <v>2.5</v>
          </cell>
          <cell r="C292">
            <v>-2.34</v>
          </cell>
          <cell r="D292">
            <v>9306500</v>
          </cell>
          <cell r="E292">
            <v>23600</v>
          </cell>
          <cell r="F292">
            <v>1897</v>
          </cell>
        </row>
        <row r="293">
          <cell r="A293" t="str">
            <v>INSURE</v>
          </cell>
          <cell r="B293">
            <v>147</v>
          </cell>
          <cell r="C293">
            <v>-5.16</v>
          </cell>
          <cell r="D293">
            <v>1300</v>
          </cell>
          <cell r="E293">
            <v>194</v>
          </cell>
          <cell r="F293">
            <v>1470</v>
          </cell>
        </row>
        <row r="294">
          <cell r="A294" t="str">
            <v>INTUCH</v>
          </cell>
          <cell r="B294">
            <v>77.75</v>
          </cell>
          <cell r="C294">
            <v>1.3</v>
          </cell>
          <cell r="D294">
            <v>5801600</v>
          </cell>
          <cell r="E294">
            <v>447090</v>
          </cell>
          <cell r="F294">
            <v>249320</v>
          </cell>
        </row>
        <row r="295">
          <cell r="A295" t="str">
            <v>IP</v>
          </cell>
          <cell r="B295">
            <v>11.4</v>
          </cell>
          <cell r="C295">
            <v>4.59</v>
          </cell>
          <cell r="D295">
            <v>2206300</v>
          </cell>
          <cell r="E295">
            <v>25472</v>
          </cell>
          <cell r="F295">
            <v>4247</v>
          </cell>
        </row>
        <row r="296">
          <cell r="A296" t="str">
            <v>IRC</v>
          </cell>
          <cell r="B296">
            <v>13.4</v>
          </cell>
          <cell r="C296">
            <v>0</v>
          </cell>
          <cell r="D296">
            <v>22000</v>
          </cell>
          <cell r="E296">
            <v>294</v>
          </cell>
          <cell r="F296">
            <v>2680</v>
          </cell>
        </row>
        <row r="297">
          <cell r="A297" t="str">
            <v>IRCP</v>
          </cell>
          <cell r="B297">
            <v>0.88</v>
          </cell>
          <cell r="C297">
            <v>-1.1200000000000001</v>
          </cell>
          <cell r="D297">
            <v>1051500</v>
          </cell>
          <cell r="E297">
            <v>931</v>
          </cell>
          <cell r="F297">
            <v>549</v>
          </cell>
        </row>
        <row r="298">
          <cell r="A298" t="str">
            <v>IRPC</v>
          </cell>
          <cell r="B298">
            <v>2.38</v>
          </cell>
          <cell r="C298">
            <v>-0.83</v>
          </cell>
          <cell r="D298">
            <v>48786200</v>
          </cell>
          <cell r="E298">
            <v>115157</v>
          </cell>
          <cell r="F298">
            <v>48634</v>
          </cell>
        </row>
        <row r="299">
          <cell r="A299" t="str">
            <v>IT</v>
          </cell>
          <cell r="B299">
            <v>3.66</v>
          </cell>
          <cell r="C299">
            <v>-0.54</v>
          </cell>
          <cell r="D299">
            <v>82600</v>
          </cell>
          <cell r="E299">
            <v>298</v>
          </cell>
          <cell r="F299">
            <v>1341</v>
          </cell>
        </row>
        <row r="300">
          <cell r="A300" t="str">
            <v>ITC</v>
          </cell>
          <cell r="B300">
            <v>21.6</v>
          </cell>
          <cell r="C300">
            <v>0</v>
          </cell>
          <cell r="D300">
            <v>7734400</v>
          </cell>
          <cell r="E300">
            <v>165472</v>
          </cell>
          <cell r="F300">
            <v>64800</v>
          </cell>
        </row>
        <row r="301">
          <cell r="A301" t="str">
            <v>ITD</v>
          </cell>
          <cell r="B301">
            <v>1.51</v>
          </cell>
          <cell r="C301">
            <v>-0.66</v>
          </cell>
          <cell r="D301">
            <v>4682400</v>
          </cell>
          <cell r="E301">
            <v>7028</v>
          </cell>
          <cell r="F301">
            <v>7973</v>
          </cell>
        </row>
        <row r="302">
          <cell r="A302" t="str">
            <v>ITEL</v>
          </cell>
          <cell r="B302">
            <v>3</v>
          </cell>
          <cell r="C302">
            <v>-1.32</v>
          </cell>
          <cell r="D302">
            <v>1014200</v>
          </cell>
          <cell r="E302">
            <v>3024</v>
          </cell>
          <cell r="F302">
            <v>4167</v>
          </cell>
        </row>
        <row r="303">
          <cell r="A303" t="str">
            <v>ITNS</v>
          </cell>
          <cell r="B303">
            <v>3.16</v>
          </cell>
          <cell r="C303">
            <v>2.6</v>
          </cell>
          <cell r="D303">
            <v>949700</v>
          </cell>
          <cell r="E303">
            <v>2990</v>
          </cell>
          <cell r="F303">
            <v>695</v>
          </cell>
        </row>
        <row r="304">
          <cell r="A304" t="str">
            <v>ITTHI</v>
          </cell>
          <cell r="B304">
            <v>2.2000000000000002</v>
          </cell>
          <cell r="C304">
            <v>-3.51</v>
          </cell>
          <cell r="D304">
            <v>1204600</v>
          </cell>
          <cell r="E304">
            <v>2665</v>
          </cell>
          <cell r="F304">
            <v>0</v>
          </cell>
        </row>
        <row r="305">
          <cell r="A305" t="str">
            <v>IVL</v>
          </cell>
          <cell r="B305">
            <v>34.25</v>
          </cell>
          <cell r="C305">
            <v>0</v>
          </cell>
          <cell r="D305">
            <v>16956400</v>
          </cell>
          <cell r="E305">
            <v>575523</v>
          </cell>
          <cell r="F305">
            <v>192298</v>
          </cell>
        </row>
        <row r="306">
          <cell r="A306" t="str">
            <v>J</v>
          </cell>
          <cell r="B306">
            <v>3.06</v>
          </cell>
          <cell r="C306">
            <v>0.66</v>
          </cell>
          <cell r="D306">
            <v>202300</v>
          </cell>
          <cell r="E306">
            <v>612</v>
          </cell>
          <cell r="F306">
            <v>3490</v>
          </cell>
        </row>
        <row r="307">
          <cell r="A307" t="str">
            <v>JAK</v>
          </cell>
          <cell r="B307">
            <v>1.37</v>
          </cell>
          <cell r="C307">
            <v>1.48</v>
          </cell>
          <cell r="D307">
            <v>94000</v>
          </cell>
          <cell r="E307">
            <v>130</v>
          </cell>
          <cell r="F307">
            <v>438</v>
          </cell>
        </row>
        <row r="308">
          <cell r="A308" t="str">
            <v>JAS</v>
          </cell>
          <cell r="B308">
            <v>1.25</v>
          </cell>
          <cell r="C308">
            <v>-29.78</v>
          </cell>
          <cell r="D308">
            <v>208445300</v>
          </cell>
          <cell r="E308">
            <v>279128</v>
          </cell>
          <cell r="F308">
            <v>10741</v>
          </cell>
        </row>
        <row r="309">
          <cell r="A309" t="str">
            <v>JCK</v>
          </cell>
          <cell r="B309">
            <v>0.24</v>
          </cell>
          <cell r="C309">
            <v>-7.69</v>
          </cell>
          <cell r="D309">
            <v>13668500</v>
          </cell>
          <cell r="E309">
            <v>3303</v>
          </cell>
          <cell r="F309">
            <v>823</v>
          </cell>
        </row>
        <row r="310">
          <cell r="A310" t="str">
            <v>JCKH</v>
          </cell>
          <cell r="B310">
            <v>7.0000000000000007E-2</v>
          </cell>
          <cell r="C310">
            <v>16.670000000000002</v>
          </cell>
          <cell r="D310">
            <v>1445500</v>
          </cell>
          <cell r="E310">
            <v>88</v>
          </cell>
          <cell r="F310">
            <v>195</v>
          </cell>
        </row>
        <row r="311">
          <cell r="A311" t="str">
            <v>JCT</v>
          </cell>
          <cell r="B311">
            <v>80.25</v>
          </cell>
          <cell r="C311">
            <v>0</v>
          </cell>
          <cell r="D311">
            <v>0</v>
          </cell>
          <cell r="E311">
            <v>0</v>
          </cell>
          <cell r="F311">
            <v>1083</v>
          </cell>
        </row>
        <row r="312">
          <cell r="A312" t="str">
            <v>JDF</v>
          </cell>
          <cell r="B312">
            <v>2.62</v>
          </cell>
          <cell r="C312">
            <v>-0.76</v>
          </cell>
          <cell r="D312">
            <v>546400</v>
          </cell>
          <cell r="E312">
            <v>1455</v>
          </cell>
          <cell r="F312">
            <v>1572</v>
          </cell>
        </row>
        <row r="313">
          <cell r="A313" t="str">
            <v>JKN</v>
          </cell>
          <cell r="B313">
            <v>2.62</v>
          </cell>
          <cell r="C313">
            <v>-1.5</v>
          </cell>
          <cell r="D313">
            <v>1849300</v>
          </cell>
          <cell r="E313">
            <v>4855</v>
          </cell>
          <cell r="F313">
            <v>2697</v>
          </cell>
        </row>
        <row r="314">
          <cell r="A314" t="str">
            <v>JMART</v>
          </cell>
          <cell r="B314">
            <v>20.3</v>
          </cell>
          <cell r="C314">
            <v>1.5</v>
          </cell>
          <cell r="D314">
            <v>23642500</v>
          </cell>
          <cell r="E314">
            <v>466908</v>
          </cell>
          <cell r="F314">
            <v>29589</v>
          </cell>
        </row>
        <row r="315">
          <cell r="A315" t="str">
            <v>JMT</v>
          </cell>
          <cell r="B315">
            <v>42.75</v>
          </cell>
          <cell r="C315">
            <v>3.64</v>
          </cell>
          <cell r="D315">
            <v>21067100</v>
          </cell>
          <cell r="E315">
            <v>856052</v>
          </cell>
          <cell r="F315">
            <v>62397</v>
          </cell>
        </row>
        <row r="316">
          <cell r="A316" t="str">
            <v>JR</v>
          </cell>
          <cell r="B316">
            <v>6.05</v>
          </cell>
          <cell r="C316">
            <v>0</v>
          </cell>
          <cell r="D316">
            <v>107900</v>
          </cell>
          <cell r="E316">
            <v>647</v>
          </cell>
          <cell r="F316">
            <v>4598</v>
          </cell>
        </row>
        <row r="317">
          <cell r="A317" t="str">
            <v>JSP</v>
          </cell>
          <cell r="B317">
            <v>3.42</v>
          </cell>
          <cell r="C317">
            <v>-0.57999999999999996</v>
          </cell>
          <cell r="D317">
            <v>549400</v>
          </cell>
          <cell r="E317">
            <v>1860</v>
          </cell>
          <cell r="F317">
            <v>1623</v>
          </cell>
        </row>
        <row r="318">
          <cell r="A318" t="str">
            <v>JTS</v>
          </cell>
          <cell r="B318">
            <v>28.75</v>
          </cell>
          <cell r="C318">
            <v>-5.74</v>
          </cell>
          <cell r="D318">
            <v>741000</v>
          </cell>
          <cell r="E318">
            <v>21506</v>
          </cell>
          <cell r="F318">
            <v>20311</v>
          </cell>
        </row>
        <row r="319">
          <cell r="A319" t="str">
            <v>JUBILE</v>
          </cell>
          <cell r="B319">
            <v>24.5</v>
          </cell>
          <cell r="C319">
            <v>0.82</v>
          </cell>
          <cell r="D319">
            <v>5200</v>
          </cell>
          <cell r="E319">
            <v>127</v>
          </cell>
          <cell r="F319">
            <v>4270</v>
          </cell>
        </row>
        <row r="320">
          <cell r="A320" t="str">
            <v>K</v>
          </cell>
          <cell r="B320">
            <v>1.24</v>
          </cell>
          <cell r="C320">
            <v>-0.8</v>
          </cell>
          <cell r="D320">
            <v>87500</v>
          </cell>
          <cell r="E320">
            <v>108</v>
          </cell>
          <cell r="F320">
            <v>595</v>
          </cell>
        </row>
        <row r="321">
          <cell r="A321" t="str">
            <v>KAMART</v>
          </cell>
          <cell r="B321">
            <v>11.2</v>
          </cell>
          <cell r="C321">
            <v>30.23</v>
          </cell>
          <cell r="D321">
            <v>65597800</v>
          </cell>
          <cell r="E321">
            <v>699951</v>
          </cell>
          <cell r="F321">
            <v>9856</v>
          </cell>
        </row>
        <row r="322">
          <cell r="A322" t="str">
            <v>KASET</v>
          </cell>
          <cell r="B322">
            <v>1.54</v>
          </cell>
          <cell r="C322">
            <v>0</v>
          </cell>
          <cell r="D322">
            <v>65400</v>
          </cell>
          <cell r="E322">
            <v>100</v>
          </cell>
          <cell r="F322">
            <v>428</v>
          </cell>
        </row>
        <row r="323">
          <cell r="A323" t="str">
            <v>KBANK</v>
          </cell>
          <cell r="B323">
            <v>135.5</v>
          </cell>
          <cell r="C323">
            <v>0.74</v>
          </cell>
          <cell r="D323">
            <v>17629600</v>
          </cell>
          <cell r="E323">
            <v>2386204</v>
          </cell>
          <cell r="F323">
            <v>321044</v>
          </cell>
        </row>
        <row r="324">
          <cell r="A324" t="str">
            <v>KBS</v>
          </cell>
          <cell r="B324">
            <v>6.7</v>
          </cell>
          <cell r="C324">
            <v>0.75</v>
          </cell>
          <cell r="D324">
            <v>1171200</v>
          </cell>
          <cell r="E324">
            <v>7730</v>
          </cell>
          <cell r="F324">
            <v>4020</v>
          </cell>
        </row>
        <row r="325">
          <cell r="A325" t="str">
            <v>KC</v>
          </cell>
          <cell r="B325">
            <v>0.11</v>
          </cell>
          <cell r="C325">
            <v>10</v>
          </cell>
          <cell r="D325">
            <v>609100</v>
          </cell>
          <cell r="E325">
            <v>61</v>
          </cell>
          <cell r="F325">
            <v>397</v>
          </cell>
        </row>
        <row r="326">
          <cell r="A326" t="str">
            <v>KCAR</v>
          </cell>
          <cell r="B326">
            <v>8.6999999999999993</v>
          </cell>
          <cell r="C326">
            <v>1.1599999999999999</v>
          </cell>
          <cell r="D326">
            <v>541500</v>
          </cell>
          <cell r="E326">
            <v>4679</v>
          </cell>
          <cell r="F326">
            <v>2175</v>
          </cell>
        </row>
        <row r="327">
          <cell r="A327" t="str">
            <v>KCC</v>
          </cell>
          <cell r="B327">
            <v>6.1</v>
          </cell>
          <cell r="C327">
            <v>-3.17</v>
          </cell>
          <cell r="D327">
            <v>692100</v>
          </cell>
          <cell r="E327">
            <v>4305</v>
          </cell>
          <cell r="F327">
            <v>3782</v>
          </cell>
        </row>
        <row r="328">
          <cell r="A328" t="str">
            <v>KCE</v>
          </cell>
          <cell r="B328">
            <v>37.5</v>
          </cell>
          <cell r="C328">
            <v>1.35</v>
          </cell>
          <cell r="D328">
            <v>11173800</v>
          </cell>
          <cell r="E328">
            <v>408572</v>
          </cell>
          <cell r="F328">
            <v>44328</v>
          </cell>
        </row>
        <row r="329">
          <cell r="A329" t="str">
            <v>KCM</v>
          </cell>
          <cell r="B329">
            <v>0.55000000000000004</v>
          </cell>
          <cell r="C329">
            <v>-3.51</v>
          </cell>
          <cell r="D329">
            <v>249400</v>
          </cell>
          <cell r="E329">
            <v>137</v>
          </cell>
          <cell r="F329">
            <v>374</v>
          </cell>
        </row>
        <row r="330">
          <cell r="A330" t="str">
            <v>KDH</v>
          </cell>
          <cell r="B330">
            <v>95.5</v>
          </cell>
          <cell r="C330">
            <v>-0.52</v>
          </cell>
          <cell r="D330">
            <v>9700</v>
          </cell>
          <cell r="E330">
            <v>929</v>
          </cell>
          <cell r="F330">
            <v>1851</v>
          </cell>
        </row>
        <row r="331">
          <cell r="A331" t="str">
            <v>KEX</v>
          </cell>
          <cell r="B331">
            <v>11.2</v>
          </cell>
          <cell r="C331">
            <v>-3.45</v>
          </cell>
          <cell r="D331">
            <v>2970400</v>
          </cell>
          <cell r="E331">
            <v>33703</v>
          </cell>
          <cell r="F331">
            <v>19517</v>
          </cell>
        </row>
        <row r="332">
          <cell r="A332" t="str">
            <v>KGEN</v>
          </cell>
          <cell r="B332">
            <v>0.94</v>
          </cell>
          <cell r="C332">
            <v>-1.05</v>
          </cell>
          <cell r="D332">
            <v>418500</v>
          </cell>
          <cell r="E332">
            <v>397</v>
          </cell>
          <cell r="F332">
            <v>1057</v>
          </cell>
        </row>
        <row r="333">
          <cell r="A333" t="str">
            <v>KGI</v>
          </cell>
          <cell r="B333">
            <v>4.62</v>
          </cell>
          <cell r="C333">
            <v>-1.28</v>
          </cell>
          <cell r="D333">
            <v>2468400</v>
          </cell>
          <cell r="E333">
            <v>11412</v>
          </cell>
          <cell r="F333">
            <v>9202</v>
          </cell>
        </row>
        <row r="334">
          <cell r="A334" t="str">
            <v>KIAT</v>
          </cell>
          <cell r="B334">
            <v>0.45</v>
          </cell>
          <cell r="C334">
            <v>0</v>
          </cell>
          <cell r="D334">
            <v>961000</v>
          </cell>
          <cell r="E334">
            <v>424</v>
          </cell>
          <cell r="F334">
            <v>1391</v>
          </cell>
        </row>
        <row r="335">
          <cell r="A335" t="str">
            <v>KISS</v>
          </cell>
          <cell r="B335">
            <v>6.7</v>
          </cell>
          <cell r="C335">
            <v>5.51</v>
          </cell>
          <cell r="D335">
            <v>8665700</v>
          </cell>
          <cell r="E335">
            <v>58060</v>
          </cell>
          <cell r="F335">
            <v>4020</v>
          </cell>
        </row>
        <row r="336">
          <cell r="A336" t="str">
            <v>KJL</v>
          </cell>
          <cell r="B336">
            <v>10.4</v>
          </cell>
          <cell r="C336">
            <v>-0.95</v>
          </cell>
          <cell r="D336">
            <v>1159700</v>
          </cell>
          <cell r="E336">
            <v>12059</v>
          </cell>
          <cell r="F336">
            <v>2413</v>
          </cell>
        </row>
        <row r="337">
          <cell r="A337" t="str">
            <v>KK</v>
          </cell>
          <cell r="B337">
            <v>2.2999999999999998</v>
          </cell>
          <cell r="C337">
            <v>-3.36</v>
          </cell>
          <cell r="D337">
            <v>115400</v>
          </cell>
          <cell r="E337">
            <v>263</v>
          </cell>
          <cell r="F337">
            <v>555</v>
          </cell>
        </row>
        <row r="338">
          <cell r="A338" t="str">
            <v>KKC</v>
          </cell>
          <cell r="B338">
            <v>0.3</v>
          </cell>
          <cell r="C338">
            <v>3.45</v>
          </cell>
          <cell r="D338">
            <v>37700</v>
          </cell>
          <cell r="E338">
            <v>11</v>
          </cell>
          <cell r="F338">
            <v>450</v>
          </cell>
        </row>
        <row r="339">
          <cell r="A339" t="str">
            <v>KKP</v>
          </cell>
          <cell r="B339">
            <v>62.25</v>
          </cell>
          <cell r="C339">
            <v>-0.8</v>
          </cell>
          <cell r="D339">
            <v>4140300</v>
          </cell>
          <cell r="E339">
            <v>256788</v>
          </cell>
          <cell r="F339">
            <v>52710</v>
          </cell>
        </row>
        <row r="340">
          <cell r="A340" t="str">
            <v>KLINIQ</v>
          </cell>
          <cell r="B340">
            <v>42.5</v>
          </cell>
          <cell r="C340">
            <v>1.8</v>
          </cell>
          <cell r="D340">
            <v>2684300</v>
          </cell>
          <cell r="E340">
            <v>111323</v>
          </cell>
          <cell r="F340">
            <v>9350</v>
          </cell>
        </row>
        <row r="341">
          <cell r="A341" t="str">
            <v>KOOL</v>
          </cell>
          <cell r="B341">
            <v>0.49</v>
          </cell>
          <cell r="C341">
            <v>2.08</v>
          </cell>
          <cell r="D341">
            <v>2460900</v>
          </cell>
          <cell r="E341">
            <v>1197</v>
          </cell>
          <cell r="F341">
            <v>1211</v>
          </cell>
        </row>
        <row r="342">
          <cell r="A342" t="str">
            <v>KSL</v>
          </cell>
          <cell r="B342">
            <v>3.34</v>
          </cell>
          <cell r="C342">
            <v>0</v>
          </cell>
          <cell r="D342">
            <v>2081600</v>
          </cell>
          <cell r="E342">
            <v>6918</v>
          </cell>
          <cell r="F342">
            <v>14730</v>
          </cell>
        </row>
        <row r="343">
          <cell r="A343" t="str">
            <v>KTB</v>
          </cell>
          <cell r="B343">
            <v>18.7</v>
          </cell>
          <cell r="C343">
            <v>-0.53</v>
          </cell>
          <cell r="D343">
            <v>53895700</v>
          </cell>
          <cell r="E343">
            <v>1004609</v>
          </cell>
          <cell r="F343">
            <v>261352</v>
          </cell>
        </row>
        <row r="344">
          <cell r="A344" t="str">
            <v>KTC</v>
          </cell>
          <cell r="B344">
            <v>55.75</v>
          </cell>
          <cell r="C344">
            <v>0.45</v>
          </cell>
          <cell r="D344">
            <v>5123700</v>
          </cell>
          <cell r="E344">
            <v>284152</v>
          </cell>
          <cell r="F344">
            <v>143742</v>
          </cell>
        </row>
        <row r="345">
          <cell r="A345" t="str">
            <v>KTIS</v>
          </cell>
          <cell r="B345">
            <v>4</v>
          </cell>
          <cell r="C345">
            <v>0.5</v>
          </cell>
          <cell r="D345">
            <v>103000</v>
          </cell>
          <cell r="E345">
            <v>405</v>
          </cell>
          <cell r="F345">
            <v>15440</v>
          </cell>
        </row>
        <row r="346">
          <cell r="A346" t="str">
            <v>KTMS</v>
          </cell>
          <cell r="B346">
            <v>3.6</v>
          </cell>
          <cell r="C346">
            <v>-3.23</v>
          </cell>
          <cell r="D346">
            <v>1021200</v>
          </cell>
          <cell r="E346">
            <v>3696</v>
          </cell>
          <cell r="F346">
            <v>1080</v>
          </cell>
        </row>
        <row r="347">
          <cell r="A347" t="str">
            <v>KUMWEL</v>
          </cell>
          <cell r="B347">
            <v>1.95</v>
          </cell>
          <cell r="C347">
            <v>0</v>
          </cell>
          <cell r="D347">
            <v>135500</v>
          </cell>
          <cell r="E347">
            <v>266</v>
          </cell>
          <cell r="F347">
            <v>839</v>
          </cell>
        </row>
        <row r="348">
          <cell r="A348" t="str">
            <v>KUN</v>
          </cell>
          <cell r="B348">
            <v>2.08</v>
          </cell>
          <cell r="C348">
            <v>-1.89</v>
          </cell>
          <cell r="D348">
            <v>80200</v>
          </cell>
          <cell r="E348">
            <v>167</v>
          </cell>
          <cell r="F348">
            <v>1428</v>
          </cell>
        </row>
        <row r="349">
          <cell r="A349" t="str">
            <v>KWC</v>
          </cell>
          <cell r="B349">
            <v>262</v>
          </cell>
          <cell r="C349">
            <v>0</v>
          </cell>
          <cell r="D349">
            <v>100</v>
          </cell>
          <cell r="E349">
            <v>26</v>
          </cell>
          <cell r="F349">
            <v>1572</v>
          </cell>
        </row>
        <row r="350">
          <cell r="A350" t="str">
            <v>KWI</v>
          </cell>
          <cell r="B350">
            <v>1.29</v>
          </cell>
          <cell r="C350">
            <v>-5.84</v>
          </cell>
          <cell r="D350">
            <v>1594400</v>
          </cell>
          <cell r="E350">
            <v>2091</v>
          </cell>
          <cell r="F350">
            <v>2637</v>
          </cell>
        </row>
        <row r="351">
          <cell r="A351" t="str">
            <v>KWM</v>
          </cell>
          <cell r="B351">
            <v>1.78</v>
          </cell>
          <cell r="C351">
            <v>-0.56000000000000005</v>
          </cell>
          <cell r="D351">
            <v>279900</v>
          </cell>
          <cell r="E351">
            <v>499</v>
          </cell>
          <cell r="F351">
            <v>846</v>
          </cell>
        </row>
        <row r="352">
          <cell r="A352" t="str">
            <v>KYE</v>
          </cell>
          <cell r="B352">
            <v>300</v>
          </cell>
          <cell r="C352">
            <v>0.67</v>
          </cell>
          <cell r="D352">
            <v>100</v>
          </cell>
          <cell r="E352">
            <v>30</v>
          </cell>
          <cell r="F352">
            <v>5940</v>
          </cell>
        </row>
        <row r="353">
          <cell r="A353" t="str">
            <v>L&amp;E</v>
          </cell>
          <cell r="B353">
            <v>1.86</v>
          </cell>
          <cell r="C353">
            <v>0.54</v>
          </cell>
          <cell r="D353">
            <v>78800</v>
          </cell>
          <cell r="E353">
            <v>146</v>
          </cell>
          <cell r="F353">
            <v>915</v>
          </cell>
        </row>
        <row r="354">
          <cell r="A354" t="str">
            <v>LALIN</v>
          </cell>
          <cell r="B354">
            <v>8.85</v>
          </cell>
          <cell r="C354">
            <v>-0.56000000000000005</v>
          </cell>
          <cell r="D354">
            <v>238500</v>
          </cell>
          <cell r="E354">
            <v>2100</v>
          </cell>
          <cell r="F354">
            <v>8186</v>
          </cell>
        </row>
        <row r="355">
          <cell r="A355" t="str">
            <v>LANNA</v>
          </cell>
          <cell r="B355">
            <v>14.4</v>
          </cell>
          <cell r="C355">
            <v>-2.7</v>
          </cell>
          <cell r="D355">
            <v>628300</v>
          </cell>
          <cell r="E355">
            <v>9091</v>
          </cell>
          <cell r="F355">
            <v>7560</v>
          </cell>
        </row>
        <row r="356">
          <cell r="A356" t="str">
            <v>LDC</v>
          </cell>
          <cell r="B356">
            <v>0.88</v>
          </cell>
          <cell r="C356">
            <v>7.32</v>
          </cell>
          <cell r="D356">
            <v>19167900</v>
          </cell>
          <cell r="E356">
            <v>17289</v>
          </cell>
          <cell r="F356">
            <v>528</v>
          </cell>
        </row>
        <row r="357">
          <cell r="A357" t="str">
            <v>LEE</v>
          </cell>
          <cell r="B357">
            <v>2.2999999999999998</v>
          </cell>
          <cell r="C357">
            <v>0</v>
          </cell>
          <cell r="D357">
            <v>11500</v>
          </cell>
          <cell r="E357">
            <v>26</v>
          </cell>
          <cell r="F357">
            <v>2121</v>
          </cell>
        </row>
        <row r="358">
          <cell r="A358" t="str">
            <v>LEO</v>
          </cell>
          <cell r="B358">
            <v>7.05</v>
          </cell>
          <cell r="C358">
            <v>-1.4</v>
          </cell>
          <cell r="D358">
            <v>1166100</v>
          </cell>
          <cell r="E358">
            <v>8147</v>
          </cell>
          <cell r="F358">
            <v>2256</v>
          </cell>
        </row>
        <row r="359">
          <cell r="A359" t="str">
            <v>LH</v>
          </cell>
          <cell r="B359">
            <v>8.85</v>
          </cell>
          <cell r="C359">
            <v>-4.32</v>
          </cell>
          <cell r="D359">
            <v>150333600</v>
          </cell>
          <cell r="E359">
            <v>1338216</v>
          </cell>
          <cell r="F359">
            <v>105755</v>
          </cell>
        </row>
        <row r="360">
          <cell r="A360" t="str">
            <v>LHFG</v>
          </cell>
          <cell r="B360">
            <v>1.0900000000000001</v>
          </cell>
          <cell r="C360">
            <v>-2.68</v>
          </cell>
          <cell r="D360">
            <v>2660500</v>
          </cell>
          <cell r="E360">
            <v>2927</v>
          </cell>
          <cell r="F360">
            <v>23090</v>
          </cell>
        </row>
        <row r="361">
          <cell r="A361" t="str">
            <v>LHK</v>
          </cell>
          <cell r="B361">
            <v>5.0999999999999996</v>
          </cell>
          <cell r="C361">
            <v>0</v>
          </cell>
          <cell r="D361">
            <v>51300</v>
          </cell>
          <cell r="E361">
            <v>260</v>
          </cell>
          <cell r="F361">
            <v>1953</v>
          </cell>
        </row>
        <row r="362">
          <cell r="A362" t="str">
            <v>LIT</v>
          </cell>
          <cell r="B362">
            <v>1.48</v>
          </cell>
          <cell r="C362">
            <v>-1.99</v>
          </cell>
          <cell r="D362">
            <v>436200</v>
          </cell>
          <cell r="E362">
            <v>645</v>
          </cell>
          <cell r="F362">
            <v>656</v>
          </cell>
        </row>
        <row r="363">
          <cell r="A363" t="str">
            <v>LOXLEY</v>
          </cell>
          <cell r="B363">
            <v>1.95</v>
          </cell>
          <cell r="C363">
            <v>0</v>
          </cell>
          <cell r="D363">
            <v>85700</v>
          </cell>
          <cell r="E363">
            <v>167</v>
          </cell>
          <cell r="F363">
            <v>4417</v>
          </cell>
        </row>
        <row r="364">
          <cell r="A364" t="str">
            <v>LPH</v>
          </cell>
          <cell r="B364">
            <v>5.45</v>
          </cell>
          <cell r="C364">
            <v>-1.8</v>
          </cell>
          <cell r="D364">
            <v>115800</v>
          </cell>
          <cell r="E364">
            <v>636</v>
          </cell>
          <cell r="F364">
            <v>3924</v>
          </cell>
        </row>
        <row r="365">
          <cell r="A365" t="str">
            <v>LPN</v>
          </cell>
          <cell r="B365">
            <v>4.5599999999999996</v>
          </cell>
          <cell r="C365">
            <v>-2.15</v>
          </cell>
          <cell r="D365">
            <v>2355100</v>
          </cell>
          <cell r="E365">
            <v>10754</v>
          </cell>
          <cell r="F365">
            <v>6631</v>
          </cell>
        </row>
        <row r="366">
          <cell r="A366" t="str">
            <v>LRH</v>
          </cell>
          <cell r="B366">
            <v>42.25</v>
          </cell>
          <cell r="C366">
            <v>0</v>
          </cell>
          <cell r="D366">
            <v>17400</v>
          </cell>
          <cell r="E366">
            <v>739</v>
          </cell>
          <cell r="F366">
            <v>7042</v>
          </cell>
        </row>
        <row r="367">
          <cell r="A367" t="str">
            <v>LST</v>
          </cell>
          <cell r="B367">
            <v>4.92</v>
          </cell>
          <cell r="C367">
            <v>0.41</v>
          </cell>
          <cell r="D367">
            <v>176900</v>
          </cell>
          <cell r="E367">
            <v>867</v>
          </cell>
          <cell r="F367">
            <v>4034</v>
          </cell>
        </row>
        <row r="368">
          <cell r="A368" t="str">
            <v>M</v>
          </cell>
          <cell r="B368">
            <v>51.5</v>
          </cell>
          <cell r="C368">
            <v>4.57</v>
          </cell>
          <cell r="D368">
            <v>2583900</v>
          </cell>
          <cell r="E368">
            <v>131850</v>
          </cell>
          <cell r="F368">
            <v>47425</v>
          </cell>
        </row>
        <row r="369">
          <cell r="A369" t="str">
            <v>M-CHAI</v>
          </cell>
          <cell r="B369">
            <v>532</v>
          </cell>
          <cell r="C369">
            <v>-3.97</v>
          </cell>
          <cell r="D369">
            <v>12400</v>
          </cell>
          <cell r="E369">
            <v>6547</v>
          </cell>
          <cell r="F369">
            <v>8512</v>
          </cell>
        </row>
        <row r="370">
          <cell r="A370" t="str">
            <v>MACO</v>
          </cell>
          <cell r="B370">
            <v>0.49</v>
          </cell>
          <cell r="C370">
            <v>-3.92</v>
          </cell>
          <cell r="D370">
            <v>1523000</v>
          </cell>
          <cell r="E370">
            <v>757</v>
          </cell>
          <cell r="F370">
            <v>3978</v>
          </cell>
        </row>
        <row r="371">
          <cell r="A371" t="str">
            <v>MAJOR</v>
          </cell>
          <cell r="B371">
            <v>15.8</v>
          </cell>
          <cell r="C371">
            <v>-0.63</v>
          </cell>
          <cell r="D371">
            <v>2791500</v>
          </cell>
          <cell r="E371">
            <v>43868</v>
          </cell>
          <cell r="F371">
            <v>14136</v>
          </cell>
        </row>
        <row r="372">
          <cell r="A372" t="str">
            <v>MAKRO</v>
          </cell>
          <cell r="B372">
            <v>40.25</v>
          </cell>
          <cell r="C372">
            <v>-1.83</v>
          </cell>
          <cell r="D372">
            <v>40303000</v>
          </cell>
          <cell r="E372">
            <v>1627352</v>
          </cell>
          <cell r="F372">
            <v>425858</v>
          </cell>
        </row>
        <row r="373">
          <cell r="A373" t="str">
            <v>MALEE</v>
          </cell>
          <cell r="B373">
            <v>6.9</v>
          </cell>
          <cell r="C373">
            <v>-1.43</v>
          </cell>
          <cell r="D373">
            <v>160200</v>
          </cell>
          <cell r="E373">
            <v>1104</v>
          </cell>
          <cell r="F373">
            <v>3766</v>
          </cell>
        </row>
        <row r="374">
          <cell r="A374" t="str">
            <v>MANRIN</v>
          </cell>
          <cell r="B374">
            <v>26.75</v>
          </cell>
          <cell r="C374">
            <v>0</v>
          </cell>
          <cell r="D374">
            <v>0</v>
          </cell>
          <cell r="E374">
            <v>0</v>
          </cell>
          <cell r="F374">
            <v>720</v>
          </cell>
        </row>
        <row r="375">
          <cell r="A375" t="str">
            <v>MASTER</v>
          </cell>
          <cell r="B375">
            <v>80</v>
          </cell>
          <cell r="C375">
            <v>-2.14</v>
          </cell>
          <cell r="D375">
            <v>1426200</v>
          </cell>
          <cell r="E375">
            <v>114375</v>
          </cell>
          <cell r="F375">
            <v>0</v>
          </cell>
        </row>
        <row r="376">
          <cell r="A376" t="str">
            <v>MATCH</v>
          </cell>
          <cell r="B376">
            <v>1.62</v>
          </cell>
          <cell r="C376">
            <v>0</v>
          </cell>
          <cell r="D376">
            <v>46300</v>
          </cell>
          <cell r="E376">
            <v>74</v>
          </cell>
          <cell r="F376">
            <v>1266</v>
          </cell>
        </row>
        <row r="377">
          <cell r="A377" t="str">
            <v>MATI</v>
          </cell>
          <cell r="B377">
            <v>8.4</v>
          </cell>
          <cell r="C377">
            <v>2.44</v>
          </cell>
          <cell r="D377">
            <v>4000</v>
          </cell>
          <cell r="E377">
            <v>34</v>
          </cell>
          <cell r="F377">
            <v>1557</v>
          </cell>
        </row>
        <row r="378">
          <cell r="A378" t="str">
            <v>MAX</v>
          </cell>
          <cell r="B378">
            <v>0.01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9">
          <cell r="A379" t="str">
            <v>MBAX</v>
          </cell>
          <cell r="B379">
            <v>4.5999999999999996</v>
          </cell>
          <cell r="C379">
            <v>0.44</v>
          </cell>
          <cell r="D379">
            <v>57600</v>
          </cell>
          <cell r="E379">
            <v>264</v>
          </cell>
          <cell r="F379">
            <v>898</v>
          </cell>
        </row>
        <row r="380">
          <cell r="A380" t="str">
            <v>MBK</v>
          </cell>
          <cell r="B380">
            <v>16.3</v>
          </cell>
          <cell r="C380">
            <v>1.88</v>
          </cell>
          <cell r="D380">
            <v>2671900</v>
          </cell>
          <cell r="E380">
            <v>43088</v>
          </cell>
          <cell r="F380">
            <v>31616</v>
          </cell>
        </row>
        <row r="381">
          <cell r="A381" t="str">
            <v>MC</v>
          </cell>
          <cell r="B381">
            <v>12.2</v>
          </cell>
          <cell r="C381">
            <v>3.39</v>
          </cell>
          <cell r="D381">
            <v>6768800</v>
          </cell>
          <cell r="E381">
            <v>80785</v>
          </cell>
          <cell r="F381">
            <v>9662</v>
          </cell>
        </row>
        <row r="382">
          <cell r="A382" t="str">
            <v>MCOT</v>
          </cell>
          <cell r="B382">
            <v>4.12</v>
          </cell>
          <cell r="C382">
            <v>0.49</v>
          </cell>
          <cell r="D382">
            <v>5300</v>
          </cell>
          <cell r="E382">
            <v>22</v>
          </cell>
          <cell r="F382">
            <v>2831</v>
          </cell>
        </row>
        <row r="383">
          <cell r="A383" t="str">
            <v>MCS</v>
          </cell>
          <cell r="B383">
            <v>9.0500000000000007</v>
          </cell>
          <cell r="C383">
            <v>1.69</v>
          </cell>
          <cell r="D383">
            <v>607400</v>
          </cell>
          <cell r="E383">
            <v>5427</v>
          </cell>
          <cell r="F383">
            <v>4317</v>
          </cell>
        </row>
        <row r="384">
          <cell r="A384" t="str">
            <v>MDX</v>
          </cell>
          <cell r="B384">
            <v>3.72</v>
          </cell>
          <cell r="C384">
            <v>-2.11</v>
          </cell>
          <cell r="D384">
            <v>35600</v>
          </cell>
          <cell r="E384">
            <v>135</v>
          </cell>
          <cell r="F384">
            <v>1769</v>
          </cell>
        </row>
        <row r="385">
          <cell r="A385" t="str">
            <v>MEB</v>
          </cell>
          <cell r="B385">
            <v>32</v>
          </cell>
          <cell r="C385">
            <v>11.3</v>
          </cell>
          <cell r="D385">
            <v>1942900</v>
          </cell>
          <cell r="E385">
            <v>59081</v>
          </cell>
          <cell r="F385">
            <v>9600</v>
          </cell>
        </row>
        <row r="386">
          <cell r="A386" t="str">
            <v>MEGA</v>
          </cell>
          <cell r="B386">
            <v>41.5</v>
          </cell>
          <cell r="C386">
            <v>0.61</v>
          </cell>
          <cell r="D386">
            <v>1888400</v>
          </cell>
          <cell r="E386">
            <v>78475</v>
          </cell>
          <cell r="F386">
            <v>36183</v>
          </cell>
        </row>
        <row r="387">
          <cell r="A387" t="str">
            <v>MENA</v>
          </cell>
          <cell r="B387">
            <v>2.3199999999999998</v>
          </cell>
          <cell r="C387">
            <v>0</v>
          </cell>
          <cell r="D387">
            <v>9131800</v>
          </cell>
          <cell r="E387">
            <v>21085</v>
          </cell>
          <cell r="F387">
            <v>1703</v>
          </cell>
        </row>
        <row r="388">
          <cell r="A388" t="str">
            <v>META</v>
          </cell>
          <cell r="B388">
            <v>0.25</v>
          </cell>
          <cell r="C388">
            <v>4.17</v>
          </cell>
          <cell r="D388">
            <v>340500</v>
          </cell>
          <cell r="E388">
            <v>81</v>
          </cell>
          <cell r="F388">
            <v>537</v>
          </cell>
        </row>
        <row r="389">
          <cell r="A389" t="str">
            <v>METCO</v>
          </cell>
          <cell r="B389">
            <v>243</v>
          </cell>
          <cell r="C389">
            <v>0</v>
          </cell>
          <cell r="D389">
            <v>900</v>
          </cell>
          <cell r="E389">
            <v>219</v>
          </cell>
          <cell r="F389">
            <v>5078</v>
          </cell>
        </row>
        <row r="390">
          <cell r="A390" t="str">
            <v>MFC</v>
          </cell>
          <cell r="B390">
            <v>22.2</v>
          </cell>
          <cell r="C390">
            <v>0.45</v>
          </cell>
          <cell r="D390">
            <v>4800</v>
          </cell>
          <cell r="E390">
            <v>106</v>
          </cell>
          <cell r="F390">
            <v>2789</v>
          </cell>
        </row>
        <row r="391">
          <cell r="A391" t="str">
            <v>MFEC</v>
          </cell>
          <cell r="B391">
            <v>7.95</v>
          </cell>
          <cell r="C391">
            <v>0.63</v>
          </cell>
          <cell r="D391">
            <v>1389300</v>
          </cell>
          <cell r="E391">
            <v>11145</v>
          </cell>
          <cell r="F391">
            <v>3510</v>
          </cell>
        </row>
        <row r="392">
          <cell r="A392" t="str">
            <v>MGT</v>
          </cell>
          <cell r="B392">
            <v>3.08</v>
          </cell>
          <cell r="C392">
            <v>0.65</v>
          </cell>
          <cell r="D392">
            <v>36200</v>
          </cell>
          <cell r="E392">
            <v>111</v>
          </cell>
          <cell r="F392">
            <v>1232</v>
          </cell>
        </row>
        <row r="393">
          <cell r="A393" t="str">
            <v>MICRO</v>
          </cell>
          <cell r="B393">
            <v>3.54</v>
          </cell>
          <cell r="C393">
            <v>1.1399999999999999</v>
          </cell>
          <cell r="D393">
            <v>263100</v>
          </cell>
          <cell r="E393">
            <v>930</v>
          </cell>
          <cell r="F393">
            <v>3310</v>
          </cell>
        </row>
        <row r="394">
          <cell r="A394" t="str">
            <v>MIDA</v>
          </cell>
          <cell r="B394">
            <v>0.47</v>
          </cell>
          <cell r="C394">
            <v>2.17</v>
          </cell>
          <cell r="D394">
            <v>1411800</v>
          </cell>
          <cell r="E394">
            <v>649</v>
          </cell>
          <cell r="F394">
            <v>1177</v>
          </cell>
        </row>
        <row r="395">
          <cell r="A395" t="str">
            <v>MILL</v>
          </cell>
          <cell r="B395">
            <v>0.5</v>
          </cell>
          <cell r="C395">
            <v>0</v>
          </cell>
          <cell r="D395">
            <v>2369100</v>
          </cell>
          <cell r="E395">
            <v>1185</v>
          </cell>
          <cell r="F395">
            <v>2777</v>
          </cell>
        </row>
        <row r="396">
          <cell r="A396" t="str">
            <v>MINT</v>
          </cell>
          <cell r="B396">
            <v>33</v>
          </cell>
          <cell r="C396">
            <v>0</v>
          </cell>
          <cell r="D396">
            <v>13478100</v>
          </cell>
          <cell r="E396">
            <v>443208</v>
          </cell>
          <cell r="F396">
            <v>175580</v>
          </cell>
        </row>
        <row r="397">
          <cell r="A397" t="str">
            <v>MITSIB</v>
          </cell>
          <cell r="B397">
            <v>0.98</v>
          </cell>
          <cell r="C397">
            <v>-1.01</v>
          </cell>
          <cell r="D397">
            <v>446600</v>
          </cell>
          <cell r="E397">
            <v>442</v>
          </cell>
          <cell r="F397">
            <v>735</v>
          </cell>
        </row>
        <row r="398">
          <cell r="A398" t="str">
            <v>MJD</v>
          </cell>
          <cell r="B398">
            <v>1.52</v>
          </cell>
          <cell r="C398">
            <v>-1.3</v>
          </cell>
          <cell r="D398">
            <v>74200</v>
          </cell>
          <cell r="E398">
            <v>113</v>
          </cell>
          <cell r="F398">
            <v>1308</v>
          </cell>
        </row>
        <row r="399">
          <cell r="A399" t="str">
            <v>MK</v>
          </cell>
          <cell r="B399">
            <v>2.94</v>
          </cell>
          <cell r="C399">
            <v>0.68</v>
          </cell>
          <cell r="D399">
            <v>14500</v>
          </cell>
          <cell r="E399">
            <v>43</v>
          </cell>
          <cell r="F399">
            <v>3208</v>
          </cell>
        </row>
        <row r="400">
          <cell r="A400" t="str">
            <v>ML</v>
          </cell>
          <cell r="B400">
            <v>1</v>
          </cell>
          <cell r="C400">
            <v>-0.99</v>
          </cell>
          <cell r="D400">
            <v>371100</v>
          </cell>
          <cell r="E400">
            <v>370</v>
          </cell>
          <cell r="F400">
            <v>1065</v>
          </cell>
        </row>
        <row r="401">
          <cell r="A401" t="str">
            <v>MODERN</v>
          </cell>
          <cell r="B401">
            <v>2.9</v>
          </cell>
          <cell r="C401">
            <v>0</v>
          </cell>
          <cell r="D401">
            <v>53300</v>
          </cell>
          <cell r="E401">
            <v>153</v>
          </cell>
          <cell r="F401">
            <v>2175</v>
          </cell>
        </row>
        <row r="402">
          <cell r="A402" t="str">
            <v>MONO</v>
          </cell>
          <cell r="B402">
            <v>1.21</v>
          </cell>
          <cell r="C402">
            <v>-3.97</v>
          </cell>
          <cell r="D402">
            <v>7981900</v>
          </cell>
          <cell r="E402">
            <v>9788</v>
          </cell>
          <cell r="F402">
            <v>4200</v>
          </cell>
        </row>
        <row r="403">
          <cell r="A403" t="str">
            <v>MOONG</v>
          </cell>
          <cell r="B403">
            <v>2.06</v>
          </cell>
          <cell r="C403">
            <v>-4.63</v>
          </cell>
          <cell r="D403">
            <v>98400</v>
          </cell>
          <cell r="E403">
            <v>206</v>
          </cell>
          <cell r="F403">
            <v>695</v>
          </cell>
        </row>
        <row r="404">
          <cell r="A404" t="str">
            <v>MORE</v>
          </cell>
          <cell r="B404">
            <v>0.2</v>
          </cell>
          <cell r="C404">
            <v>5.26</v>
          </cell>
          <cell r="D404">
            <v>19019900</v>
          </cell>
          <cell r="E404">
            <v>3628</v>
          </cell>
          <cell r="F404">
            <v>1435</v>
          </cell>
        </row>
        <row r="405">
          <cell r="A405" t="str">
            <v>MOSHI</v>
          </cell>
          <cell r="B405">
            <v>44</v>
          </cell>
          <cell r="C405">
            <v>-3.3</v>
          </cell>
          <cell r="D405">
            <v>5386000</v>
          </cell>
          <cell r="E405">
            <v>242190</v>
          </cell>
          <cell r="F405">
            <v>13200</v>
          </cell>
        </row>
        <row r="406">
          <cell r="A406" t="str">
            <v>MPIC</v>
          </cell>
          <cell r="B406">
            <v>1.68</v>
          </cell>
          <cell r="C406">
            <v>-1.75</v>
          </cell>
          <cell r="D406">
            <v>808200</v>
          </cell>
          <cell r="E406">
            <v>1355</v>
          </cell>
          <cell r="F406">
            <v>2184</v>
          </cell>
        </row>
        <row r="407">
          <cell r="A407" t="str">
            <v>MSC</v>
          </cell>
          <cell r="B407">
            <v>9.1</v>
          </cell>
          <cell r="C407">
            <v>13.75</v>
          </cell>
          <cell r="D407">
            <v>508200</v>
          </cell>
          <cell r="E407">
            <v>4660</v>
          </cell>
          <cell r="F407">
            <v>3276</v>
          </cell>
        </row>
        <row r="408">
          <cell r="A408" t="str">
            <v>MST</v>
          </cell>
          <cell r="B408">
            <v>10.9</v>
          </cell>
          <cell r="C408">
            <v>0.93</v>
          </cell>
          <cell r="D408">
            <v>12700</v>
          </cell>
          <cell r="E408">
            <v>137</v>
          </cell>
          <cell r="F408">
            <v>6222</v>
          </cell>
        </row>
        <row r="409">
          <cell r="A409" t="str">
            <v>MTC</v>
          </cell>
          <cell r="B409">
            <v>39</v>
          </cell>
          <cell r="C409">
            <v>0</v>
          </cell>
          <cell r="D409">
            <v>21366800</v>
          </cell>
          <cell r="E409">
            <v>827091</v>
          </cell>
          <cell r="F409">
            <v>82680</v>
          </cell>
        </row>
        <row r="410">
          <cell r="A410" t="str">
            <v>MTI</v>
          </cell>
          <cell r="B410">
            <v>115.5</v>
          </cell>
          <cell r="C410">
            <v>-0.43</v>
          </cell>
          <cell r="D410">
            <v>2600</v>
          </cell>
          <cell r="E410">
            <v>299</v>
          </cell>
          <cell r="F410">
            <v>6815</v>
          </cell>
        </row>
        <row r="411">
          <cell r="A411" t="str">
            <v>MTW</v>
          </cell>
          <cell r="B411">
            <v>3.56</v>
          </cell>
          <cell r="C411">
            <v>2.89</v>
          </cell>
          <cell r="D411">
            <v>7180600</v>
          </cell>
          <cell r="E411">
            <v>25534</v>
          </cell>
          <cell r="F411">
            <v>2399</v>
          </cell>
        </row>
        <row r="412">
          <cell r="A412" t="str">
            <v>MUD</v>
          </cell>
          <cell r="B412">
            <v>2.4</v>
          </cell>
          <cell r="C412">
            <v>-1.64</v>
          </cell>
          <cell r="D412">
            <v>11500</v>
          </cell>
          <cell r="E412">
            <v>28</v>
          </cell>
          <cell r="F412">
            <v>2528</v>
          </cell>
        </row>
        <row r="413">
          <cell r="A413" t="str">
            <v>MVP</v>
          </cell>
          <cell r="B413">
            <v>2.58</v>
          </cell>
          <cell r="C413">
            <v>-2.27</v>
          </cell>
          <cell r="D413">
            <v>519600</v>
          </cell>
          <cell r="E413">
            <v>1339</v>
          </cell>
          <cell r="F413">
            <v>794</v>
          </cell>
        </row>
        <row r="414">
          <cell r="A414" t="str">
            <v>NATION</v>
          </cell>
          <cell r="B414">
            <v>0.09</v>
          </cell>
          <cell r="C414">
            <v>0</v>
          </cell>
          <cell r="D414">
            <v>1474600</v>
          </cell>
          <cell r="E414">
            <v>142</v>
          </cell>
          <cell r="F414">
            <v>1098</v>
          </cell>
        </row>
        <row r="415">
          <cell r="A415" t="str">
            <v>NC</v>
          </cell>
          <cell r="B415">
            <v>1.6</v>
          </cell>
          <cell r="C415">
            <v>5.26</v>
          </cell>
          <cell r="D415">
            <v>114600</v>
          </cell>
          <cell r="E415">
            <v>179</v>
          </cell>
          <cell r="F415">
            <v>239</v>
          </cell>
        </row>
        <row r="416">
          <cell r="A416" t="str">
            <v>NCAP</v>
          </cell>
          <cell r="B416">
            <v>4.92</v>
          </cell>
          <cell r="C416">
            <v>0.41</v>
          </cell>
          <cell r="D416">
            <v>70318000</v>
          </cell>
          <cell r="E416">
            <v>344239</v>
          </cell>
          <cell r="F416">
            <v>6642</v>
          </cell>
        </row>
        <row r="417">
          <cell r="A417" t="str">
            <v>NCH</v>
          </cell>
          <cell r="B417">
            <v>1.36</v>
          </cell>
          <cell r="C417">
            <v>-0.73</v>
          </cell>
          <cell r="D417">
            <v>521400</v>
          </cell>
          <cell r="E417">
            <v>712</v>
          </cell>
          <cell r="F417">
            <v>1694</v>
          </cell>
        </row>
        <row r="418">
          <cell r="A418" t="str">
            <v>NCL</v>
          </cell>
          <cell r="B418">
            <v>2.6</v>
          </cell>
          <cell r="C418">
            <v>1.56</v>
          </cell>
          <cell r="D418">
            <v>200400</v>
          </cell>
          <cell r="E418">
            <v>515</v>
          </cell>
          <cell r="F418">
            <v>1373</v>
          </cell>
        </row>
        <row r="419">
          <cell r="A419" t="str">
            <v>NDR</v>
          </cell>
          <cell r="B419">
            <v>1.95</v>
          </cell>
          <cell r="C419">
            <v>-3.47</v>
          </cell>
          <cell r="D419">
            <v>177400</v>
          </cell>
          <cell r="E419">
            <v>347</v>
          </cell>
          <cell r="F419">
            <v>676</v>
          </cell>
        </row>
        <row r="420">
          <cell r="A420" t="str">
            <v>NEP</v>
          </cell>
          <cell r="B420">
            <v>0.26</v>
          </cell>
          <cell r="C420">
            <v>0</v>
          </cell>
          <cell r="D420">
            <v>45700</v>
          </cell>
          <cell r="E420">
            <v>12</v>
          </cell>
          <cell r="F420">
            <v>605</v>
          </cell>
        </row>
        <row r="421">
          <cell r="A421" t="str">
            <v>NER</v>
          </cell>
          <cell r="B421">
            <v>5.05</v>
          </cell>
          <cell r="C421">
            <v>0</v>
          </cell>
          <cell r="D421">
            <v>3365600</v>
          </cell>
          <cell r="E421">
            <v>16843</v>
          </cell>
          <cell r="F421">
            <v>9331</v>
          </cell>
        </row>
        <row r="422">
          <cell r="A422" t="str">
            <v>NETBAY</v>
          </cell>
          <cell r="B422">
            <v>21.1</v>
          </cell>
          <cell r="C422">
            <v>0</v>
          </cell>
          <cell r="D422">
            <v>747500</v>
          </cell>
          <cell r="E422">
            <v>15882</v>
          </cell>
          <cell r="F422">
            <v>4220</v>
          </cell>
        </row>
        <row r="423">
          <cell r="A423" t="str">
            <v>NEW</v>
          </cell>
          <cell r="B423">
            <v>102</v>
          </cell>
          <cell r="C423">
            <v>0</v>
          </cell>
          <cell r="D423">
            <v>0</v>
          </cell>
          <cell r="E423">
            <v>0</v>
          </cell>
          <cell r="F423">
            <v>1020</v>
          </cell>
        </row>
        <row r="424">
          <cell r="A424" t="str">
            <v>NEWS</v>
          </cell>
          <cell r="B424">
            <v>0.02</v>
          </cell>
          <cell r="C424">
            <v>-33.33</v>
          </cell>
          <cell r="D424">
            <v>9489500</v>
          </cell>
          <cell r="E424">
            <v>260</v>
          </cell>
          <cell r="F424">
            <v>2113</v>
          </cell>
        </row>
        <row r="425">
          <cell r="A425" t="str">
            <v>NEX</v>
          </cell>
          <cell r="B425">
            <v>10.3</v>
          </cell>
          <cell r="C425">
            <v>-2.83</v>
          </cell>
          <cell r="D425">
            <v>8600800</v>
          </cell>
          <cell r="E425">
            <v>88546</v>
          </cell>
          <cell r="F425">
            <v>17247</v>
          </cell>
        </row>
        <row r="426">
          <cell r="A426" t="str">
            <v>NFC</v>
          </cell>
          <cell r="B426">
            <v>4.6399999999999997</v>
          </cell>
          <cell r="C426">
            <v>-1.28</v>
          </cell>
          <cell r="D426">
            <v>54200</v>
          </cell>
          <cell r="E426">
            <v>255</v>
          </cell>
          <cell r="F426">
            <v>5048</v>
          </cell>
        </row>
        <row r="427">
          <cell r="A427" t="str">
            <v>NINE</v>
          </cell>
          <cell r="B427">
            <v>5.4</v>
          </cell>
          <cell r="C427">
            <v>-1.82</v>
          </cell>
          <cell r="D427">
            <v>441</v>
          </cell>
          <cell r="E427">
            <v>243</v>
          </cell>
          <cell r="F427">
            <v>8584</v>
          </cell>
        </row>
        <row r="428">
          <cell r="A428" t="str">
            <v>NKI</v>
          </cell>
          <cell r="B428">
            <v>32</v>
          </cell>
          <cell r="C428">
            <v>0</v>
          </cell>
          <cell r="D428">
            <v>0</v>
          </cell>
          <cell r="E428">
            <v>0</v>
          </cell>
          <cell r="F428">
            <v>1152</v>
          </cell>
        </row>
        <row r="429">
          <cell r="A429" t="str">
            <v>NNCL</v>
          </cell>
          <cell r="B429">
            <v>1.94</v>
          </cell>
          <cell r="C429">
            <v>-1.52</v>
          </cell>
          <cell r="D429">
            <v>258500</v>
          </cell>
          <cell r="E429">
            <v>503</v>
          </cell>
          <cell r="F429">
            <v>3974</v>
          </cell>
        </row>
        <row r="430">
          <cell r="A430" t="str">
            <v>NOBLE</v>
          </cell>
          <cell r="B430">
            <v>4.7</v>
          </cell>
          <cell r="C430">
            <v>-0.42</v>
          </cell>
          <cell r="D430">
            <v>1069400</v>
          </cell>
          <cell r="E430">
            <v>5003</v>
          </cell>
          <cell r="F430">
            <v>6436</v>
          </cell>
        </row>
        <row r="431">
          <cell r="A431" t="str">
            <v>NOK</v>
          </cell>
          <cell r="B431">
            <v>1.04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</row>
        <row r="432">
          <cell r="A432" t="str">
            <v>NOVA</v>
          </cell>
          <cell r="B432">
            <v>11.1</v>
          </cell>
          <cell r="C432">
            <v>0.91</v>
          </cell>
          <cell r="D432">
            <v>2100</v>
          </cell>
          <cell r="E432">
            <v>23</v>
          </cell>
          <cell r="F432">
            <v>1886</v>
          </cell>
        </row>
        <row r="433">
          <cell r="A433" t="str">
            <v>NPK</v>
          </cell>
          <cell r="B433">
            <v>18</v>
          </cell>
          <cell r="C433">
            <v>0</v>
          </cell>
          <cell r="D433">
            <v>0</v>
          </cell>
          <cell r="E433">
            <v>0</v>
          </cell>
          <cell r="F433">
            <v>180</v>
          </cell>
        </row>
        <row r="434">
          <cell r="A434" t="str">
            <v>NRF</v>
          </cell>
          <cell r="B434">
            <v>5.7</v>
          </cell>
          <cell r="C434">
            <v>0</v>
          </cell>
          <cell r="D434">
            <v>7161600</v>
          </cell>
          <cell r="E434">
            <v>40528</v>
          </cell>
          <cell r="F434">
            <v>8081</v>
          </cell>
        </row>
        <row r="435">
          <cell r="A435" t="str">
            <v>NSI</v>
          </cell>
          <cell r="B435">
            <v>160.5</v>
          </cell>
          <cell r="C435">
            <v>0.31</v>
          </cell>
          <cell r="D435">
            <v>1100</v>
          </cell>
          <cell r="E435">
            <v>181</v>
          </cell>
          <cell r="F435">
            <v>2231</v>
          </cell>
        </row>
        <row r="436">
          <cell r="A436" t="str">
            <v>NSL</v>
          </cell>
          <cell r="B436">
            <v>20.8</v>
          </cell>
          <cell r="C436">
            <v>-1.42</v>
          </cell>
          <cell r="D436">
            <v>221700</v>
          </cell>
          <cell r="E436">
            <v>4619</v>
          </cell>
          <cell r="F436">
            <v>6240</v>
          </cell>
        </row>
        <row r="437">
          <cell r="A437" t="str">
            <v>NTSC</v>
          </cell>
          <cell r="B437">
            <v>21</v>
          </cell>
          <cell r="C437">
            <v>-1.41</v>
          </cell>
          <cell r="D437">
            <v>117500</v>
          </cell>
          <cell r="E437">
            <v>2497</v>
          </cell>
          <cell r="F437">
            <v>2100</v>
          </cell>
        </row>
        <row r="438">
          <cell r="A438" t="str">
            <v>NTV</v>
          </cell>
          <cell r="B438">
            <v>39</v>
          </cell>
          <cell r="C438">
            <v>-0.64</v>
          </cell>
          <cell r="D438">
            <v>13600</v>
          </cell>
          <cell r="E438">
            <v>532</v>
          </cell>
          <cell r="F438">
            <v>6240</v>
          </cell>
        </row>
        <row r="439">
          <cell r="A439" t="str">
            <v>NUSA</v>
          </cell>
          <cell r="B439">
            <v>0.88</v>
          </cell>
          <cell r="C439">
            <v>-1.1200000000000001</v>
          </cell>
          <cell r="D439">
            <v>28041400</v>
          </cell>
          <cell r="E439">
            <v>24689</v>
          </cell>
          <cell r="F439">
            <v>10248</v>
          </cell>
        </row>
        <row r="440">
          <cell r="A440" t="str">
            <v>NV</v>
          </cell>
          <cell r="B440">
            <v>2.78</v>
          </cell>
          <cell r="C440">
            <v>-0.71</v>
          </cell>
          <cell r="D440">
            <v>1269400</v>
          </cell>
          <cell r="E440">
            <v>3523</v>
          </cell>
          <cell r="F440">
            <v>1668</v>
          </cell>
        </row>
        <row r="441">
          <cell r="A441" t="str">
            <v>NVD</v>
          </cell>
          <cell r="B441">
            <v>2.06</v>
          </cell>
          <cell r="C441">
            <v>-2.83</v>
          </cell>
          <cell r="D441">
            <v>291200</v>
          </cell>
          <cell r="E441">
            <v>602</v>
          </cell>
          <cell r="F441">
            <v>3200</v>
          </cell>
        </row>
        <row r="442">
          <cell r="A442" t="str">
            <v>NWR</v>
          </cell>
          <cell r="B442">
            <v>0.66</v>
          </cell>
          <cell r="C442">
            <v>1.54</v>
          </cell>
          <cell r="D442">
            <v>2109200</v>
          </cell>
          <cell r="E442">
            <v>1376</v>
          </cell>
          <cell r="F442">
            <v>1706</v>
          </cell>
        </row>
        <row r="443">
          <cell r="A443" t="str">
            <v>NYT</v>
          </cell>
          <cell r="B443">
            <v>3.66</v>
          </cell>
          <cell r="C443">
            <v>-2.66</v>
          </cell>
          <cell r="D443">
            <v>2585400</v>
          </cell>
          <cell r="E443">
            <v>9521</v>
          </cell>
          <cell r="F443">
            <v>4538</v>
          </cell>
        </row>
        <row r="444">
          <cell r="A444" t="str">
            <v>OCC</v>
          </cell>
          <cell r="B444">
            <v>10</v>
          </cell>
          <cell r="C444">
            <v>-2.91</v>
          </cell>
          <cell r="D444">
            <v>100</v>
          </cell>
          <cell r="E444">
            <v>1</v>
          </cell>
          <cell r="F444">
            <v>600</v>
          </cell>
        </row>
        <row r="445">
          <cell r="A445" t="str">
            <v>OGC</v>
          </cell>
          <cell r="B445">
            <v>25</v>
          </cell>
          <cell r="C445">
            <v>0</v>
          </cell>
          <cell r="D445">
            <v>0</v>
          </cell>
          <cell r="E445">
            <v>0</v>
          </cell>
          <cell r="F445">
            <v>533</v>
          </cell>
        </row>
        <row r="446">
          <cell r="A446" t="str">
            <v>OHTL</v>
          </cell>
          <cell r="B446">
            <v>496</v>
          </cell>
          <cell r="C446">
            <v>-4.62</v>
          </cell>
          <cell r="D446">
            <v>1900</v>
          </cell>
          <cell r="E446">
            <v>946</v>
          </cell>
          <cell r="F446">
            <v>7489</v>
          </cell>
        </row>
        <row r="447">
          <cell r="A447" t="str">
            <v>OISHI</v>
          </cell>
          <cell r="B447">
            <v>58.25</v>
          </cell>
          <cell r="C447">
            <v>0.43</v>
          </cell>
          <cell r="D447">
            <v>474800</v>
          </cell>
          <cell r="E447">
            <v>27626</v>
          </cell>
          <cell r="F447">
            <v>21844</v>
          </cell>
        </row>
        <row r="448">
          <cell r="A448" t="str">
            <v>ONEE</v>
          </cell>
          <cell r="B448">
            <v>4.8600000000000003</v>
          </cell>
          <cell r="C448">
            <v>-2.8</v>
          </cell>
          <cell r="D448">
            <v>15703000</v>
          </cell>
          <cell r="E448">
            <v>76214</v>
          </cell>
          <cell r="F448">
            <v>11573</v>
          </cell>
        </row>
        <row r="449">
          <cell r="A449" t="str">
            <v>OR</v>
          </cell>
          <cell r="B449">
            <v>23.1</v>
          </cell>
          <cell r="C449">
            <v>1.32</v>
          </cell>
          <cell r="D449">
            <v>22820200</v>
          </cell>
          <cell r="E449">
            <v>522223</v>
          </cell>
          <cell r="F449">
            <v>277200</v>
          </cell>
        </row>
        <row r="450">
          <cell r="A450" t="str">
            <v>ORI</v>
          </cell>
          <cell r="B450">
            <v>11.1</v>
          </cell>
          <cell r="C450">
            <v>0</v>
          </cell>
          <cell r="D450">
            <v>3977400</v>
          </cell>
          <cell r="E450">
            <v>44409</v>
          </cell>
          <cell r="F450">
            <v>27241</v>
          </cell>
        </row>
        <row r="451">
          <cell r="A451" t="str">
            <v>OSP</v>
          </cell>
          <cell r="B451">
            <v>31.25</v>
          </cell>
          <cell r="C451">
            <v>0</v>
          </cell>
          <cell r="D451">
            <v>10698300</v>
          </cell>
          <cell r="E451">
            <v>329123</v>
          </cell>
          <cell r="F451">
            <v>93867</v>
          </cell>
        </row>
        <row r="452">
          <cell r="A452" t="str">
            <v>OTO</v>
          </cell>
          <cell r="B452">
            <v>18.899999999999999</v>
          </cell>
          <cell r="C452">
            <v>0</v>
          </cell>
          <cell r="D452">
            <v>2762700</v>
          </cell>
          <cell r="E452">
            <v>51458</v>
          </cell>
          <cell r="F452">
            <v>10584</v>
          </cell>
        </row>
        <row r="453">
          <cell r="A453" t="str">
            <v>PACE</v>
          </cell>
          <cell r="B453">
            <v>0.03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 t="str">
            <v>PACO</v>
          </cell>
          <cell r="B454">
            <v>2.06</v>
          </cell>
          <cell r="C454">
            <v>-3.74</v>
          </cell>
          <cell r="D454">
            <v>818900</v>
          </cell>
          <cell r="E454">
            <v>1698</v>
          </cell>
          <cell r="F454">
            <v>2060</v>
          </cell>
        </row>
        <row r="455">
          <cell r="A455" t="str">
            <v>PAF</v>
          </cell>
          <cell r="B455">
            <v>1.1399999999999999</v>
          </cell>
          <cell r="C455">
            <v>-1.72</v>
          </cell>
          <cell r="D455">
            <v>23000</v>
          </cell>
          <cell r="E455">
            <v>26</v>
          </cell>
          <cell r="F455">
            <v>616</v>
          </cell>
        </row>
        <row r="456">
          <cell r="A456" t="str">
            <v>PAP</v>
          </cell>
          <cell r="B456">
            <v>3.26</v>
          </cell>
          <cell r="C456">
            <v>4.49</v>
          </cell>
          <cell r="D456">
            <v>1386800</v>
          </cell>
          <cell r="E456">
            <v>4660</v>
          </cell>
          <cell r="F456">
            <v>2152</v>
          </cell>
        </row>
        <row r="457">
          <cell r="A457" t="str">
            <v>PATO</v>
          </cell>
          <cell r="B457">
            <v>10</v>
          </cell>
          <cell r="C457">
            <v>0.5</v>
          </cell>
          <cell r="D457">
            <v>42800</v>
          </cell>
          <cell r="E457">
            <v>424</v>
          </cell>
          <cell r="F457">
            <v>1424</v>
          </cell>
        </row>
        <row r="458">
          <cell r="A458" t="str">
            <v>PB</v>
          </cell>
          <cell r="B458">
            <v>70</v>
          </cell>
          <cell r="C458">
            <v>-1.06</v>
          </cell>
          <cell r="D458">
            <v>9800</v>
          </cell>
          <cell r="E458">
            <v>686</v>
          </cell>
          <cell r="F458">
            <v>31500</v>
          </cell>
        </row>
        <row r="459">
          <cell r="A459" t="str">
            <v>PCC</v>
          </cell>
          <cell r="B459">
            <v>2.94</v>
          </cell>
          <cell r="C459">
            <v>0.68</v>
          </cell>
          <cell r="D459">
            <v>330600</v>
          </cell>
          <cell r="E459">
            <v>974</v>
          </cell>
          <cell r="F459">
            <v>3606</v>
          </cell>
        </row>
        <row r="460">
          <cell r="A460" t="str">
            <v>PCSGH</v>
          </cell>
          <cell r="B460">
            <v>4.9000000000000004</v>
          </cell>
          <cell r="C460">
            <v>-1.61</v>
          </cell>
          <cell r="D460">
            <v>100800</v>
          </cell>
          <cell r="E460">
            <v>498</v>
          </cell>
          <cell r="F460">
            <v>7473</v>
          </cell>
        </row>
        <row r="461">
          <cell r="A461" t="str">
            <v>PDG</v>
          </cell>
          <cell r="B461">
            <v>3.08</v>
          </cell>
          <cell r="C461">
            <v>0</v>
          </cell>
          <cell r="D461">
            <v>251100</v>
          </cell>
          <cell r="E461">
            <v>764</v>
          </cell>
          <cell r="F461">
            <v>915</v>
          </cell>
        </row>
        <row r="462">
          <cell r="A462" t="str">
            <v>PDJ</v>
          </cell>
          <cell r="B462">
            <v>2.2799999999999998</v>
          </cell>
          <cell r="C462">
            <v>-2.56</v>
          </cell>
          <cell r="D462">
            <v>1258900</v>
          </cell>
          <cell r="E462">
            <v>2907</v>
          </cell>
          <cell r="F462">
            <v>1229</v>
          </cell>
        </row>
        <row r="463">
          <cell r="A463" t="str">
            <v>PEACE</v>
          </cell>
          <cell r="B463">
            <v>4.08</v>
          </cell>
          <cell r="C463">
            <v>0.49</v>
          </cell>
          <cell r="D463">
            <v>34700</v>
          </cell>
          <cell r="E463">
            <v>143</v>
          </cell>
          <cell r="F463">
            <v>2056</v>
          </cell>
        </row>
        <row r="464">
          <cell r="A464" t="str">
            <v>PERM</v>
          </cell>
          <cell r="B464">
            <v>0.95</v>
          </cell>
          <cell r="C464">
            <v>2.15</v>
          </cell>
          <cell r="D464">
            <v>1255700</v>
          </cell>
          <cell r="E464">
            <v>1176</v>
          </cell>
          <cell r="F464">
            <v>728</v>
          </cell>
        </row>
        <row r="465">
          <cell r="A465" t="str">
            <v>PF</v>
          </cell>
          <cell r="B465">
            <v>0.38</v>
          </cell>
          <cell r="C465">
            <v>0</v>
          </cell>
          <cell r="D465">
            <v>7026500</v>
          </cell>
          <cell r="E465">
            <v>2670</v>
          </cell>
          <cell r="F465">
            <v>3804</v>
          </cell>
        </row>
        <row r="466">
          <cell r="A466" t="str">
            <v>PG</v>
          </cell>
          <cell r="B466">
            <v>7.85</v>
          </cell>
          <cell r="C466">
            <v>-0.63</v>
          </cell>
          <cell r="D466">
            <v>7600</v>
          </cell>
          <cell r="E466">
            <v>60</v>
          </cell>
          <cell r="F466">
            <v>754</v>
          </cell>
        </row>
        <row r="467">
          <cell r="A467" t="str">
            <v>PHOL</v>
          </cell>
          <cell r="B467">
            <v>2.82</v>
          </cell>
          <cell r="C467">
            <v>0</v>
          </cell>
          <cell r="D467">
            <v>49500</v>
          </cell>
          <cell r="E467">
            <v>136</v>
          </cell>
          <cell r="F467">
            <v>571</v>
          </cell>
        </row>
        <row r="468">
          <cell r="A468" t="str">
            <v>PICO</v>
          </cell>
          <cell r="B468">
            <v>5.05</v>
          </cell>
          <cell r="C468">
            <v>-1.94</v>
          </cell>
          <cell r="D468">
            <v>11500</v>
          </cell>
          <cell r="E468">
            <v>58</v>
          </cell>
          <cell r="F468">
            <v>1087</v>
          </cell>
        </row>
        <row r="469">
          <cell r="A469" t="str">
            <v>PIMO</v>
          </cell>
          <cell r="B469">
            <v>1.83</v>
          </cell>
          <cell r="C469">
            <v>-2.66</v>
          </cell>
          <cell r="D469">
            <v>1932900</v>
          </cell>
          <cell r="E469">
            <v>3525</v>
          </cell>
          <cell r="F469">
            <v>1272</v>
          </cell>
        </row>
        <row r="470">
          <cell r="A470" t="str">
            <v>PIN</v>
          </cell>
          <cell r="B470">
            <v>3.58</v>
          </cell>
          <cell r="C470">
            <v>0</v>
          </cell>
          <cell r="D470">
            <v>177400</v>
          </cell>
          <cell r="E470">
            <v>629</v>
          </cell>
          <cell r="F470">
            <v>4153</v>
          </cell>
        </row>
        <row r="471">
          <cell r="A471" t="str">
            <v>PJW</v>
          </cell>
          <cell r="B471">
            <v>4.38</v>
          </cell>
          <cell r="C471">
            <v>-1.35</v>
          </cell>
          <cell r="D471">
            <v>1355500</v>
          </cell>
          <cell r="E471">
            <v>5965</v>
          </cell>
          <cell r="F471">
            <v>2688</v>
          </cell>
        </row>
        <row r="472">
          <cell r="A472" t="str">
            <v>PK</v>
          </cell>
          <cell r="B472">
            <v>1.33</v>
          </cell>
          <cell r="C472">
            <v>-2.21</v>
          </cell>
          <cell r="D472">
            <v>37600</v>
          </cell>
          <cell r="E472">
            <v>50</v>
          </cell>
          <cell r="F472">
            <v>693</v>
          </cell>
        </row>
        <row r="473">
          <cell r="A473" t="str">
            <v>PL</v>
          </cell>
          <cell r="B473">
            <v>2.48</v>
          </cell>
          <cell r="C473">
            <v>0</v>
          </cell>
          <cell r="D473">
            <v>18200</v>
          </cell>
          <cell r="E473">
            <v>45</v>
          </cell>
          <cell r="F473">
            <v>1479</v>
          </cell>
        </row>
        <row r="474">
          <cell r="A474" t="str">
            <v>PLANB</v>
          </cell>
          <cell r="B474">
            <v>8.9499999999999993</v>
          </cell>
          <cell r="C474">
            <v>2.87</v>
          </cell>
          <cell r="D474">
            <v>17201900</v>
          </cell>
          <cell r="E474">
            <v>152530</v>
          </cell>
          <cell r="F474">
            <v>38300</v>
          </cell>
        </row>
        <row r="475">
          <cell r="A475" t="str">
            <v>PLANET</v>
          </cell>
          <cell r="B475">
            <v>1.3</v>
          </cell>
          <cell r="C475">
            <v>-8.4499999999999993</v>
          </cell>
          <cell r="D475">
            <v>2682200</v>
          </cell>
          <cell r="E475">
            <v>3569</v>
          </cell>
          <cell r="F475">
            <v>513</v>
          </cell>
        </row>
        <row r="476">
          <cell r="A476" t="str">
            <v>PLAT</v>
          </cell>
          <cell r="B476">
            <v>3.5</v>
          </cell>
          <cell r="C476">
            <v>-1.69</v>
          </cell>
          <cell r="D476">
            <v>898800</v>
          </cell>
          <cell r="E476">
            <v>3134</v>
          </cell>
          <cell r="F476">
            <v>9800</v>
          </cell>
        </row>
        <row r="477">
          <cell r="A477" t="str">
            <v>PLE</v>
          </cell>
          <cell r="B477">
            <v>0.57999999999999996</v>
          </cell>
          <cell r="C477">
            <v>0</v>
          </cell>
          <cell r="D477">
            <v>278900</v>
          </cell>
          <cell r="E477">
            <v>162</v>
          </cell>
          <cell r="F477">
            <v>790</v>
          </cell>
        </row>
        <row r="478">
          <cell r="A478" t="str">
            <v>PLUS</v>
          </cell>
          <cell r="B478">
            <v>6.05</v>
          </cell>
          <cell r="C478">
            <v>-6.2</v>
          </cell>
          <cell r="D478">
            <v>3066000</v>
          </cell>
          <cell r="E478">
            <v>18468</v>
          </cell>
          <cell r="F478">
            <v>4054</v>
          </cell>
        </row>
        <row r="479">
          <cell r="A479" t="str">
            <v>PM</v>
          </cell>
          <cell r="B479">
            <v>8.6999999999999993</v>
          </cell>
          <cell r="C479">
            <v>1.75</v>
          </cell>
          <cell r="D479">
            <v>192400</v>
          </cell>
          <cell r="E479">
            <v>1665</v>
          </cell>
          <cell r="F479">
            <v>5205</v>
          </cell>
        </row>
        <row r="480">
          <cell r="A480" t="str">
            <v>PMTA</v>
          </cell>
          <cell r="B480">
            <v>9.0500000000000007</v>
          </cell>
          <cell r="C480">
            <v>-0.55000000000000004</v>
          </cell>
          <cell r="D480">
            <v>2400</v>
          </cell>
          <cell r="E480">
            <v>22</v>
          </cell>
          <cell r="F480">
            <v>916</v>
          </cell>
        </row>
        <row r="481">
          <cell r="A481" t="str">
            <v>POLAR</v>
          </cell>
          <cell r="B481">
            <v>0.09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 t="str">
            <v>POLY</v>
          </cell>
          <cell r="B482">
            <v>10.5</v>
          </cell>
          <cell r="C482">
            <v>7.14</v>
          </cell>
          <cell r="D482">
            <v>495200</v>
          </cell>
          <cell r="E482">
            <v>5072</v>
          </cell>
          <cell r="F482">
            <v>4725</v>
          </cell>
        </row>
        <row r="483">
          <cell r="A483" t="str">
            <v>PORT</v>
          </cell>
          <cell r="B483">
            <v>1.49</v>
          </cell>
          <cell r="C483">
            <v>0.68</v>
          </cell>
          <cell r="D483">
            <v>69100</v>
          </cell>
          <cell r="E483">
            <v>102</v>
          </cell>
          <cell r="F483">
            <v>905</v>
          </cell>
        </row>
        <row r="484">
          <cell r="A484" t="str">
            <v>POST</v>
          </cell>
          <cell r="B484">
            <v>1.1000000000000001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</row>
        <row r="485">
          <cell r="A485" t="str">
            <v>PPM</v>
          </cell>
          <cell r="B485">
            <v>1.82</v>
          </cell>
          <cell r="C485">
            <v>-1.0900000000000001</v>
          </cell>
          <cell r="D485">
            <v>109700</v>
          </cell>
          <cell r="E485">
            <v>200</v>
          </cell>
          <cell r="F485">
            <v>768</v>
          </cell>
        </row>
        <row r="486">
          <cell r="A486" t="str">
            <v>PPP</v>
          </cell>
          <cell r="B486">
            <v>2</v>
          </cell>
          <cell r="C486">
            <v>0</v>
          </cell>
          <cell r="D486">
            <v>2100</v>
          </cell>
          <cell r="E486">
            <v>4</v>
          </cell>
          <cell r="F486">
            <v>600</v>
          </cell>
        </row>
        <row r="487">
          <cell r="A487" t="str">
            <v>PPPM</v>
          </cell>
          <cell r="B487">
            <v>0.1</v>
          </cell>
          <cell r="C487">
            <v>0</v>
          </cell>
          <cell r="D487">
            <v>21406000</v>
          </cell>
          <cell r="E487">
            <v>1927</v>
          </cell>
          <cell r="F487">
            <v>1131</v>
          </cell>
        </row>
        <row r="488">
          <cell r="A488" t="str">
            <v>PPS</v>
          </cell>
          <cell r="B488">
            <v>0.69</v>
          </cell>
          <cell r="C488">
            <v>-2.82</v>
          </cell>
          <cell r="D488">
            <v>1399800</v>
          </cell>
          <cell r="E488">
            <v>958</v>
          </cell>
          <cell r="F488">
            <v>593</v>
          </cell>
        </row>
        <row r="489">
          <cell r="A489" t="str">
            <v>PQS</v>
          </cell>
          <cell r="B489">
            <v>3.7</v>
          </cell>
          <cell r="C489">
            <v>-3.14</v>
          </cell>
          <cell r="D489">
            <v>996100</v>
          </cell>
          <cell r="E489">
            <v>3731</v>
          </cell>
          <cell r="F489">
            <v>0</v>
          </cell>
        </row>
        <row r="490">
          <cell r="A490" t="str">
            <v>PR9</v>
          </cell>
          <cell r="B490">
            <v>20</v>
          </cell>
          <cell r="C490">
            <v>-0.5</v>
          </cell>
          <cell r="D490">
            <v>1335900</v>
          </cell>
          <cell r="E490">
            <v>26581</v>
          </cell>
          <cell r="F490">
            <v>15726</v>
          </cell>
        </row>
        <row r="491">
          <cell r="A491" t="str">
            <v>PRAKIT</v>
          </cell>
          <cell r="B491">
            <v>12.2</v>
          </cell>
          <cell r="C491">
            <v>0</v>
          </cell>
          <cell r="D491">
            <v>52200</v>
          </cell>
          <cell r="E491">
            <v>635</v>
          </cell>
          <cell r="F491">
            <v>737</v>
          </cell>
        </row>
        <row r="492">
          <cell r="A492" t="str">
            <v>PRAPAT</v>
          </cell>
          <cell r="B492">
            <v>2.2999999999999998</v>
          </cell>
          <cell r="C492">
            <v>1.77</v>
          </cell>
          <cell r="D492">
            <v>9097900</v>
          </cell>
          <cell r="E492">
            <v>20684</v>
          </cell>
          <cell r="F492">
            <v>860</v>
          </cell>
        </row>
        <row r="493">
          <cell r="A493" t="str">
            <v>PREB</v>
          </cell>
          <cell r="B493">
            <v>7.7</v>
          </cell>
          <cell r="C493">
            <v>-2.5299999999999998</v>
          </cell>
          <cell r="D493">
            <v>317600</v>
          </cell>
          <cell r="E493">
            <v>2449</v>
          </cell>
          <cell r="F493">
            <v>2377</v>
          </cell>
        </row>
        <row r="494">
          <cell r="A494" t="str">
            <v>PRECHA</v>
          </cell>
          <cell r="B494">
            <v>0.97</v>
          </cell>
          <cell r="C494">
            <v>0</v>
          </cell>
          <cell r="D494">
            <v>611900</v>
          </cell>
          <cell r="E494">
            <v>612</v>
          </cell>
          <cell r="F494">
            <v>326</v>
          </cell>
        </row>
        <row r="495">
          <cell r="A495" t="str">
            <v>PRG</v>
          </cell>
          <cell r="B495">
            <v>10.8</v>
          </cell>
          <cell r="C495">
            <v>-0.92</v>
          </cell>
          <cell r="D495">
            <v>8500</v>
          </cell>
          <cell r="E495">
            <v>92</v>
          </cell>
          <cell r="F495">
            <v>7488</v>
          </cell>
        </row>
        <row r="496">
          <cell r="A496" t="str">
            <v>PRI</v>
          </cell>
          <cell r="B496">
            <v>34.25</v>
          </cell>
          <cell r="C496">
            <v>0</v>
          </cell>
          <cell r="D496">
            <v>292100</v>
          </cell>
          <cell r="E496">
            <v>9943</v>
          </cell>
          <cell r="F496">
            <v>10960</v>
          </cell>
        </row>
        <row r="497">
          <cell r="A497" t="str">
            <v>PRIME</v>
          </cell>
          <cell r="B497">
            <v>1.43</v>
          </cell>
          <cell r="C497">
            <v>0</v>
          </cell>
          <cell r="D497">
            <v>335800</v>
          </cell>
          <cell r="E497">
            <v>474</v>
          </cell>
          <cell r="F497">
            <v>6084</v>
          </cell>
        </row>
        <row r="498">
          <cell r="A498" t="str">
            <v>PRIN</v>
          </cell>
          <cell r="B498">
            <v>2.62</v>
          </cell>
          <cell r="C498">
            <v>-3.68</v>
          </cell>
          <cell r="D498">
            <v>13400</v>
          </cell>
          <cell r="E498">
            <v>36</v>
          </cell>
          <cell r="F498">
            <v>3196</v>
          </cell>
        </row>
        <row r="499">
          <cell r="A499" t="str">
            <v>PRINC</v>
          </cell>
          <cell r="B499">
            <v>4.72</v>
          </cell>
          <cell r="C499">
            <v>-1.26</v>
          </cell>
          <cell r="D499">
            <v>977900</v>
          </cell>
          <cell r="E499">
            <v>4639</v>
          </cell>
          <cell r="F499">
            <v>17976</v>
          </cell>
        </row>
        <row r="500">
          <cell r="A500" t="str">
            <v>PRM</v>
          </cell>
          <cell r="B500">
            <v>6.3</v>
          </cell>
          <cell r="C500">
            <v>0</v>
          </cell>
          <cell r="D500">
            <v>2637300</v>
          </cell>
          <cell r="E500">
            <v>16456</v>
          </cell>
          <cell r="F500">
            <v>15750</v>
          </cell>
        </row>
        <row r="501">
          <cell r="A501" t="str">
            <v>PRO</v>
          </cell>
          <cell r="B501">
            <v>0.35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</row>
        <row r="502">
          <cell r="A502" t="str">
            <v>PROEN</v>
          </cell>
          <cell r="B502">
            <v>5.6</v>
          </cell>
          <cell r="C502">
            <v>-5.88</v>
          </cell>
          <cell r="D502">
            <v>2138700</v>
          </cell>
          <cell r="E502">
            <v>12306</v>
          </cell>
          <cell r="F502">
            <v>1775</v>
          </cell>
        </row>
        <row r="503">
          <cell r="A503" t="str">
            <v>PROS</v>
          </cell>
          <cell r="B503">
            <v>1.94</v>
          </cell>
          <cell r="C503">
            <v>0</v>
          </cell>
          <cell r="D503">
            <v>62400</v>
          </cell>
          <cell r="E503">
            <v>121</v>
          </cell>
          <cell r="F503">
            <v>1065</v>
          </cell>
        </row>
        <row r="504">
          <cell r="A504" t="str">
            <v>PROUD</v>
          </cell>
          <cell r="B504">
            <v>1.86</v>
          </cell>
          <cell r="C504">
            <v>-5.58</v>
          </cell>
          <cell r="D504">
            <v>4369900</v>
          </cell>
          <cell r="E504">
            <v>8302</v>
          </cell>
          <cell r="F504">
            <v>1193</v>
          </cell>
        </row>
        <row r="505">
          <cell r="A505" t="str">
            <v>PRTR</v>
          </cell>
          <cell r="B505">
            <v>7.25</v>
          </cell>
          <cell r="C505">
            <v>-0.68</v>
          </cell>
          <cell r="D505">
            <v>3546800</v>
          </cell>
          <cell r="E505">
            <v>25283</v>
          </cell>
          <cell r="F505">
            <v>0</v>
          </cell>
        </row>
        <row r="506">
          <cell r="A506" t="str">
            <v>PSG</v>
          </cell>
          <cell r="B506">
            <v>0.92</v>
          </cell>
          <cell r="C506">
            <v>0</v>
          </cell>
          <cell r="D506">
            <v>41068300</v>
          </cell>
          <cell r="E506">
            <v>37457</v>
          </cell>
          <cell r="F506">
            <v>59793</v>
          </cell>
        </row>
        <row r="507">
          <cell r="A507" t="str">
            <v>PSH</v>
          </cell>
          <cell r="B507">
            <v>12.8</v>
          </cell>
          <cell r="C507">
            <v>0</v>
          </cell>
          <cell r="D507">
            <v>1434500</v>
          </cell>
          <cell r="E507">
            <v>18109</v>
          </cell>
          <cell r="F507">
            <v>28013</v>
          </cell>
        </row>
        <row r="508">
          <cell r="A508" t="str">
            <v>PSL</v>
          </cell>
          <cell r="B508">
            <v>11.8</v>
          </cell>
          <cell r="C508">
            <v>-2.48</v>
          </cell>
          <cell r="D508">
            <v>4106200</v>
          </cell>
          <cell r="E508">
            <v>48465</v>
          </cell>
          <cell r="F508">
            <v>18400</v>
          </cell>
        </row>
        <row r="509">
          <cell r="A509" t="str">
            <v>PSTC</v>
          </cell>
          <cell r="B509">
            <v>1.34</v>
          </cell>
          <cell r="C509">
            <v>-1.47</v>
          </cell>
          <cell r="D509">
            <v>1722900</v>
          </cell>
          <cell r="E509">
            <v>2325</v>
          </cell>
          <cell r="F509">
            <v>3178</v>
          </cell>
        </row>
        <row r="510">
          <cell r="A510" t="str">
            <v>PT</v>
          </cell>
          <cell r="B510">
            <v>6.95</v>
          </cell>
          <cell r="C510">
            <v>0.72</v>
          </cell>
          <cell r="D510">
            <v>581200</v>
          </cell>
          <cell r="E510">
            <v>4022</v>
          </cell>
          <cell r="F510">
            <v>1973</v>
          </cell>
        </row>
        <row r="511">
          <cell r="A511" t="str">
            <v>PTC</v>
          </cell>
          <cell r="B511">
            <v>2.2400000000000002</v>
          </cell>
          <cell r="C511">
            <v>-0.88</v>
          </cell>
          <cell r="D511">
            <v>108600</v>
          </cell>
          <cell r="E511">
            <v>243</v>
          </cell>
          <cell r="F511">
            <v>918</v>
          </cell>
        </row>
        <row r="512">
          <cell r="A512" t="str">
            <v>PTECH</v>
          </cell>
          <cell r="B512">
            <v>20.8</v>
          </cell>
          <cell r="C512">
            <v>8.9</v>
          </cell>
          <cell r="D512">
            <v>800</v>
          </cell>
          <cell r="E512">
            <v>15</v>
          </cell>
          <cell r="F512">
            <v>5093</v>
          </cell>
        </row>
        <row r="513">
          <cell r="A513" t="str">
            <v>PTG</v>
          </cell>
          <cell r="B513">
            <v>13.9</v>
          </cell>
          <cell r="C513">
            <v>-1.42</v>
          </cell>
          <cell r="D513">
            <v>17204100</v>
          </cell>
          <cell r="E513">
            <v>239354</v>
          </cell>
          <cell r="F513">
            <v>23213</v>
          </cell>
        </row>
        <row r="514">
          <cell r="A514" t="str">
            <v>PTL</v>
          </cell>
          <cell r="B514">
            <v>16.8</v>
          </cell>
          <cell r="C514">
            <v>0</v>
          </cell>
          <cell r="D514">
            <v>511700</v>
          </cell>
          <cell r="E514">
            <v>8576</v>
          </cell>
          <cell r="F514">
            <v>15120</v>
          </cell>
        </row>
        <row r="515">
          <cell r="A515" t="str">
            <v>PTT</v>
          </cell>
          <cell r="B515">
            <v>32.25</v>
          </cell>
          <cell r="C515">
            <v>0</v>
          </cell>
          <cell r="D515">
            <v>39028700</v>
          </cell>
          <cell r="E515">
            <v>1257483</v>
          </cell>
          <cell r="F515">
            <v>921157</v>
          </cell>
        </row>
        <row r="516">
          <cell r="A516" t="str">
            <v>PTTEP</v>
          </cell>
          <cell r="B516">
            <v>146</v>
          </cell>
          <cell r="C516">
            <v>-1.35</v>
          </cell>
          <cell r="D516">
            <v>7828300</v>
          </cell>
          <cell r="E516">
            <v>1145620</v>
          </cell>
          <cell r="F516">
            <v>579618</v>
          </cell>
        </row>
        <row r="517">
          <cell r="A517" t="str">
            <v>PTTGC</v>
          </cell>
          <cell r="B517">
            <v>40.25</v>
          </cell>
          <cell r="C517">
            <v>-2.42</v>
          </cell>
          <cell r="D517">
            <v>32381200</v>
          </cell>
          <cell r="E517">
            <v>1302567</v>
          </cell>
          <cell r="F517">
            <v>181481</v>
          </cell>
        </row>
        <row r="518">
          <cell r="A518" t="str">
            <v>PYLON</v>
          </cell>
          <cell r="B518">
            <v>4.04</v>
          </cell>
          <cell r="C518">
            <v>1.51</v>
          </cell>
          <cell r="D518">
            <v>973800</v>
          </cell>
          <cell r="E518">
            <v>3889</v>
          </cell>
          <cell r="F518">
            <v>3029</v>
          </cell>
        </row>
        <row r="519">
          <cell r="A519" t="str">
            <v>Q-CON</v>
          </cell>
          <cell r="B519">
            <v>13.3</v>
          </cell>
          <cell r="C519">
            <v>-3.62</v>
          </cell>
          <cell r="D519">
            <v>1218300</v>
          </cell>
          <cell r="E519">
            <v>16347</v>
          </cell>
          <cell r="F519">
            <v>5320</v>
          </cell>
        </row>
        <row r="520">
          <cell r="A520" t="str">
            <v>QH</v>
          </cell>
          <cell r="B520">
            <v>2.34</v>
          </cell>
          <cell r="C520">
            <v>-0.85</v>
          </cell>
          <cell r="D520">
            <v>13786800</v>
          </cell>
          <cell r="E520">
            <v>32241</v>
          </cell>
          <cell r="F520">
            <v>25072</v>
          </cell>
        </row>
        <row r="521">
          <cell r="A521" t="str">
            <v>QLT</v>
          </cell>
          <cell r="B521">
            <v>4.9800000000000004</v>
          </cell>
          <cell r="C521">
            <v>0.4</v>
          </cell>
          <cell r="D521">
            <v>24000</v>
          </cell>
          <cell r="E521">
            <v>120</v>
          </cell>
          <cell r="F521">
            <v>491</v>
          </cell>
        </row>
        <row r="522">
          <cell r="A522" t="str">
            <v>QTC</v>
          </cell>
          <cell r="B522">
            <v>4.58</v>
          </cell>
          <cell r="C522">
            <v>0</v>
          </cell>
          <cell r="D522">
            <v>47500</v>
          </cell>
          <cell r="E522">
            <v>216</v>
          </cell>
          <cell r="F522">
            <v>1562</v>
          </cell>
        </row>
        <row r="523">
          <cell r="A523" t="str">
            <v>RABBIT</v>
          </cell>
          <cell r="B523">
            <v>0.74</v>
          </cell>
          <cell r="C523">
            <v>-2.63</v>
          </cell>
          <cell r="D523">
            <v>14401200</v>
          </cell>
          <cell r="E523">
            <v>10661</v>
          </cell>
          <cell r="F523">
            <v>5088</v>
          </cell>
        </row>
        <row r="524">
          <cell r="A524" t="str">
            <v>RAM</v>
          </cell>
          <cell r="B524">
            <v>49</v>
          </cell>
          <cell r="C524">
            <v>-0.51</v>
          </cell>
          <cell r="D524">
            <v>186900</v>
          </cell>
          <cell r="E524">
            <v>9104</v>
          </cell>
          <cell r="F524">
            <v>58800</v>
          </cell>
        </row>
        <row r="525">
          <cell r="A525" t="str">
            <v>RATCH</v>
          </cell>
          <cell r="B525">
            <v>38.5</v>
          </cell>
          <cell r="C525">
            <v>0</v>
          </cell>
          <cell r="D525">
            <v>2743500</v>
          </cell>
          <cell r="E525">
            <v>104978</v>
          </cell>
          <cell r="F525">
            <v>83737</v>
          </cell>
        </row>
        <row r="526">
          <cell r="A526" t="str">
            <v>RBF</v>
          </cell>
          <cell r="B526">
            <v>10.9</v>
          </cell>
          <cell r="C526">
            <v>-1.8</v>
          </cell>
          <cell r="D526">
            <v>2434600</v>
          </cell>
          <cell r="E526">
            <v>26629</v>
          </cell>
          <cell r="F526">
            <v>21800</v>
          </cell>
        </row>
        <row r="527">
          <cell r="A527" t="str">
            <v>RCL</v>
          </cell>
          <cell r="B527">
            <v>24.9</v>
          </cell>
          <cell r="C527">
            <v>1.63</v>
          </cell>
          <cell r="D527">
            <v>5985400</v>
          </cell>
          <cell r="E527">
            <v>147220</v>
          </cell>
          <cell r="F527">
            <v>20636</v>
          </cell>
        </row>
        <row r="528">
          <cell r="A528" t="str">
            <v>READY</v>
          </cell>
          <cell r="B528">
            <v>14.4</v>
          </cell>
          <cell r="C528">
            <v>3.6</v>
          </cell>
          <cell r="D528">
            <v>1279400</v>
          </cell>
          <cell r="E528">
            <v>18209</v>
          </cell>
          <cell r="F528">
            <v>1440</v>
          </cell>
        </row>
        <row r="529">
          <cell r="A529" t="str">
            <v>RICHY</v>
          </cell>
          <cell r="B529">
            <v>0.76</v>
          </cell>
          <cell r="C529">
            <v>1.33</v>
          </cell>
          <cell r="D529">
            <v>222400</v>
          </cell>
          <cell r="E529">
            <v>168</v>
          </cell>
          <cell r="F529">
            <v>1200</v>
          </cell>
        </row>
        <row r="530">
          <cell r="A530" t="str">
            <v>RJH</v>
          </cell>
          <cell r="B530">
            <v>28.75</v>
          </cell>
          <cell r="C530">
            <v>0.88</v>
          </cell>
          <cell r="D530">
            <v>81200</v>
          </cell>
          <cell r="E530">
            <v>2320</v>
          </cell>
          <cell r="F530">
            <v>8625</v>
          </cell>
        </row>
        <row r="531">
          <cell r="A531" t="str">
            <v>RML</v>
          </cell>
          <cell r="B531">
            <v>0.7</v>
          </cell>
          <cell r="C531">
            <v>4.4800000000000004</v>
          </cell>
          <cell r="D531">
            <v>1322700</v>
          </cell>
          <cell r="E531">
            <v>909</v>
          </cell>
          <cell r="F531">
            <v>2921</v>
          </cell>
        </row>
        <row r="532">
          <cell r="A532" t="str">
            <v>ROCK</v>
          </cell>
          <cell r="B532">
            <v>8</v>
          </cell>
          <cell r="C532">
            <v>0</v>
          </cell>
          <cell r="D532">
            <v>0</v>
          </cell>
          <cell r="E532">
            <v>0</v>
          </cell>
          <cell r="F532">
            <v>160</v>
          </cell>
        </row>
        <row r="533">
          <cell r="A533" t="str">
            <v>ROH</v>
          </cell>
          <cell r="B533">
            <v>3.4</v>
          </cell>
          <cell r="C533">
            <v>0.59</v>
          </cell>
          <cell r="D533">
            <v>12900</v>
          </cell>
          <cell r="E533">
            <v>43</v>
          </cell>
          <cell r="F533">
            <v>3192</v>
          </cell>
        </row>
        <row r="534">
          <cell r="A534" t="str">
            <v>ROJNA</v>
          </cell>
          <cell r="B534">
            <v>6.4</v>
          </cell>
          <cell r="C534">
            <v>-0.78</v>
          </cell>
          <cell r="D534">
            <v>3680500</v>
          </cell>
          <cell r="E534">
            <v>23316</v>
          </cell>
          <cell r="F534">
            <v>12931</v>
          </cell>
        </row>
        <row r="535">
          <cell r="A535" t="str">
            <v>RP</v>
          </cell>
          <cell r="B535">
            <v>1.9</v>
          </cell>
          <cell r="C535">
            <v>-0.52</v>
          </cell>
          <cell r="D535">
            <v>43700</v>
          </cell>
          <cell r="E535">
            <v>83</v>
          </cell>
          <cell r="F535">
            <v>382</v>
          </cell>
        </row>
        <row r="536">
          <cell r="A536" t="str">
            <v>RPC</v>
          </cell>
          <cell r="B536">
            <v>0.76</v>
          </cell>
          <cell r="C536">
            <v>-2.56</v>
          </cell>
          <cell r="D536">
            <v>862600</v>
          </cell>
          <cell r="E536">
            <v>663</v>
          </cell>
          <cell r="F536">
            <v>992</v>
          </cell>
        </row>
        <row r="537">
          <cell r="A537" t="str">
            <v>RPH</v>
          </cell>
          <cell r="B537">
            <v>5.95</v>
          </cell>
          <cell r="C537">
            <v>-1.65</v>
          </cell>
          <cell r="D537">
            <v>459700</v>
          </cell>
          <cell r="E537">
            <v>2748</v>
          </cell>
          <cell r="F537">
            <v>3249</v>
          </cell>
        </row>
        <row r="538">
          <cell r="A538" t="str">
            <v>RS</v>
          </cell>
          <cell r="B538">
            <v>14.3</v>
          </cell>
          <cell r="C538">
            <v>-1.38</v>
          </cell>
          <cell r="D538">
            <v>7707400</v>
          </cell>
          <cell r="E538">
            <v>111581</v>
          </cell>
          <cell r="F538">
            <v>15297</v>
          </cell>
        </row>
        <row r="539">
          <cell r="A539" t="str">
            <v>RSP</v>
          </cell>
          <cell r="B539">
            <v>2.8</v>
          </cell>
          <cell r="C539">
            <v>0.72</v>
          </cell>
          <cell r="D539">
            <v>675300</v>
          </cell>
          <cell r="E539">
            <v>1868</v>
          </cell>
          <cell r="F539">
            <v>2080</v>
          </cell>
        </row>
        <row r="540">
          <cell r="A540" t="str">
            <v>RT</v>
          </cell>
          <cell r="B540">
            <v>1</v>
          </cell>
          <cell r="C540">
            <v>0</v>
          </cell>
          <cell r="D540">
            <v>401700</v>
          </cell>
          <cell r="E540">
            <v>399</v>
          </cell>
          <cell r="F540">
            <v>1102</v>
          </cell>
        </row>
        <row r="541">
          <cell r="A541" t="str">
            <v>RWI</v>
          </cell>
          <cell r="B541">
            <v>0.78</v>
          </cell>
          <cell r="C541">
            <v>2.63</v>
          </cell>
          <cell r="D541">
            <v>710500</v>
          </cell>
          <cell r="E541">
            <v>554</v>
          </cell>
          <cell r="F541">
            <v>714</v>
          </cell>
        </row>
        <row r="542">
          <cell r="A542" t="str">
            <v>S&amp;J</v>
          </cell>
          <cell r="B542">
            <v>40.5</v>
          </cell>
          <cell r="C542">
            <v>0</v>
          </cell>
          <cell r="D542">
            <v>0</v>
          </cell>
          <cell r="E542">
            <v>0</v>
          </cell>
          <cell r="F542">
            <v>6072</v>
          </cell>
        </row>
        <row r="543">
          <cell r="A543" t="str">
            <v>S</v>
          </cell>
          <cell r="B543">
            <v>1.66</v>
          </cell>
          <cell r="C543">
            <v>1.84</v>
          </cell>
          <cell r="D543">
            <v>1244100</v>
          </cell>
          <cell r="E543">
            <v>2045</v>
          </cell>
          <cell r="F543">
            <v>11377</v>
          </cell>
        </row>
        <row r="544">
          <cell r="A544" t="str">
            <v>S11</v>
          </cell>
          <cell r="B544">
            <v>5.0999999999999996</v>
          </cell>
          <cell r="C544">
            <v>-2.86</v>
          </cell>
          <cell r="D544">
            <v>654800</v>
          </cell>
          <cell r="E544">
            <v>3291</v>
          </cell>
          <cell r="F544">
            <v>3126</v>
          </cell>
        </row>
        <row r="545">
          <cell r="A545" t="str">
            <v>SA</v>
          </cell>
          <cell r="B545">
            <v>7.45</v>
          </cell>
          <cell r="C545">
            <v>-0.67</v>
          </cell>
          <cell r="D545">
            <v>15000</v>
          </cell>
          <cell r="E545">
            <v>113</v>
          </cell>
          <cell r="F545">
            <v>8886</v>
          </cell>
        </row>
        <row r="546">
          <cell r="A546" t="str">
            <v>SAAM</v>
          </cell>
          <cell r="B546">
            <v>7.1</v>
          </cell>
          <cell r="C546">
            <v>0.71</v>
          </cell>
          <cell r="D546">
            <v>55700</v>
          </cell>
          <cell r="E546">
            <v>392</v>
          </cell>
          <cell r="F546">
            <v>2130</v>
          </cell>
        </row>
        <row r="547">
          <cell r="A547" t="str">
            <v>SABINA</v>
          </cell>
          <cell r="B547">
            <v>30</v>
          </cell>
          <cell r="C547">
            <v>2.56</v>
          </cell>
          <cell r="D547">
            <v>2195200</v>
          </cell>
          <cell r="E547">
            <v>64079</v>
          </cell>
          <cell r="F547">
            <v>10425</v>
          </cell>
        </row>
        <row r="548">
          <cell r="A548" t="str">
            <v>SABUY</v>
          </cell>
          <cell r="B548">
            <v>11.5</v>
          </cell>
          <cell r="C548">
            <v>0</v>
          </cell>
          <cell r="D548">
            <v>9974000</v>
          </cell>
          <cell r="E548">
            <v>111747</v>
          </cell>
          <cell r="F548">
            <v>20058</v>
          </cell>
        </row>
        <row r="549">
          <cell r="A549" t="str">
            <v>SAF</v>
          </cell>
          <cell r="B549">
            <v>1.44</v>
          </cell>
          <cell r="C549">
            <v>-0.69</v>
          </cell>
          <cell r="D549">
            <v>331500</v>
          </cell>
          <cell r="E549">
            <v>479</v>
          </cell>
          <cell r="F549">
            <v>432</v>
          </cell>
        </row>
        <row r="550">
          <cell r="A550" t="str">
            <v>SAK</v>
          </cell>
          <cell r="B550">
            <v>6.3</v>
          </cell>
          <cell r="C550">
            <v>-1.56</v>
          </cell>
          <cell r="D550">
            <v>10454700</v>
          </cell>
          <cell r="E550">
            <v>64860</v>
          </cell>
          <cell r="F550">
            <v>13205</v>
          </cell>
        </row>
        <row r="551">
          <cell r="A551" t="str">
            <v>SALEE</v>
          </cell>
          <cell r="B551">
            <v>1.01</v>
          </cell>
          <cell r="C551">
            <v>-0.98</v>
          </cell>
          <cell r="D551">
            <v>1108800</v>
          </cell>
          <cell r="E551">
            <v>1115</v>
          </cell>
          <cell r="F551">
            <v>1536</v>
          </cell>
        </row>
        <row r="552">
          <cell r="A552" t="str">
            <v>SAM</v>
          </cell>
          <cell r="B552">
            <v>0.62</v>
          </cell>
          <cell r="C552">
            <v>0</v>
          </cell>
          <cell r="D552">
            <v>665700</v>
          </cell>
          <cell r="E552">
            <v>411</v>
          </cell>
          <cell r="F552">
            <v>648</v>
          </cell>
        </row>
        <row r="553">
          <cell r="A553" t="str">
            <v>SAMART</v>
          </cell>
          <cell r="B553">
            <v>4.16</v>
          </cell>
          <cell r="C553">
            <v>-1.42</v>
          </cell>
          <cell r="D553">
            <v>1935200</v>
          </cell>
          <cell r="E553">
            <v>8064</v>
          </cell>
          <cell r="F553">
            <v>4187</v>
          </cell>
        </row>
        <row r="554">
          <cell r="A554" t="str">
            <v>SAMCO</v>
          </cell>
          <cell r="B554">
            <v>1.41</v>
          </cell>
          <cell r="C554">
            <v>-0.7</v>
          </cell>
          <cell r="D554">
            <v>308500</v>
          </cell>
          <cell r="E554">
            <v>432</v>
          </cell>
          <cell r="F554">
            <v>905</v>
          </cell>
        </row>
        <row r="555">
          <cell r="A555" t="str">
            <v>SAMTEL</v>
          </cell>
          <cell r="B555">
            <v>4.12</v>
          </cell>
          <cell r="C555">
            <v>-1.44</v>
          </cell>
          <cell r="D555">
            <v>266600</v>
          </cell>
          <cell r="E555">
            <v>1099</v>
          </cell>
          <cell r="F555">
            <v>2546</v>
          </cell>
        </row>
        <row r="556">
          <cell r="A556" t="str">
            <v>SANKO</v>
          </cell>
          <cell r="B556">
            <v>1.3</v>
          </cell>
          <cell r="C556">
            <v>15.04</v>
          </cell>
          <cell r="D556">
            <v>13081300</v>
          </cell>
          <cell r="E556">
            <v>17802</v>
          </cell>
          <cell r="F556">
            <v>412</v>
          </cell>
        </row>
        <row r="557">
          <cell r="A557" t="str">
            <v>SAPPE</v>
          </cell>
          <cell r="B557">
            <v>68.5</v>
          </cell>
          <cell r="C557">
            <v>4.18</v>
          </cell>
          <cell r="D557">
            <v>3045400</v>
          </cell>
          <cell r="E557">
            <v>209564</v>
          </cell>
          <cell r="F557">
            <v>21118</v>
          </cell>
        </row>
        <row r="558">
          <cell r="A558" t="str">
            <v>SAT</v>
          </cell>
          <cell r="B558">
            <v>20.3</v>
          </cell>
          <cell r="C558">
            <v>2.0099999999999998</v>
          </cell>
          <cell r="D558">
            <v>1692900</v>
          </cell>
          <cell r="E558">
            <v>34044</v>
          </cell>
          <cell r="F558">
            <v>8631</v>
          </cell>
        </row>
        <row r="559">
          <cell r="A559" t="str">
            <v>SAUCE</v>
          </cell>
          <cell r="B559">
            <v>31.5</v>
          </cell>
          <cell r="C559">
            <v>0</v>
          </cell>
          <cell r="D559">
            <v>10300</v>
          </cell>
          <cell r="E559">
            <v>326</v>
          </cell>
          <cell r="F559">
            <v>11340</v>
          </cell>
        </row>
        <row r="560">
          <cell r="A560" t="str">
            <v>SAWAD</v>
          </cell>
          <cell r="B560">
            <v>60.5</v>
          </cell>
          <cell r="C560">
            <v>1.68</v>
          </cell>
          <cell r="D560">
            <v>12301600</v>
          </cell>
          <cell r="E560">
            <v>731417</v>
          </cell>
          <cell r="F560">
            <v>83076</v>
          </cell>
        </row>
        <row r="561">
          <cell r="A561" t="str">
            <v>SAWANG</v>
          </cell>
          <cell r="B561">
            <v>14.3</v>
          </cell>
          <cell r="C561">
            <v>0</v>
          </cell>
          <cell r="D561">
            <v>0</v>
          </cell>
          <cell r="E561">
            <v>0</v>
          </cell>
          <cell r="F561">
            <v>343</v>
          </cell>
        </row>
        <row r="562">
          <cell r="A562" t="str">
            <v>SC</v>
          </cell>
          <cell r="B562">
            <v>4.58</v>
          </cell>
          <cell r="C562">
            <v>2.23</v>
          </cell>
          <cell r="D562">
            <v>29937900</v>
          </cell>
          <cell r="E562">
            <v>135550</v>
          </cell>
          <cell r="F562">
            <v>19532</v>
          </cell>
        </row>
        <row r="563">
          <cell r="A563" t="str">
            <v>SCAP</v>
          </cell>
          <cell r="B563">
            <v>28.5</v>
          </cell>
          <cell r="C563">
            <v>0</v>
          </cell>
          <cell r="D563">
            <v>372700</v>
          </cell>
          <cell r="E563">
            <v>10506</v>
          </cell>
          <cell r="F563">
            <v>37086</v>
          </cell>
        </row>
        <row r="564">
          <cell r="A564" t="str">
            <v>SCB</v>
          </cell>
          <cell r="B564">
            <v>105.5</v>
          </cell>
          <cell r="C564">
            <v>-1.4</v>
          </cell>
          <cell r="D564">
            <v>11856500</v>
          </cell>
          <cell r="E564">
            <v>1256078</v>
          </cell>
          <cell r="F564">
            <v>355230</v>
          </cell>
        </row>
        <row r="565">
          <cell r="A565" t="str">
            <v>SCC</v>
          </cell>
          <cell r="B565">
            <v>336</v>
          </cell>
          <cell r="C565">
            <v>0.6</v>
          </cell>
          <cell r="D565">
            <v>2283100</v>
          </cell>
          <cell r="E565">
            <v>764897</v>
          </cell>
          <cell r="F565">
            <v>403200</v>
          </cell>
        </row>
        <row r="566">
          <cell r="A566" t="str">
            <v>SCCC</v>
          </cell>
          <cell r="B566">
            <v>135.5</v>
          </cell>
          <cell r="C566">
            <v>0</v>
          </cell>
          <cell r="D566">
            <v>38400</v>
          </cell>
          <cell r="E566">
            <v>5199</v>
          </cell>
          <cell r="F566">
            <v>40379</v>
          </cell>
        </row>
        <row r="567">
          <cell r="A567" t="str">
            <v>SCG</v>
          </cell>
          <cell r="B567">
            <v>4.24</v>
          </cell>
          <cell r="C567">
            <v>-0.47</v>
          </cell>
          <cell r="D567">
            <v>7300</v>
          </cell>
          <cell r="E567">
            <v>31</v>
          </cell>
          <cell r="F567">
            <v>4934</v>
          </cell>
        </row>
        <row r="568">
          <cell r="A568" t="str">
            <v>SCGP</v>
          </cell>
          <cell r="B568">
            <v>44</v>
          </cell>
          <cell r="C568">
            <v>-1.1200000000000001</v>
          </cell>
          <cell r="D568">
            <v>6145800</v>
          </cell>
          <cell r="E568">
            <v>269785</v>
          </cell>
          <cell r="F568">
            <v>188888</v>
          </cell>
        </row>
        <row r="569">
          <cell r="A569" t="str">
            <v>SCI</v>
          </cell>
          <cell r="B569">
            <v>1.25</v>
          </cell>
          <cell r="C569">
            <v>0.81</v>
          </cell>
          <cell r="D569">
            <v>65500</v>
          </cell>
          <cell r="E569">
            <v>80</v>
          </cell>
          <cell r="F569">
            <v>938</v>
          </cell>
        </row>
        <row r="570">
          <cell r="A570" t="str">
            <v>SCM</v>
          </cell>
          <cell r="B570">
            <v>4.92</v>
          </cell>
          <cell r="C570">
            <v>-2.57</v>
          </cell>
          <cell r="D570">
            <v>584900</v>
          </cell>
          <cell r="E570">
            <v>2849</v>
          </cell>
          <cell r="F570">
            <v>2952</v>
          </cell>
        </row>
        <row r="571">
          <cell r="A571" t="str">
            <v>SCN</v>
          </cell>
          <cell r="B571">
            <v>1.78</v>
          </cell>
          <cell r="C571">
            <v>0</v>
          </cell>
          <cell r="D571">
            <v>765100</v>
          </cell>
          <cell r="E571">
            <v>1367</v>
          </cell>
          <cell r="F571">
            <v>2136</v>
          </cell>
        </row>
        <row r="572">
          <cell r="A572" t="str">
            <v>SCP</v>
          </cell>
          <cell r="B572">
            <v>4.76</v>
          </cell>
          <cell r="C572">
            <v>0.42</v>
          </cell>
          <cell r="D572">
            <v>4800</v>
          </cell>
          <cell r="E572">
            <v>23</v>
          </cell>
          <cell r="F572">
            <v>1428</v>
          </cell>
        </row>
        <row r="573">
          <cell r="A573" t="str">
            <v>SDC</v>
          </cell>
          <cell r="B573">
            <v>0.11</v>
          </cell>
          <cell r="C573">
            <v>0</v>
          </cell>
          <cell r="D573">
            <v>37221200</v>
          </cell>
          <cell r="E573">
            <v>4055</v>
          </cell>
          <cell r="F573">
            <v>1637</v>
          </cell>
        </row>
        <row r="574">
          <cell r="A574" t="str">
            <v>SE</v>
          </cell>
          <cell r="B574">
            <v>1.01</v>
          </cell>
          <cell r="C574">
            <v>0</v>
          </cell>
          <cell r="D574">
            <v>345400</v>
          </cell>
          <cell r="E574">
            <v>346</v>
          </cell>
          <cell r="F574">
            <v>662</v>
          </cell>
        </row>
        <row r="575">
          <cell r="A575" t="str">
            <v>SE-ED</v>
          </cell>
          <cell r="B575">
            <v>2.2200000000000002</v>
          </cell>
          <cell r="C575">
            <v>-3.48</v>
          </cell>
          <cell r="D575">
            <v>200</v>
          </cell>
          <cell r="E575">
            <v>0</v>
          </cell>
          <cell r="F575">
            <v>870</v>
          </cell>
        </row>
        <row r="576">
          <cell r="A576" t="str">
            <v>SEAFCO</v>
          </cell>
          <cell r="B576">
            <v>3.74</v>
          </cell>
          <cell r="C576">
            <v>1.63</v>
          </cell>
          <cell r="D576">
            <v>2795200</v>
          </cell>
          <cell r="E576">
            <v>10408</v>
          </cell>
          <cell r="F576">
            <v>2767</v>
          </cell>
        </row>
        <row r="577">
          <cell r="A577" t="str">
            <v>SEAOIL</v>
          </cell>
          <cell r="B577">
            <v>3.28</v>
          </cell>
          <cell r="C577">
            <v>-1.2</v>
          </cell>
          <cell r="D577">
            <v>103400</v>
          </cell>
          <cell r="E577">
            <v>340</v>
          </cell>
          <cell r="F577">
            <v>2272</v>
          </cell>
        </row>
        <row r="578">
          <cell r="A578" t="str">
            <v>SECURE</v>
          </cell>
          <cell r="B578">
            <v>15.1</v>
          </cell>
          <cell r="C578">
            <v>-1.31</v>
          </cell>
          <cell r="D578">
            <v>709200</v>
          </cell>
          <cell r="E578">
            <v>10830</v>
          </cell>
          <cell r="F578">
            <v>1551</v>
          </cell>
        </row>
        <row r="579">
          <cell r="A579" t="str">
            <v>SELIC</v>
          </cell>
          <cell r="B579">
            <v>2.74</v>
          </cell>
          <cell r="C579">
            <v>0</v>
          </cell>
          <cell r="D579">
            <v>56100</v>
          </cell>
          <cell r="E579">
            <v>154</v>
          </cell>
          <cell r="F579">
            <v>1620</v>
          </cell>
        </row>
        <row r="580">
          <cell r="A580" t="str">
            <v>SENA</v>
          </cell>
          <cell r="B580">
            <v>3.42</v>
          </cell>
          <cell r="C580">
            <v>-0.57999999999999996</v>
          </cell>
          <cell r="D580">
            <v>1271300</v>
          </cell>
          <cell r="E580">
            <v>4322</v>
          </cell>
          <cell r="F580">
            <v>4933</v>
          </cell>
        </row>
        <row r="581">
          <cell r="A581" t="str">
            <v>SENAJ</v>
          </cell>
          <cell r="B581">
            <v>0.9</v>
          </cell>
          <cell r="C581">
            <v>-2.17</v>
          </cell>
          <cell r="D581">
            <v>789900</v>
          </cell>
          <cell r="E581">
            <v>713</v>
          </cell>
          <cell r="F581">
            <v>3780</v>
          </cell>
        </row>
        <row r="582">
          <cell r="A582" t="str">
            <v>SFLEX</v>
          </cell>
          <cell r="B582">
            <v>3.6</v>
          </cell>
          <cell r="C582">
            <v>0</v>
          </cell>
          <cell r="D582">
            <v>2680500</v>
          </cell>
          <cell r="E582">
            <v>9850</v>
          </cell>
          <cell r="F582">
            <v>2952</v>
          </cell>
        </row>
        <row r="583">
          <cell r="A583" t="str">
            <v>SFP</v>
          </cell>
          <cell r="B583">
            <v>252</v>
          </cell>
          <cell r="C583">
            <v>0</v>
          </cell>
          <cell r="D583">
            <v>0</v>
          </cell>
          <cell r="E583">
            <v>0</v>
          </cell>
          <cell r="F583">
            <v>5292</v>
          </cell>
        </row>
        <row r="584">
          <cell r="A584" t="str">
            <v>SFT</v>
          </cell>
          <cell r="B584">
            <v>4.5599999999999996</v>
          </cell>
          <cell r="C584">
            <v>-0.87</v>
          </cell>
          <cell r="D584">
            <v>5300</v>
          </cell>
          <cell r="E584">
            <v>24</v>
          </cell>
          <cell r="F584">
            <v>2006</v>
          </cell>
        </row>
        <row r="585">
          <cell r="A585" t="str">
            <v>SGC</v>
          </cell>
          <cell r="B585">
            <v>2.68</v>
          </cell>
          <cell r="C585">
            <v>0</v>
          </cell>
          <cell r="D585">
            <v>19238700</v>
          </cell>
          <cell r="E585">
            <v>50691</v>
          </cell>
          <cell r="F585">
            <v>8764</v>
          </cell>
        </row>
        <row r="586">
          <cell r="A586" t="str">
            <v>SGF</v>
          </cell>
          <cell r="B586">
            <v>0.62</v>
          </cell>
          <cell r="C586">
            <v>0</v>
          </cell>
          <cell r="D586">
            <v>1149700</v>
          </cell>
          <cell r="E586">
            <v>706</v>
          </cell>
          <cell r="F586">
            <v>812</v>
          </cell>
        </row>
        <row r="587">
          <cell r="A587" t="str">
            <v>SGP</v>
          </cell>
          <cell r="B587">
            <v>8.9</v>
          </cell>
          <cell r="C587">
            <v>0.56000000000000005</v>
          </cell>
          <cell r="D587">
            <v>136000</v>
          </cell>
          <cell r="E587">
            <v>1198</v>
          </cell>
          <cell r="F587">
            <v>16357</v>
          </cell>
        </row>
        <row r="588">
          <cell r="A588" t="str">
            <v>SHANG</v>
          </cell>
          <cell r="B588">
            <v>55.75</v>
          </cell>
          <cell r="C588">
            <v>0</v>
          </cell>
          <cell r="D588">
            <v>0</v>
          </cell>
          <cell r="E588">
            <v>0</v>
          </cell>
          <cell r="F588">
            <v>7248</v>
          </cell>
        </row>
        <row r="589">
          <cell r="A589" t="str">
            <v>SHR</v>
          </cell>
          <cell r="B589">
            <v>3.52</v>
          </cell>
          <cell r="C589">
            <v>0.56999999999999995</v>
          </cell>
          <cell r="D589">
            <v>9381600</v>
          </cell>
          <cell r="E589">
            <v>32806</v>
          </cell>
          <cell r="F589">
            <v>12650</v>
          </cell>
        </row>
        <row r="590">
          <cell r="A590" t="str">
            <v>SIAM</v>
          </cell>
          <cell r="B590">
            <v>1.55</v>
          </cell>
          <cell r="C590">
            <v>-1.27</v>
          </cell>
          <cell r="D590">
            <v>30800</v>
          </cell>
          <cell r="E590">
            <v>48</v>
          </cell>
          <cell r="F590">
            <v>919</v>
          </cell>
        </row>
        <row r="591">
          <cell r="A591" t="str">
            <v>SICT</v>
          </cell>
          <cell r="B591">
            <v>9.65</v>
          </cell>
          <cell r="C591">
            <v>2.66</v>
          </cell>
          <cell r="D591">
            <v>2825400</v>
          </cell>
          <cell r="E591">
            <v>26866</v>
          </cell>
          <cell r="F591">
            <v>3860</v>
          </cell>
        </row>
        <row r="592">
          <cell r="A592" t="str">
            <v>SIMAT</v>
          </cell>
          <cell r="B592">
            <v>2.08</v>
          </cell>
          <cell r="C592">
            <v>0</v>
          </cell>
          <cell r="D592">
            <v>546800</v>
          </cell>
          <cell r="E592">
            <v>1122</v>
          </cell>
          <cell r="F592">
            <v>1349</v>
          </cell>
        </row>
        <row r="593">
          <cell r="A593" t="str">
            <v>SINGER</v>
          </cell>
          <cell r="B593">
            <v>13.5</v>
          </cell>
          <cell r="C593">
            <v>-2.17</v>
          </cell>
          <cell r="D593">
            <v>15414800</v>
          </cell>
          <cell r="E593">
            <v>207531</v>
          </cell>
          <cell r="F593">
            <v>11191</v>
          </cell>
        </row>
        <row r="594">
          <cell r="A594" t="str">
            <v>SIRI</v>
          </cell>
          <cell r="B594">
            <v>1.89</v>
          </cell>
          <cell r="C594">
            <v>-2.58</v>
          </cell>
          <cell r="D594">
            <v>332269400</v>
          </cell>
          <cell r="E594">
            <v>627685</v>
          </cell>
          <cell r="F594">
            <v>29983</v>
          </cell>
        </row>
        <row r="595">
          <cell r="A595" t="str">
            <v>SIS</v>
          </cell>
          <cell r="B595">
            <v>20.8</v>
          </cell>
          <cell r="C595">
            <v>-1.42</v>
          </cell>
          <cell r="D595">
            <v>143000</v>
          </cell>
          <cell r="E595">
            <v>2946</v>
          </cell>
          <cell r="F595">
            <v>7284</v>
          </cell>
        </row>
        <row r="596">
          <cell r="A596" t="str">
            <v>SISB</v>
          </cell>
          <cell r="B596">
            <v>34.5</v>
          </cell>
          <cell r="C596">
            <v>4.55</v>
          </cell>
          <cell r="D596">
            <v>3022100</v>
          </cell>
          <cell r="E596">
            <v>102047</v>
          </cell>
          <cell r="F596">
            <v>32430</v>
          </cell>
        </row>
        <row r="597">
          <cell r="A597" t="str">
            <v>SITHAI</v>
          </cell>
          <cell r="B597">
            <v>1.48</v>
          </cell>
          <cell r="C597">
            <v>-0.67</v>
          </cell>
          <cell r="D597">
            <v>2551300</v>
          </cell>
          <cell r="E597">
            <v>3786</v>
          </cell>
          <cell r="F597">
            <v>4011</v>
          </cell>
        </row>
        <row r="598">
          <cell r="A598" t="str">
            <v>SJWD</v>
          </cell>
          <cell r="B598">
            <v>18.600000000000001</v>
          </cell>
          <cell r="C598">
            <v>-1.06</v>
          </cell>
          <cell r="D598">
            <v>1792300</v>
          </cell>
          <cell r="E598">
            <v>33513</v>
          </cell>
          <cell r="F598">
            <v>33685</v>
          </cell>
        </row>
        <row r="599">
          <cell r="A599" t="str">
            <v>SK</v>
          </cell>
          <cell r="B599">
            <v>0.73</v>
          </cell>
          <cell r="C599">
            <v>-1.35</v>
          </cell>
          <cell r="D599">
            <v>199400</v>
          </cell>
          <cell r="E599">
            <v>145</v>
          </cell>
          <cell r="F599">
            <v>336</v>
          </cell>
        </row>
        <row r="600">
          <cell r="A600" t="str">
            <v>SKE</v>
          </cell>
          <cell r="B600">
            <v>0.61</v>
          </cell>
          <cell r="C600">
            <v>1.67</v>
          </cell>
          <cell r="D600">
            <v>426100</v>
          </cell>
          <cell r="E600">
            <v>258</v>
          </cell>
          <cell r="F600">
            <v>681</v>
          </cell>
        </row>
        <row r="601">
          <cell r="A601" t="str">
            <v>SKN</v>
          </cell>
          <cell r="B601">
            <v>4.34</v>
          </cell>
          <cell r="C601">
            <v>0.46</v>
          </cell>
          <cell r="D601">
            <v>218200</v>
          </cell>
          <cell r="E601">
            <v>945</v>
          </cell>
          <cell r="F601">
            <v>3472</v>
          </cell>
        </row>
        <row r="602">
          <cell r="A602" t="str">
            <v>SKR</v>
          </cell>
          <cell r="B602">
            <v>8.9499999999999993</v>
          </cell>
          <cell r="C602">
            <v>-1.1000000000000001</v>
          </cell>
          <cell r="D602">
            <v>278000</v>
          </cell>
          <cell r="E602">
            <v>2501</v>
          </cell>
          <cell r="F602">
            <v>18476</v>
          </cell>
        </row>
        <row r="603">
          <cell r="A603" t="str">
            <v>SKY</v>
          </cell>
          <cell r="B603">
            <v>27.5</v>
          </cell>
          <cell r="C603">
            <v>0</v>
          </cell>
          <cell r="D603">
            <v>2352300</v>
          </cell>
          <cell r="E603">
            <v>65515</v>
          </cell>
          <cell r="F603">
            <v>17167</v>
          </cell>
        </row>
        <row r="604">
          <cell r="A604" t="str">
            <v>SLM</v>
          </cell>
          <cell r="B604">
            <v>0.19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</row>
        <row r="605">
          <cell r="A605" t="str">
            <v>SLP</v>
          </cell>
          <cell r="B605">
            <v>0.48</v>
          </cell>
          <cell r="C605">
            <v>0</v>
          </cell>
          <cell r="D605">
            <v>35800</v>
          </cell>
          <cell r="E605">
            <v>17</v>
          </cell>
          <cell r="F605">
            <v>576</v>
          </cell>
        </row>
        <row r="606">
          <cell r="A606" t="str">
            <v>SM</v>
          </cell>
          <cell r="B606">
            <v>1.82</v>
          </cell>
          <cell r="C606">
            <v>-2.15</v>
          </cell>
          <cell r="D606">
            <v>1163100</v>
          </cell>
          <cell r="E606">
            <v>2099</v>
          </cell>
          <cell r="F606">
            <v>2002</v>
          </cell>
        </row>
        <row r="607">
          <cell r="A607" t="str">
            <v>SMART</v>
          </cell>
          <cell r="B607">
            <v>0.79</v>
          </cell>
          <cell r="C607">
            <v>-1.25</v>
          </cell>
          <cell r="D607">
            <v>771400</v>
          </cell>
          <cell r="E607">
            <v>607</v>
          </cell>
          <cell r="F607">
            <v>823</v>
          </cell>
        </row>
        <row r="608">
          <cell r="A608" t="str">
            <v>SMD</v>
          </cell>
          <cell r="B608">
            <v>6.8</v>
          </cell>
          <cell r="C608">
            <v>-1.45</v>
          </cell>
          <cell r="D608">
            <v>301700</v>
          </cell>
          <cell r="E608">
            <v>2072</v>
          </cell>
          <cell r="F608">
            <v>1528</v>
          </cell>
        </row>
        <row r="609">
          <cell r="A609" t="str">
            <v>SMIT</v>
          </cell>
          <cell r="B609">
            <v>4.5199999999999996</v>
          </cell>
          <cell r="C609">
            <v>-0.44</v>
          </cell>
          <cell r="D609">
            <v>210500</v>
          </cell>
          <cell r="E609">
            <v>951</v>
          </cell>
          <cell r="F609">
            <v>2396</v>
          </cell>
        </row>
        <row r="610">
          <cell r="A610" t="str">
            <v>SMK</v>
          </cell>
          <cell r="B610">
            <v>0.8</v>
          </cell>
          <cell r="C610">
            <v>0</v>
          </cell>
          <cell r="D610">
            <v>0</v>
          </cell>
          <cell r="E610">
            <v>0</v>
          </cell>
          <cell r="F610">
            <v>160</v>
          </cell>
        </row>
        <row r="611">
          <cell r="A611" t="str">
            <v>SMPC</v>
          </cell>
          <cell r="B611">
            <v>10.9</v>
          </cell>
          <cell r="C611">
            <v>-5.22</v>
          </cell>
          <cell r="D611">
            <v>2741000</v>
          </cell>
          <cell r="E611">
            <v>29044</v>
          </cell>
          <cell r="F611">
            <v>5837</v>
          </cell>
        </row>
        <row r="612">
          <cell r="A612" t="str">
            <v>SMT</v>
          </cell>
          <cell r="B612">
            <v>4.22</v>
          </cell>
          <cell r="C612">
            <v>2.4300000000000002</v>
          </cell>
          <cell r="D612">
            <v>1664100</v>
          </cell>
          <cell r="E612">
            <v>6909</v>
          </cell>
          <cell r="F612">
            <v>3568</v>
          </cell>
        </row>
        <row r="613">
          <cell r="A613" t="str">
            <v>SNC</v>
          </cell>
          <cell r="B613">
            <v>13.4</v>
          </cell>
          <cell r="C613">
            <v>-0.74</v>
          </cell>
          <cell r="D613">
            <v>578300</v>
          </cell>
          <cell r="E613">
            <v>7697</v>
          </cell>
          <cell r="F613">
            <v>4854</v>
          </cell>
        </row>
        <row r="614">
          <cell r="A614" t="str">
            <v>SNNP</v>
          </cell>
          <cell r="B614">
            <v>24.7</v>
          </cell>
          <cell r="C614">
            <v>1.65</v>
          </cell>
          <cell r="D614">
            <v>5700200</v>
          </cell>
          <cell r="E614">
            <v>139559</v>
          </cell>
          <cell r="F614">
            <v>23712</v>
          </cell>
        </row>
        <row r="615">
          <cell r="A615" t="str">
            <v>SNP</v>
          </cell>
          <cell r="B615">
            <v>17.5</v>
          </cell>
          <cell r="C615">
            <v>-0.56999999999999995</v>
          </cell>
          <cell r="D615">
            <v>72100</v>
          </cell>
          <cell r="E615">
            <v>1247</v>
          </cell>
          <cell r="F615">
            <v>8974</v>
          </cell>
        </row>
        <row r="616">
          <cell r="A616" t="str">
            <v>SO</v>
          </cell>
          <cell r="B616">
            <v>8.9499999999999993</v>
          </cell>
          <cell r="C616">
            <v>-0.56000000000000005</v>
          </cell>
          <cell r="D616">
            <v>16000</v>
          </cell>
          <cell r="E616">
            <v>142</v>
          </cell>
          <cell r="F616">
            <v>3995</v>
          </cell>
        </row>
        <row r="617">
          <cell r="A617" t="str">
            <v>SOLAR</v>
          </cell>
          <cell r="B617">
            <v>0.64</v>
          </cell>
          <cell r="C617">
            <v>0</v>
          </cell>
          <cell r="D617">
            <v>532300</v>
          </cell>
          <cell r="E617">
            <v>338</v>
          </cell>
          <cell r="F617">
            <v>696</v>
          </cell>
        </row>
        <row r="618">
          <cell r="A618" t="str">
            <v>SONIC</v>
          </cell>
          <cell r="B618">
            <v>2.2000000000000002</v>
          </cell>
          <cell r="C618">
            <v>0</v>
          </cell>
          <cell r="D618">
            <v>347200</v>
          </cell>
          <cell r="E618">
            <v>759</v>
          </cell>
          <cell r="F618">
            <v>1671</v>
          </cell>
        </row>
        <row r="619">
          <cell r="A619" t="str">
            <v>SORKON</v>
          </cell>
          <cell r="B619">
            <v>4.9400000000000004</v>
          </cell>
          <cell r="C619">
            <v>-3.14</v>
          </cell>
          <cell r="D619">
            <v>1432300</v>
          </cell>
          <cell r="E619">
            <v>7070</v>
          </cell>
          <cell r="F619">
            <v>1598</v>
          </cell>
        </row>
        <row r="620">
          <cell r="A620" t="str">
            <v>SPA</v>
          </cell>
          <cell r="B620">
            <v>11.3</v>
          </cell>
          <cell r="C620">
            <v>-0.88</v>
          </cell>
          <cell r="D620">
            <v>1705500</v>
          </cell>
          <cell r="E620">
            <v>19436</v>
          </cell>
          <cell r="F620">
            <v>9661</v>
          </cell>
        </row>
        <row r="621">
          <cell r="A621" t="str">
            <v>SPACK</v>
          </cell>
          <cell r="B621">
            <v>2.52</v>
          </cell>
          <cell r="C621">
            <v>-4.55</v>
          </cell>
          <cell r="D621">
            <v>648000</v>
          </cell>
          <cell r="E621">
            <v>1652</v>
          </cell>
          <cell r="F621">
            <v>756</v>
          </cell>
        </row>
        <row r="622">
          <cell r="A622" t="str">
            <v>SPALI</v>
          </cell>
          <cell r="B622">
            <v>21</v>
          </cell>
          <cell r="C622">
            <v>-1.41</v>
          </cell>
          <cell r="D622">
            <v>5389400</v>
          </cell>
          <cell r="E622">
            <v>112832</v>
          </cell>
          <cell r="F622">
            <v>41014</v>
          </cell>
        </row>
        <row r="623">
          <cell r="A623" t="str">
            <v>SPC</v>
          </cell>
          <cell r="B623">
            <v>64.5</v>
          </cell>
          <cell r="C623">
            <v>0.78</v>
          </cell>
          <cell r="D623">
            <v>200</v>
          </cell>
          <cell r="E623">
            <v>13</v>
          </cell>
          <cell r="F623">
            <v>21285</v>
          </cell>
        </row>
        <row r="624">
          <cell r="A624" t="str">
            <v>SPCG</v>
          </cell>
          <cell r="B624">
            <v>13</v>
          </cell>
          <cell r="C624">
            <v>-0.76</v>
          </cell>
          <cell r="D624">
            <v>104400</v>
          </cell>
          <cell r="E624">
            <v>1360</v>
          </cell>
          <cell r="F624">
            <v>13725</v>
          </cell>
        </row>
        <row r="625">
          <cell r="A625" t="str">
            <v>SPG</v>
          </cell>
          <cell r="B625">
            <v>15.5</v>
          </cell>
          <cell r="C625">
            <v>0</v>
          </cell>
          <cell r="D625">
            <v>1000</v>
          </cell>
          <cell r="E625">
            <v>16</v>
          </cell>
          <cell r="F625">
            <v>5348</v>
          </cell>
        </row>
        <row r="626">
          <cell r="A626" t="str">
            <v>SPI</v>
          </cell>
          <cell r="B626">
            <v>68.75</v>
          </cell>
          <cell r="C626">
            <v>0</v>
          </cell>
          <cell r="D626">
            <v>0</v>
          </cell>
          <cell r="E626">
            <v>0</v>
          </cell>
          <cell r="F626">
            <v>39317</v>
          </cell>
        </row>
        <row r="627">
          <cell r="A627" t="str">
            <v>SPRC</v>
          </cell>
          <cell r="B627">
            <v>8.9499999999999993</v>
          </cell>
          <cell r="C627">
            <v>-3.24</v>
          </cell>
          <cell r="D627">
            <v>18243500</v>
          </cell>
          <cell r="E627">
            <v>163837</v>
          </cell>
          <cell r="F627">
            <v>38806</v>
          </cell>
        </row>
        <row r="628">
          <cell r="A628" t="str">
            <v>SPVI</v>
          </cell>
          <cell r="B628">
            <v>4.9800000000000004</v>
          </cell>
          <cell r="C628">
            <v>-0.4</v>
          </cell>
          <cell r="D628">
            <v>458200</v>
          </cell>
          <cell r="E628">
            <v>2269</v>
          </cell>
          <cell r="F628">
            <v>1992</v>
          </cell>
        </row>
        <row r="629">
          <cell r="A629" t="str">
            <v>SQ</v>
          </cell>
          <cell r="B629">
            <v>1.48</v>
          </cell>
          <cell r="C629">
            <v>-7.5</v>
          </cell>
          <cell r="D629">
            <v>11508200</v>
          </cell>
          <cell r="E629">
            <v>17200</v>
          </cell>
          <cell r="F629">
            <v>1701</v>
          </cell>
        </row>
        <row r="630">
          <cell r="A630" t="str">
            <v>SR</v>
          </cell>
          <cell r="B630">
            <v>1.47</v>
          </cell>
          <cell r="C630">
            <v>-0.68</v>
          </cell>
          <cell r="D630">
            <v>5900</v>
          </cell>
          <cell r="E630">
            <v>8</v>
          </cell>
          <cell r="F630">
            <v>995</v>
          </cell>
        </row>
        <row r="631">
          <cell r="A631" t="str">
            <v>SRICHA</v>
          </cell>
          <cell r="B631">
            <v>7.75</v>
          </cell>
          <cell r="C631">
            <v>-0.64</v>
          </cell>
          <cell r="D631">
            <v>72100</v>
          </cell>
          <cell r="E631">
            <v>560</v>
          </cell>
          <cell r="F631">
            <v>2402</v>
          </cell>
        </row>
        <row r="632">
          <cell r="A632" t="str">
            <v>SSC</v>
          </cell>
          <cell r="B632">
            <v>33.5</v>
          </cell>
          <cell r="C632">
            <v>-2.9</v>
          </cell>
          <cell r="D632">
            <v>100</v>
          </cell>
          <cell r="E632">
            <v>3</v>
          </cell>
          <cell r="F632">
            <v>8908</v>
          </cell>
        </row>
        <row r="633">
          <cell r="A633" t="str">
            <v>SSF</v>
          </cell>
          <cell r="B633">
            <v>8</v>
          </cell>
          <cell r="C633">
            <v>-4.1900000000000004</v>
          </cell>
          <cell r="D633">
            <v>8000</v>
          </cell>
          <cell r="E633">
            <v>64</v>
          </cell>
          <cell r="F633">
            <v>2160</v>
          </cell>
        </row>
        <row r="634">
          <cell r="A634" t="str">
            <v>SSP</v>
          </cell>
          <cell r="B634">
            <v>9.1</v>
          </cell>
          <cell r="C634">
            <v>1.68</v>
          </cell>
          <cell r="D634">
            <v>1709300</v>
          </cell>
          <cell r="E634">
            <v>15371</v>
          </cell>
          <cell r="F634">
            <v>11365</v>
          </cell>
        </row>
        <row r="635">
          <cell r="A635" t="str">
            <v>SSS</v>
          </cell>
          <cell r="B635">
            <v>0.71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</row>
        <row r="636">
          <cell r="A636" t="str">
            <v>SSSC</v>
          </cell>
          <cell r="B636">
            <v>2.8</v>
          </cell>
          <cell r="C636">
            <v>0</v>
          </cell>
          <cell r="D636">
            <v>106200</v>
          </cell>
          <cell r="E636">
            <v>297</v>
          </cell>
          <cell r="F636">
            <v>1792</v>
          </cell>
        </row>
        <row r="637">
          <cell r="A637" t="str">
            <v>SST</v>
          </cell>
          <cell r="B637">
            <v>5.75</v>
          </cell>
          <cell r="C637">
            <v>-1.71</v>
          </cell>
          <cell r="D637">
            <v>200</v>
          </cell>
          <cell r="E637">
            <v>1</v>
          </cell>
          <cell r="F637">
            <v>3027</v>
          </cell>
        </row>
        <row r="638">
          <cell r="A638" t="str">
            <v>STA</v>
          </cell>
          <cell r="B638">
            <v>19.3</v>
          </cell>
          <cell r="C638">
            <v>2.66</v>
          </cell>
          <cell r="D638">
            <v>6686000</v>
          </cell>
          <cell r="E638">
            <v>129244</v>
          </cell>
          <cell r="F638">
            <v>29645</v>
          </cell>
        </row>
        <row r="639">
          <cell r="A639" t="str">
            <v>STANLY</v>
          </cell>
          <cell r="B639">
            <v>186.5</v>
          </cell>
          <cell r="C639">
            <v>1.91</v>
          </cell>
          <cell r="D639">
            <v>35300</v>
          </cell>
          <cell r="E639">
            <v>6549</v>
          </cell>
          <cell r="F639">
            <v>14291</v>
          </cell>
        </row>
        <row r="640">
          <cell r="A640" t="str">
            <v>STARK</v>
          </cell>
          <cell r="B640">
            <v>2.38</v>
          </cell>
          <cell r="C640">
            <v>0</v>
          </cell>
          <cell r="D640">
            <v>0</v>
          </cell>
          <cell r="E640">
            <v>0</v>
          </cell>
          <cell r="F640">
            <v>31907</v>
          </cell>
        </row>
        <row r="641">
          <cell r="A641" t="str">
            <v>STC</v>
          </cell>
          <cell r="B641">
            <v>0.74</v>
          </cell>
          <cell r="C641">
            <v>-1.33</v>
          </cell>
          <cell r="D641">
            <v>444800</v>
          </cell>
          <cell r="E641">
            <v>329</v>
          </cell>
          <cell r="F641">
            <v>420</v>
          </cell>
        </row>
        <row r="642">
          <cell r="A642" t="str">
            <v>STEC</v>
          </cell>
          <cell r="B642">
            <v>12.2</v>
          </cell>
          <cell r="C642">
            <v>-1.61</v>
          </cell>
          <cell r="D642">
            <v>3259100</v>
          </cell>
          <cell r="E642">
            <v>39454</v>
          </cell>
          <cell r="F642">
            <v>18606</v>
          </cell>
        </row>
        <row r="643">
          <cell r="A643" t="str">
            <v>STECH</v>
          </cell>
          <cell r="B643">
            <v>2.06</v>
          </cell>
          <cell r="C643">
            <v>-0.96</v>
          </cell>
          <cell r="D643">
            <v>416900</v>
          </cell>
          <cell r="E643">
            <v>859</v>
          </cell>
          <cell r="F643">
            <v>1494</v>
          </cell>
        </row>
        <row r="644">
          <cell r="A644" t="str">
            <v>STGT</v>
          </cell>
          <cell r="B644">
            <v>9.0500000000000007</v>
          </cell>
          <cell r="C644">
            <v>-0.55000000000000004</v>
          </cell>
          <cell r="D644">
            <v>4590700</v>
          </cell>
          <cell r="E644">
            <v>41674</v>
          </cell>
          <cell r="F644">
            <v>25930</v>
          </cell>
        </row>
        <row r="645">
          <cell r="A645" t="str">
            <v>STHAI</v>
          </cell>
          <cell r="B645">
            <v>0.01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</row>
        <row r="646">
          <cell r="A646" t="str">
            <v>STI</v>
          </cell>
          <cell r="B646">
            <v>4.9400000000000004</v>
          </cell>
          <cell r="C646">
            <v>-0.8</v>
          </cell>
          <cell r="D646">
            <v>561300</v>
          </cell>
          <cell r="E646">
            <v>2758</v>
          </cell>
          <cell r="F646">
            <v>2979</v>
          </cell>
        </row>
        <row r="647">
          <cell r="A647" t="str">
            <v>STOWER</v>
          </cell>
          <cell r="B647">
            <v>0.02</v>
          </cell>
          <cell r="C647">
            <v>-33.33</v>
          </cell>
          <cell r="D647">
            <v>8855900</v>
          </cell>
          <cell r="E647">
            <v>265</v>
          </cell>
          <cell r="F647">
            <v>739</v>
          </cell>
        </row>
        <row r="648">
          <cell r="A648" t="str">
            <v>STP</v>
          </cell>
          <cell r="B648">
            <v>9.1</v>
          </cell>
          <cell r="C648">
            <v>-1.0900000000000001</v>
          </cell>
          <cell r="D648">
            <v>30400</v>
          </cell>
          <cell r="E648">
            <v>274</v>
          </cell>
          <cell r="F648">
            <v>910</v>
          </cell>
        </row>
        <row r="649">
          <cell r="A649" t="str">
            <v>STPI</v>
          </cell>
          <cell r="B649">
            <v>4.0199999999999996</v>
          </cell>
          <cell r="C649">
            <v>0</v>
          </cell>
          <cell r="D649">
            <v>703900</v>
          </cell>
          <cell r="E649">
            <v>2816</v>
          </cell>
          <cell r="F649">
            <v>6532</v>
          </cell>
        </row>
        <row r="650">
          <cell r="A650" t="str">
            <v>SUC</v>
          </cell>
          <cell r="B650">
            <v>28.75</v>
          </cell>
          <cell r="C650">
            <v>0.88</v>
          </cell>
          <cell r="D650">
            <v>25100</v>
          </cell>
          <cell r="E650">
            <v>716</v>
          </cell>
          <cell r="F650">
            <v>8625</v>
          </cell>
        </row>
        <row r="651">
          <cell r="A651" t="str">
            <v>SUN</v>
          </cell>
          <cell r="B651">
            <v>5.3</v>
          </cell>
          <cell r="C651">
            <v>7.29</v>
          </cell>
          <cell r="D651">
            <v>22673400</v>
          </cell>
          <cell r="E651">
            <v>123664</v>
          </cell>
          <cell r="F651">
            <v>3418</v>
          </cell>
        </row>
        <row r="652">
          <cell r="A652" t="str">
            <v>SUPER</v>
          </cell>
          <cell r="B652">
            <v>0.59</v>
          </cell>
          <cell r="C652">
            <v>-1.67</v>
          </cell>
          <cell r="D652">
            <v>15575900</v>
          </cell>
          <cell r="E652">
            <v>9273</v>
          </cell>
          <cell r="F652">
            <v>16136</v>
          </cell>
        </row>
        <row r="653">
          <cell r="A653" t="str">
            <v>SUSCO</v>
          </cell>
          <cell r="B653">
            <v>3.56</v>
          </cell>
          <cell r="C653">
            <v>-1.1100000000000001</v>
          </cell>
          <cell r="D653">
            <v>1387900</v>
          </cell>
          <cell r="E653">
            <v>4932</v>
          </cell>
          <cell r="F653">
            <v>3738</v>
          </cell>
        </row>
        <row r="654">
          <cell r="A654" t="str">
            <v>SUTHA</v>
          </cell>
          <cell r="B654">
            <v>3.68</v>
          </cell>
          <cell r="C654">
            <v>-0.54</v>
          </cell>
          <cell r="D654">
            <v>46900</v>
          </cell>
          <cell r="E654">
            <v>171</v>
          </cell>
          <cell r="F654">
            <v>1334</v>
          </cell>
        </row>
        <row r="655">
          <cell r="A655" t="str">
            <v>SVI</v>
          </cell>
          <cell r="B655">
            <v>8.35</v>
          </cell>
          <cell r="C655">
            <v>-11.17</v>
          </cell>
          <cell r="D655">
            <v>16339400</v>
          </cell>
          <cell r="E655">
            <v>138715</v>
          </cell>
          <cell r="F655">
            <v>17979</v>
          </cell>
        </row>
        <row r="656">
          <cell r="A656" t="str">
            <v>SVOA</v>
          </cell>
          <cell r="B656">
            <v>2.2200000000000002</v>
          </cell>
          <cell r="C656">
            <v>2.78</v>
          </cell>
          <cell r="D656">
            <v>830500</v>
          </cell>
          <cell r="E656">
            <v>1802</v>
          </cell>
          <cell r="F656">
            <v>1570</v>
          </cell>
        </row>
        <row r="657">
          <cell r="A657" t="str">
            <v>SVR</v>
          </cell>
          <cell r="B657">
            <v>2.16</v>
          </cell>
          <cell r="C657">
            <v>0</v>
          </cell>
          <cell r="D657">
            <v>18585900</v>
          </cell>
          <cell r="E657">
            <v>40027</v>
          </cell>
          <cell r="F657">
            <v>1102</v>
          </cell>
        </row>
        <row r="658">
          <cell r="A658" t="str">
            <v>SVT</v>
          </cell>
          <cell r="B658">
            <v>3.16</v>
          </cell>
          <cell r="C658">
            <v>-1.86</v>
          </cell>
          <cell r="D658">
            <v>446600</v>
          </cell>
          <cell r="E658">
            <v>1413</v>
          </cell>
          <cell r="F658">
            <v>2212</v>
          </cell>
        </row>
        <row r="659">
          <cell r="A659" t="str">
            <v>SWC</v>
          </cell>
          <cell r="B659">
            <v>5.95</v>
          </cell>
          <cell r="C659">
            <v>0</v>
          </cell>
          <cell r="D659">
            <v>112700</v>
          </cell>
          <cell r="E659">
            <v>671</v>
          </cell>
          <cell r="F659">
            <v>2698</v>
          </cell>
        </row>
        <row r="660">
          <cell r="A660" t="str">
            <v>SYMC</v>
          </cell>
          <cell r="B660">
            <v>6</v>
          </cell>
          <cell r="C660">
            <v>0.84</v>
          </cell>
          <cell r="D660">
            <v>40100</v>
          </cell>
          <cell r="E660">
            <v>239</v>
          </cell>
          <cell r="F660">
            <v>2602</v>
          </cell>
        </row>
        <row r="661">
          <cell r="A661" t="str">
            <v>SYNEX</v>
          </cell>
          <cell r="B661">
            <v>12.7</v>
          </cell>
          <cell r="C661">
            <v>-4.51</v>
          </cell>
          <cell r="D661">
            <v>1234100</v>
          </cell>
          <cell r="E661">
            <v>15830</v>
          </cell>
          <cell r="F661">
            <v>10761</v>
          </cell>
        </row>
        <row r="662">
          <cell r="A662" t="str">
            <v>SYNTEC</v>
          </cell>
          <cell r="B662">
            <v>1.72</v>
          </cell>
          <cell r="C662">
            <v>0</v>
          </cell>
          <cell r="D662">
            <v>699600</v>
          </cell>
          <cell r="E662">
            <v>1194</v>
          </cell>
          <cell r="F662">
            <v>2736</v>
          </cell>
        </row>
        <row r="663">
          <cell r="A663" t="str">
            <v>TACC</v>
          </cell>
          <cell r="B663">
            <v>5.4</v>
          </cell>
          <cell r="C663">
            <v>-6.09</v>
          </cell>
          <cell r="D663">
            <v>4695700</v>
          </cell>
          <cell r="E663">
            <v>25605</v>
          </cell>
          <cell r="F663">
            <v>3283</v>
          </cell>
        </row>
        <row r="664">
          <cell r="A664" t="str">
            <v>TAE</v>
          </cell>
          <cell r="B664">
            <v>1.44</v>
          </cell>
          <cell r="C664">
            <v>-1.37</v>
          </cell>
          <cell r="D664">
            <v>3320800</v>
          </cell>
          <cell r="E664">
            <v>4734</v>
          </cell>
          <cell r="F664">
            <v>1440</v>
          </cell>
        </row>
        <row r="665">
          <cell r="A665" t="str">
            <v>TAKUNI</v>
          </cell>
          <cell r="B665">
            <v>1.96</v>
          </cell>
          <cell r="C665">
            <v>-6.67</v>
          </cell>
          <cell r="D665">
            <v>38655700</v>
          </cell>
          <cell r="E665">
            <v>78760</v>
          </cell>
          <cell r="F665">
            <v>1568</v>
          </cell>
        </row>
        <row r="666">
          <cell r="A666" t="str">
            <v>TAPAC</v>
          </cell>
          <cell r="B666">
            <v>1.79</v>
          </cell>
          <cell r="C666">
            <v>0.56000000000000005</v>
          </cell>
          <cell r="D666">
            <v>25400</v>
          </cell>
          <cell r="E666">
            <v>45</v>
          </cell>
          <cell r="F666">
            <v>737</v>
          </cell>
        </row>
        <row r="667">
          <cell r="A667" t="str">
            <v>TASCO</v>
          </cell>
          <cell r="B667">
            <v>20.399999999999999</v>
          </cell>
          <cell r="C667">
            <v>-1.45</v>
          </cell>
          <cell r="D667">
            <v>9532600</v>
          </cell>
          <cell r="E667">
            <v>197086</v>
          </cell>
          <cell r="F667">
            <v>32199</v>
          </cell>
        </row>
        <row r="668">
          <cell r="A668" t="str">
            <v>TC</v>
          </cell>
          <cell r="B668">
            <v>6.95</v>
          </cell>
          <cell r="C668">
            <v>-5.44</v>
          </cell>
          <cell r="D668">
            <v>1802300</v>
          </cell>
          <cell r="E668">
            <v>12684</v>
          </cell>
          <cell r="F668">
            <v>2294</v>
          </cell>
        </row>
        <row r="669">
          <cell r="A669" t="str">
            <v>TCAP</v>
          </cell>
          <cell r="B669">
            <v>46</v>
          </cell>
          <cell r="C669">
            <v>0</v>
          </cell>
          <cell r="D669">
            <v>3420200</v>
          </cell>
          <cell r="E669">
            <v>155873</v>
          </cell>
          <cell r="F669">
            <v>52700</v>
          </cell>
        </row>
        <row r="670">
          <cell r="A670" t="str">
            <v>TCC</v>
          </cell>
          <cell r="B670">
            <v>0.66</v>
          </cell>
          <cell r="C670">
            <v>1.54</v>
          </cell>
          <cell r="D670">
            <v>1003500</v>
          </cell>
          <cell r="E670">
            <v>665</v>
          </cell>
          <cell r="F670">
            <v>919</v>
          </cell>
        </row>
        <row r="671">
          <cell r="A671" t="str">
            <v>TCCC</v>
          </cell>
          <cell r="B671">
            <v>39.5</v>
          </cell>
          <cell r="C671">
            <v>0.64</v>
          </cell>
          <cell r="D671">
            <v>49200</v>
          </cell>
          <cell r="E671">
            <v>1931</v>
          </cell>
          <cell r="F671">
            <v>23096</v>
          </cell>
        </row>
        <row r="672">
          <cell r="A672" t="str">
            <v>TCJ</v>
          </cell>
          <cell r="B672">
            <v>4.16</v>
          </cell>
          <cell r="C672">
            <v>0</v>
          </cell>
          <cell r="D672">
            <v>0</v>
          </cell>
          <cell r="E672">
            <v>0</v>
          </cell>
          <cell r="F672">
            <v>439</v>
          </cell>
        </row>
        <row r="673">
          <cell r="A673" t="str">
            <v>TCMC</v>
          </cell>
          <cell r="B673">
            <v>1.76</v>
          </cell>
          <cell r="C673">
            <v>-2.76</v>
          </cell>
          <cell r="D673">
            <v>7767500</v>
          </cell>
          <cell r="E673">
            <v>13751</v>
          </cell>
          <cell r="F673">
            <v>1343</v>
          </cell>
        </row>
        <row r="674">
          <cell r="A674" t="str">
            <v>TCOAT</v>
          </cell>
          <cell r="B674">
            <v>25</v>
          </cell>
          <cell r="C674">
            <v>0</v>
          </cell>
          <cell r="D674">
            <v>0</v>
          </cell>
          <cell r="E674">
            <v>0</v>
          </cell>
          <cell r="F674">
            <v>263</v>
          </cell>
        </row>
        <row r="675">
          <cell r="A675" t="str">
            <v>TEAM</v>
          </cell>
          <cell r="B675">
            <v>7.15</v>
          </cell>
          <cell r="C675">
            <v>-4.67</v>
          </cell>
          <cell r="D675">
            <v>3415900</v>
          </cell>
          <cell r="E675">
            <v>24555</v>
          </cell>
          <cell r="F675">
            <v>4555</v>
          </cell>
        </row>
        <row r="676">
          <cell r="A676" t="str">
            <v>TEAMG</v>
          </cell>
          <cell r="B676">
            <v>7.9</v>
          </cell>
          <cell r="C676">
            <v>0</v>
          </cell>
          <cell r="D676">
            <v>1505800</v>
          </cell>
          <cell r="E676">
            <v>11859</v>
          </cell>
          <cell r="F676">
            <v>5372</v>
          </cell>
        </row>
        <row r="677">
          <cell r="A677" t="str">
            <v>TEGH</v>
          </cell>
          <cell r="B677">
            <v>3.74</v>
          </cell>
          <cell r="C677">
            <v>-2.6</v>
          </cell>
          <cell r="D677">
            <v>6689100</v>
          </cell>
          <cell r="E677">
            <v>25170</v>
          </cell>
          <cell r="F677">
            <v>4039</v>
          </cell>
        </row>
        <row r="678">
          <cell r="A678" t="str">
            <v>TEKA</v>
          </cell>
          <cell r="B678">
            <v>3.08</v>
          </cell>
          <cell r="C678">
            <v>0</v>
          </cell>
          <cell r="D678">
            <v>639300</v>
          </cell>
          <cell r="E678">
            <v>1975</v>
          </cell>
          <cell r="F678">
            <v>924</v>
          </cell>
        </row>
        <row r="679">
          <cell r="A679" t="str">
            <v>TFG</v>
          </cell>
          <cell r="B679">
            <v>4.46</v>
          </cell>
          <cell r="C679">
            <v>-3.46</v>
          </cell>
          <cell r="D679">
            <v>14665800</v>
          </cell>
          <cell r="E679">
            <v>65613</v>
          </cell>
          <cell r="F679">
            <v>25217</v>
          </cell>
        </row>
        <row r="680">
          <cell r="A680" t="str">
            <v>TFI</v>
          </cell>
          <cell r="B680">
            <v>0.13</v>
          </cell>
          <cell r="C680">
            <v>8.33</v>
          </cell>
          <cell r="D680">
            <v>134600</v>
          </cell>
          <cell r="E680">
            <v>16</v>
          </cell>
          <cell r="F680">
            <v>2187</v>
          </cell>
        </row>
        <row r="681">
          <cell r="A681" t="str">
            <v>TFM</v>
          </cell>
          <cell r="B681">
            <v>8.0500000000000007</v>
          </cell>
          <cell r="C681">
            <v>-2.42</v>
          </cell>
          <cell r="D681">
            <v>39000</v>
          </cell>
          <cell r="E681">
            <v>313</v>
          </cell>
          <cell r="F681">
            <v>4025</v>
          </cell>
        </row>
        <row r="682">
          <cell r="A682" t="str">
            <v>TFMAMA</v>
          </cell>
          <cell r="B682">
            <v>196.5</v>
          </cell>
          <cell r="C682">
            <v>0</v>
          </cell>
          <cell r="D682">
            <v>0</v>
          </cell>
          <cell r="E682">
            <v>0</v>
          </cell>
          <cell r="F682">
            <v>64787</v>
          </cell>
        </row>
        <row r="683">
          <cell r="A683" t="str">
            <v>TGE</v>
          </cell>
          <cell r="B683">
            <v>1.77</v>
          </cell>
          <cell r="C683">
            <v>-1.67</v>
          </cell>
          <cell r="D683">
            <v>15650800</v>
          </cell>
          <cell r="E683">
            <v>27709</v>
          </cell>
          <cell r="F683">
            <v>3894</v>
          </cell>
        </row>
        <row r="684">
          <cell r="A684" t="str">
            <v>TGH</v>
          </cell>
          <cell r="B684">
            <v>19.7</v>
          </cell>
          <cell r="C684">
            <v>0</v>
          </cell>
          <cell r="D684">
            <v>0</v>
          </cell>
          <cell r="E684">
            <v>0</v>
          </cell>
          <cell r="F684">
            <v>14816</v>
          </cell>
        </row>
        <row r="685">
          <cell r="A685" t="str">
            <v>TGPRO</v>
          </cell>
          <cell r="B685">
            <v>0.19</v>
          </cell>
          <cell r="C685">
            <v>-5</v>
          </cell>
          <cell r="D685">
            <v>2027800</v>
          </cell>
          <cell r="E685">
            <v>388</v>
          </cell>
          <cell r="F685">
            <v>897</v>
          </cell>
        </row>
        <row r="686">
          <cell r="A686" t="str">
            <v>TH</v>
          </cell>
          <cell r="B686">
            <v>1.48</v>
          </cell>
          <cell r="C686">
            <v>-1.99</v>
          </cell>
          <cell r="D686">
            <v>5027700</v>
          </cell>
          <cell r="E686">
            <v>7430</v>
          </cell>
          <cell r="F686">
            <v>1478</v>
          </cell>
        </row>
        <row r="687">
          <cell r="A687" t="str">
            <v>THAI</v>
          </cell>
          <cell r="B687">
            <v>3.32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</row>
        <row r="688">
          <cell r="A688" t="str">
            <v>THANA</v>
          </cell>
          <cell r="B688">
            <v>2.38</v>
          </cell>
          <cell r="C688">
            <v>5.31</v>
          </cell>
          <cell r="D688">
            <v>8374200</v>
          </cell>
          <cell r="E688">
            <v>20465</v>
          </cell>
          <cell r="F688">
            <v>660</v>
          </cell>
        </row>
        <row r="689">
          <cell r="A689" t="str">
            <v>THANI</v>
          </cell>
          <cell r="B689">
            <v>3.64</v>
          </cell>
          <cell r="C689">
            <v>-0.55000000000000004</v>
          </cell>
          <cell r="D689">
            <v>6839600</v>
          </cell>
          <cell r="E689">
            <v>24766</v>
          </cell>
          <cell r="F689">
            <v>20613</v>
          </cell>
        </row>
        <row r="690">
          <cell r="A690" t="str">
            <v>THCOM</v>
          </cell>
          <cell r="B690">
            <v>13.7</v>
          </cell>
          <cell r="C690">
            <v>7.03</v>
          </cell>
          <cell r="D690">
            <v>15157200</v>
          </cell>
          <cell r="E690">
            <v>201967</v>
          </cell>
          <cell r="F690">
            <v>15017</v>
          </cell>
        </row>
        <row r="691">
          <cell r="A691" t="str">
            <v>THE</v>
          </cell>
          <cell r="B691">
            <v>1.51</v>
          </cell>
          <cell r="C691">
            <v>0.67</v>
          </cell>
          <cell r="D691">
            <v>45700</v>
          </cell>
          <cell r="E691">
            <v>70</v>
          </cell>
          <cell r="F691">
            <v>1664</v>
          </cell>
        </row>
        <row r="692">
          <cell r="A692" t="str">
            <v>THG</v>
          </cell>
          <cell r="B692">
            <v>68</v>
          </cell>
          <cell r="C692">
            <v>-0.37</v>
          </cell>
          <cell r="D692">
            <v>902300</v>
          </cell>
          <cell r="E692">
            <v>61341</v>
          </cell>
          <cell r="F692">
            <v>57628</v>
          </cell>
        </row>
        <row r="693">
          <cell r="A693" t="str">
            <v>THIP</v>
          </cell>
          <cell r="B693">
            <v>28</v>
          </cell>
          <cell r="C693">
            <v>-0.88</v>
          </cell>
          <cell r="D693">
            <v>32800</v>
          </cell>
          <cell r="E693">
            <v>911</v>
          </cell>
          <cell r="F693">
            <v>2520</v>
          </cell>
        </row>
        <row r="694">
          <cell r="A694" t="str">
            <v>THL</v>
          </cell>
          <cell r="B694">
            <v>0.46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</row>
        <row r="695">
          <cell r="A695" t="str">
            <v>THMUI</v>
          </cell>
          <cell r="B695">
            <v>0.78</v>
          </cell>
          <cell r="C695">
            <v>-2.5</v>
          </cell>
          <cell r="D695">
            <v>79200</v>
          </cell>
          <cell r="E695">
            <v>61</v>
          </cell>
          <cell r="F695">
            <v>265</v>
          </cell>
        </row>
        <row r="696">
          <cell r="A696" t="str">
            <v>THRE</v>
          </cell>
          <cell r="B696">
            <v>1.01</v>
          </cell>
          <cell r="C696">
            <v>0</v>
          </cell>
          <cell r="D696">
            <v>867600</v>
          </cell>
          <cell r="E696">
            <v>876</v>
          </cell>
          <cell r="F696">
            <v>4257</v>
          </cell>
        </row>
        <row r="697">
          <cell r="A697" t="str">
            <v>THREL</v>
          </cell>
          <cell r="B697">
            <v>4.58</v>
          </cell>
          <cell r="C697">
            <v>-1.72</v>
          </cell>
          <cell r="D697">
            <v>686700</v>
          </cell>
          <cell r="E697">
            <v>3173</v>
          </cell>
          <cell r="F697">
            <v>2748</v>
          </cell>
        </row>
        <row r="698">
          <cell r="A698" t="str">
            <v>TIDLOR</v>
          </cell>
          <cell r="B698">
            <v>25.5</v>
          </cell>
          <cell r="C698">
            <v>-0.97</v>
          </cell>
          <cell r="D698">
            <v>22149100</v>
          </cell>
          <cell r="E698">
            <v>565544</v>
          </cell>
          <cell r="F698">
            <v>71642</v>
          </cell>
        </row>
        <row r="699">
          <cell r="A699" t="str">
            <v>TIGER</v>
          </cell>
          <cell r="B699">
            <v>1.48</v>
          </cell>
          <cell r="C699">
            <v>2.0699999999999998</v>
          </cell>
          <cell r="D699">
            <v>52600</v>
          </cell>
          <cell r="E699">
            <v>78</v>
          </cell>
          <cell r="F699">
            <v>681</v>
          </cell>
        </row>
        <row r="700">
          <cell r="A700" t="str">
            <v>TIPCO</v>
          </cell>
          <cell r="B700">
            <v>9.4499999999999993</v>
          </cell>
          <cell r="C700">
            <v>3.28</v>
          </cell>
          <cell r="D700">
            <v>1622000</v>
          </cell>
          <cell r="E700">
            <v>15146</v>
          </cell>
          <cell r="F700">
            <v>4560</v>
          </cell>
        </row>
        <row r="701">
          <cell r="A701" t="str">
            <v>TIPH</v>
          </cell>
          <cell r="B701">
            <v>42</v>
          </cell>
          <cell r="C701">
            <v>0.6</v>
          </cell>
          <cell r="D701">
            <v>1211900</v>
          </cell>
          <cell r="E701">
            <v>50519</v>
          </cell>
          <cell r="F701">
            <v>24960</v>
          </cell>
        </row>
        <row r="702">
          <cell r="A702" t="str">
            <v>TISCO</v>
          </cell>
          <cell r="B702">
            <v>92.25</v>
          </cell>
          <cell r="C702">
            <v>-0.54</v>
          </cell>
          <cell r="D702">
            <v>2701600</v>
          </cell>
          <cell r="E702">
            <v>249862</v>
          </cell>
          <cell r="F702">
            <v>73860</v>
          </cell>
        </row>
        <row r="703">
          <cell r="A703" t="str">
            <v>TITLE</v>
          </cell>
          <cell r="B703">
            <v>2.12</v>
          </cell>
          <cell r="C703">
            <v>0.95</v>
          </cell>
          <cell r="D703">
            <v>557500</v>
          </cell>
          <cell r="E703">
            <v>1175</v>
          </cell>
          <cell r="F703">
            <v>1530</v>
          </cell>
        </row>
        <row r="704">
          <cell r="A704" t="str">
            <v>TK</v>
          </cell>
          <cell r="B704">
            <v>7.3</v>
          </cell>
          <cell r="C704">
            <v>0.69</v>
          </cell>
          <cell r="D704">
            <v>84000</v>
          </cell>
          <cell r="E704">
            <v>608</v>
          </cell>
          <cell r="F704">
            <v>3650</v>
          </cell>
        </row>
        <row r="705">
          <cell r="A705" t="str">
            <v>TKC</v>
          </cell>
          <cell r="B705">
            <v>21.4</v>
          </cell>
          <cell r="C705">
            <v>0.94</v>
          </cell>
          <cell r="D705">
            <v>82300</v>
          </cell>
          <cell r="E705">
            <v>1740</v>
          </cell>
          <cell r="F705">
            <v>6420</v>
          </cell>
        </row>
        <row r="706">
          <cell r="A706" t="str">
            <v>TKN</v>
          </cell>
          <cell r="B706">
            <v>10.3</v>
          </cell>
          <cell r="C706">
            <v>5.64</v>
          </cell>
          <cell r="D706">
            <v>40034800</v>
          </cell>
          <cell r="E706">
            <v>417504</v>
          </cell>
          <cell r="F706">
            <v>14214</v>
          </cell>
        </row>
        <row r="707">
          <cell r="A707" t="str">
            <v>TKS</v>
          </cell>
          <cell r="B707">
            <v>9.4499999999999993</v>
          </cell>
          <cell r="C707">
            <v>-8.25</v>
          </cell>
          <cell r="D707">
            <v>3978500</v>
          </cell>
          <cell r="E707">
            <v>38147</v>
          </cell>
          <cell r="F707">
            <v>4805</v>
          </cell>
        </row>
        <row r="708">
          <cell r="A708" t="str">
            <v>TKT</v>
          </cell>
          <cell r="B708">
            <v>2.34</v>
          </cell>
          <cell r="C708">
            <v>-2.5</v>
          </cell>
          <cell r="D708">
            <v>735600</v>
          </cell>
          <cell r="E708">
            <v>1723</v>
          </cell>
          <cell r="F708">
            <v>821</v>
          </cell>
        </row>
        <row r="709">
          <cell r="A709" t="str">
            <v>TLI</v>
          </cell>
          <cell r="B709">
            <v>12.9</v>
          </cell>
          <cell r="C709">
            <v>-1.53</v>
          </cell>
          <cell r="D709">
            <v>21859000</v>
          </cell>
          <cell r="E709">
            <v>280519</v>
          </cell>
          <cell r="F709">
            <v>147705</v>
          </cell>
        </row>
        <row r="710">
          <cell r="A710" t="str">
            <v>TM</v>
          </cell>
          <cell r="B710">
            <v>2.5</v>
          </cell>
          <cell r="C710">
            <v>-3.1</v>
          </cell>
          <cell r="D710">
            <v>147700</v>
          </cell>
          <cell r="E710">
            <v>369</v>
          </cell>
          <cell r="F710">
            <v>770</v>
          </cell>
        </row>
        <row r="711">
          <cell r="A711" t="str">
            <v>TMC</v>
          </cell>
          <cell r="B711">
            <v>2.98</v>
          </cell>
          <cell r="C711">
            <v>-2.61</v>
          </cell>
          <cell r="D711">
            <v>1580700</v>
          </cell>
          <cell r="E711">
            <v>4796</v>
          </cell>
          <cell r="F711">
            <v>1367</v>
          </cell>
        </row>
        <row r="712">
          <cell r="A712" t="str">
            <v>TMD</v>
          </cell>
          <cell r="B712">
            <v>23.1</v>
          </cell>
          <cell r="C712">
            <v>0</v>
          </cell>
          <cell r="D712">
            <v>2500</v>
          </cell>
          <cell r="E712">
            <v>58</v>
          </cell>
          <cell r="F712">
            <v>3465</v>
          </cell>
        </row>
        <row r="713">
          <cell r="A713" t="str">
            <v>TMI</v>
          </cell>
          <cell r="B713">
            <v>1.89</v>
          </cell>
          <cell r="C713">
            <v>-0.53</v>
          </cell>
          <cell r="D713">
            <v>11793700</v>
          </cell>
          <cell r="E713">
            <v>22479</v>
          </cell>
          <cell r="F713">
            <v>1269</v>
          </cell>
        </row>
        <row r="714">
          <cell r="A714" t="str">
            <v>TMILL</v>
          </cell>
          <cell r="B714">
            <v>3.9</v>
          </cell>
          <cell r="C714">
            <v>0.52</v>
          </cell>
          <cell r="D714">
            <v>81900</v>
          </cell>
          <cell r="E714">
            <v>320</v>
          </cell>
          <cell r="F714">
            <v>1555</v>
          </cell>
        </row>
        <row r="715">
          <cell r="A715" t="str">
            <v>TMT</v>
          </cell>
          <cell r="B715">
            <v>7.7</v>
          </cell>
          <cell r="C715">
            <v>0.65</v>
          </cell>
          <cell r="D715">
            <v>171000</v>
          </cell>
          <cell r="E715">
            <v>1318</v>
          </cell>
          <cell r="F715">
            <v>6705</v>
          </cell>
        </row>
        <row r="716">
          <cell r="A716" t="str">
            <v>TMW</v>
          </cell>
          <cell r="B716">
            <v>39.5</v>
          </cell>
          <cell r="C716">
            <v>0.64</v>
          </cell>
          <cell r="D716">
            <v>1600</v>
          </cell>
          <cell r="E716">
            <v>63</v>
          </cell>
          <cell r="F716">
            <v>1576</v>
          </cell>
        </row>
        <row r="717">
          <cell r="A717" t="str">
            <v>TNDT</v>
          </cell>
          <cell r="B717">
            <v>0.41</v>
          </cell>
          <cell r="C717">
            <v>0</v>
          </cell>
          <cell r="D717">
            <v>1175600</v>
          </cell>
          <cell r="E717">
            <v>477</v>
          </cell>
          <cell r="F717">
            <v>331</v>
          </cell>
        </row>
        <row r="718">
          <cell r="A718" t="str">
            <v>TNH</v>
          </cell>
          <cell r="B718">
            <v>35.5</v>
          </cell>
          <cell r="C718">
            <v>0</v>
          </cell>
          <cell r="D718">
            <v>100</v>
          </cell>
          <cell r="E718">
            <v>4</v>
          </cell>
          <cell r="F718">
            <v>6390</v>
          </cell>
        </row>
        <row r="719">
          <cell r="A719" t="str">
            <v>TNITY</v>
          </cell>
          <cell r="B719">
            <v>5.3</v>
          </cell>
          <cell r="C719">
            <v>-1.85</v>
          </cell>
          <cell r="D719">
            <v>505300</v>
          </cell>
          <cell r="E719">
            <v>2696</v>
          </cell>
          <cell r="F719">
            <v>1136</v>
          </cell>
        </row>
        <row r="720">
          <cell r="A720" t="str">
            <v>TNL</v>
          </cell>
          <cell r="B720">
            <v>34.75</v>
          </cell>
          <cell r="C720">
            <v>0</v>
          </cell>
          <cell r="D720">
            <v>18200</v>
          </cell>
          <cell r="E720">
            <v>615</v>
          </cell>
          <cell r="F720">
            <v>10586</v>
          </cell>
        </row>
        <row r="721">
          <cell r="A721" t="str">
            <v>TNP</v>
          </cell>
          <cell r="B721">
            <v>3.48</v>
          </cell>
          <cell r="C721">
            <v>-0.56999999999999995</v>
          </cell>
          <cell r="D721">
            <v>421700</v>
          </cell>
          <cell r="E721">
            <v>1460</v>
          </cell>
          <cell r="F721">
            <v>2784</v>
          </cell>
        </row>
        <row r="722">
          <cell r="A722" t="str">
            <v>TNPC</v>
          </cell>
          <cell r="B722">
            <v>1.69</v>
          </cell>
          <cell r="C722">
            <v>0.6</v>
          </cell>
          <cell r="D722">
            <v>10400</v>
          </cell>
          <cell r="E722">
            <v>17</v>
          </cell>
          <cell r="F722">
            <v>576</v>
          </cell>
        </row>
        <row r="723">
          <cell r="A723" t="str">
            <v>TNR</v>
          </cell>
          <cell r="B723">
            <v>8.9499999999999993</v>
          </cell>
          <cell r="C723">
            <v>1.1299999999999999</v>
          </cell>
          <cell r="D723">
            <v>17400</v>
          </cell>
          <cell r="E723">
            <v>155</v>
          </cell>
          <cell r="F723">
            <v>2685</v>
          </cell>
        </row>
        <row r="724">
          <cell r="A724" t="str">
            <v>TOA</v>
          </cell>
          <cell r="B724">
            <v>29.25</v>
          </cell>
          <cell r="C724">
            <v>-1.68</v>
          </cell>
          <cell r="D724">
            <v>2066000</v>
          </cell>
          <cell r="E724">
            <v>60234</v>
          </cell>
          <cell r="F724">
            <v>59348</v>
          </cell>
        </row>
        <row r="725">
          <cell r="A725" t="str">
            <v>TOG</v>
          </cell>
          <cell r="B725">
            <v>9.65</v>
          </cell>
          <cell r="C725">
            <v>-1.53</v>
          </cell>
          <cell r="D725">
            <v>384100</v>
          </cell>
          <cell r="E725">
            <v>3716</v>
          </cell>
          <cell r="F725">
            <v>4577</v>
          </cell>
        </row>
        <row r="726">
          <cell r="A726" t="str">
            <v>TOP</v>
          </cell>
          <cell r="B726">
            <v>47.25</v>
          </cell>
          <cell r="C726">
            <v>-0.53</v>
          </cell>
          <cell r="D726">
            <v>8051000</v>
          </cell>
          <cell r="E726">
            <v>377488</v>
          </cell>
          <cell r="F726">
            <v>105549</v>
          </cell>
        </row>
        <row r="727">
          <cell r="A727" t="str">
            <v>TOPP</v>
          </cell>
          <cell r="B727">
            <v>153.5</v>
          </cell>
          <cell r="C727">
            <v>0</v>
          </cell>
          <cell r="D727">
            <v>0</v>
          </cell>
          <cell r="E727">
            <v>0</v>
          </cell>
          <cell r="F727">
            <v>921</v>
          </cell>
        </row>
        <row r="728">
          <cell r="A728" t="str">
            <v>TPA</v>
          </cell>
          <cell r="B728">
            <v>5.7</v>
          </cell>
          <cell r="C728">
            <v>3.64</v>
          </cell>
          <cell r="D728">
            <v>1600</v>
          </cell>
          <cell r="E728">
            <v>9</v>
          </cell>
          <cell r="F728">
            <v>693</v>
          </cell>
        </row>
        <row r="729">
          <cell r="A729" t="str">
            <v>TPAC</v>
          </cell>
          <cell r="B729">
            <v>15.4</v>
          </cell>
          <cell r="C729">
            <v>2.67</v>
          </cell>
          <cell r="D729">
            <v>193500</v>
          </cell>
          <cell r="E729">
            <v>2967</v>
          </cell>
          <cell r="F729">
            <v>5029</v>
          </cell>
        </row>
        <row r="730">
          <cell r="A730" t="str">
            <v>TPBI</v>
          </cell>
          <cell r="B730">
            <v>4.16</v>
          </cell>
          <cell r="C730">
            <v>-0.48</v>
          </cell>
          <cell r="D730">
            <v>93000</v>
          </cell>
          <cell r="E730">
            <v>388</v>
          </cell>
          <cell r="F730">
            <v>1734</v>
          </cell>
        </row>
        <row r="731">
          <cell r="A731" t="str">
            <v>TPCH</v>
          </cell>
          <cell r="B731">
            <v>8</v>
          </cell>
          <cell r="C731">
            <v>0.63</v>
          </cell>
          <cell r="D731">
            <v>1359300</v>
          </cell>
          <cell r="E731">
            <v>10833</v>
          </cell>
          <cell r="F731">
            <v>3210</v>
          </cell>
        </row>
        <row r="732">
          <cell r="A732" t="str">
            <v>TPCS</v>
          </cell>
          <cell r="B732">
            <v>19.399999999999999</v>
          </cell>
          <cell r="C732">
            <v>0</v>
          </cell>
          <cell r="D732">
            <v>0</v>
          </cell>
          <cell r="E732">
            <v>0</v>
          </cell>
          <cell r="F732">
            <v>2095</v>
          </cell>
        </row>
        <row r="733">
          <cell r="A733" t="str">
            <v>TPIPL</v>
          </cell>
          <cell r="B733">
            <v>1.55</v>
          </cell>
          <cell r="C733">
            <v>-1.27</v>
          </cell>
          <cell r="D733">
            <v>5127300</v>
          </cell>
          <cell r="E733">
            <v>7927</v>
          </cell>
          <cell r="F733">
            <v>29350</v>
          </cell>
        </row>
        <row r="734">
          <cell r="A734" t="str">
            <v>TPIPP</v>
          </cell>
          <cell r="B734">
            <v>3.28</v>
          </cell>
          <cell r="C734">
            <v>-1.2</v>
          </cell>
          <cell r="D734">
            <v>2204100</v>
          </cell>
          <cell r="E734">
            <v>7265</v>
          </cell>
          <cell r="F734">
            <v>27552</v>
          </cell>
        </row>
        <row r="735">
          <cell r="A735" t="str">
            <v>TPLAS</v>
          </cell>
          <cell r="B735">
            <v>2.08</v>
          </cell>
          <cell r="C735">
            <v>0</v>
          </cell>
          <cell r="D735">
            <v>16100</v>
          </cell>
          <cell r="E735">
            <v>33</v>
          </cell>
          <cell r="F735">
            <v>562</v>
          </cell>
        </row>
        <row r="736">
          <cell r="A736" t="str">
            <v>TPOLY</v>
          </cell>
          <cell r="B736">
            <v>1.19</v>
          </cell>
          <cell r="C736">
            <v>-0.83</v>
          </cell>
          <cell r="D736">
            <v>290500</v>
          </cell>
          <cell r="E736">
            <v>347</v>
          </cell>
          <cell r="F736">
            <v>682</v>
          </cell>
        </row>
        <row r="737">
          <cell r="A737" t="str">
            <v>TPP</v>
          </cell>
          <cell r="B737">
            <v>19</v>
          </cell>
          <cell r="C737">
            <v>-2.06</v>
          </cell>
          <cell r="D737">
            <v>1900</v>
          </cell>
          <cell r="E737">
            <v>36</v>
          </cell>
          <cell r="F737">
            <v>713</v>
          </cell>
        </row>
        <row r="738">
          <cell r="A738" t="str">
            <v>TPS</v>
          </cell>
          <cell r="B738">
            <v>3.08</v>
          </cell>
          <cell r="C738">
            <v>-0.65</v>
          </cell>
          <cell r="D738">
            <v>188400</v>
          </cell>
          <cell r="E738">
            <v>570</v>
          </cell>
          <cell r="F738">
            <v>1091</v>
          </cell>
        </row>
        <row r="739">
          <cell r="A739" t="str">
            <v>TQM</v>
          </cell>
          <cell r="B739">
            <v>29</v>
          </cell>
          <cell r="C739">
            <v>1.75</v>
          </cell>
          <cell r="D739">
            <v>1922200</v>
          </cell>
          <cell r="E739">
            <v>54070</v>
          </cell>
          <cell r="F739">
            <v>17400</v>
          </cell>
        </row>
        <row r="740">
          <cell r="A740" t="str">
            <v>TQR</v>
          </cell>
          <cell r="B740">
            <v>10.7</v>
          </cell>
          <cell r="C740">
            <v>-5.31</v>
          </cell>
          <cell r="D740">
            <v>422100</v>
          </cell>
          <cell r="E740">
            <v>4612</v>
          </cell>
          <cell r="F740">
            <v>2461</v>
          </cell>
        </row>
        <row r="741">
          <cell r="A741" t="str">
            <v>TR</v>
          </cell>
          <cell r="B741">
            <v>47</v>
          </cell>
          <cell r="C741">
            <v>0</v>
          </cell>
          <cell r="D741">
            <v>0</v>
          </cell>
          <cell r="E741">
            <v>0</v>
          </cell>
          <cell r="F741">
            <v>9475</v>
          </cell>
        </row>
        <row r="742">
          <cell r="A742" t="str">
            <v>TRC</v>
          </cell>
          <cell r="B742">
            <v>0.51</v>
          </cell>
          <cell r="C742">
            <v>-1.92</v>
          </cell>
          <cell r="D742">
            <v>12594800</v>
          </cell>
          <cell r="E742">
            <v>6356</v>
          </cell>
          <cell r="F742">
            <v>4889</v>
          </cell>
        </row>
        <row r="743">
          <cell r="A743" t="str">
            <v>TRITN</v>
          </cell>
          <cell r="B743">
            <v>0.15</v>
          </cell>
          <cell r="C743">
            <v>-6.25</v>
          </cell>
          <cell r="D743">
            <v>3871200</v>
          </cell>
          <cell r="E743">
            <v>586</v>
          </cell>
          <cell r="F743">
            <v>1669</v>
          </cell>
        </row>
        <row r="744">
          <cell r="A744" t="str">
            <v>TRT</v>
          </cell>
          <cell r="B744">
            <v>2.42</v>
          </cell>
          <cell r="C744">
            <v>-0.82</v>
          </cell>
          <cell r="D744">
            <v>22800</v>
          </cell>
          <cell r="E744">
            <v>55</v>
          </cell>
          <cell r="F744">
            <v>745</v>
          </cell>
        </row>
        <row r="745">
          <cell r="A745" t="str">
            <v>TRU</v>
          </cell>
          <cell r="B745">
            <v>5.0999999999999996</v>
          </cell>
          <cell r="C745">
            <v>-3.77</v>
          </cell>
          <cell r="D745">
            <v>1035700</v>
          </cell>
          <cell r="E745">
            <v>5307</v>
          </cell>
          <cell r="F745">
            <v>3088</v>
          </cell>
        </row>
        <row r="746">
          <cell r="A746" t="str">
            <v>TRUBB</v>
          </cell>
          <cell r="B746">
            <v>1.57</v>
          </cell>
          <cell r="C746">
            <v>-6.55</v>
          </cell>
          <cell r="D746">
            <v>3335300</v>
          </cell>
          <cell r="E746">
            <v>5321</v>
          </cell>
          <cell r="F746">
            <v>1284</v>
          </cell>
        </row>
        <row r="747">
          <cell r="A747" t="str">
            <v>TRUE</v>
          </cell>
          <cell r="B747">
            <v>7.65</v>
          </cell>
          <cell r="C747">
            <v>-0.65</v>
          </cell>
          <cell r="D747">
            <v>117633900</v>
          </cell>
          <cell r="E747">
            <v>890821</v>
          </cell>
          <cell r="F747">
            <v>264324</v>
          </cell>
        </row>
        <row r="748">
          <cell r="A748" t="str">
            <v>TRV</v>
          </cell>
          <cell r="B748">
            <v>3.88</v>
          </cell>
          <cell r="C748">
            <v>-3</v>
          </cell>
          <cell r="D748">
            <v>18700</v>
          </cell>
          <cell r="E748">
            <v>74</v>
          </cell>
          <cell r="F748">
            <v>815</v>
          </cell>
        </row>
        <row r="749">
          <cell r="A749" t="str">
            <v>TSC</v>
          </cell>
          <cell r="B749">
            <v>13.7</v>
          </cell>
          <cell r="C749">
            <v>-0.72</v>
          </cell>
          <cell r="D749">
            <v>9900</v>
          </cell>
          <cell r="E749">
            <v>137</v>
          </cell>
          <cell r="F749">
            <v>3559</v>
          </cell>
        </row>
        <row r="750">
          <cell r="A750" t="str">
            <v>TSE</v>
          </cell>
          <cell r="B750">
            <v>2.2200000000000002</v>
          </cell>
          <cell r="C750">
            <v>3.74</v>
          </cell>
          <cell r="D750">
            <v>9330000</v>
          </cell>
          <cell r="E750">
            <v>21051</v>
          </cell>
          <cell r="F750">
            <v>4701</v>
          </cell>
        </row>
        <row r="751">
          <cell r="A751" t="str">
            <v>TSF</v>
          </cell>
          <cell r="B751">
            <v>0.01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</row>
        <row r="752">
          <cell r="A752" t="str">
            <v>TSI</v>
          </cell>
          <cell r="B752">
            <v>0.27</v>
          </cell>
          <cell r="C752">
            <v>-3.57</v>
          </cell>
          <cell r="D752">
            <v>106600</v>
          </cell>
          <cell r="E752">
            <v>28</v>
          </cell>
          <cell r="F752">
            <v>514</v>
          </cell>
        </row>
        <row r="753">
          <cell r="A753" t="str">
            <v>TSR</v>
          </cell>
          <cell r="B753">
            <v>3.42</v>
          </cell>
          <cell r="C753">
            <v>0</v>
          </cell>
          <cell r="D753">
            <v>0</v>
          </cell>
          <cell r="E753">
            <v>0</v>
          </cell>
          <cell r="F753">
            <v>1879</v>
          </cell>
        </row>
        <row r="754">
          <cell r="A754" t="str">
            <v>TSTE</v>
          </cell>
          <cell r="B754">
            <v>7.45</v>
          </cell>
          <cell r="C754">
            <v>0</v>
          </cell>
          <cell r="D754">
            <v>0</v>
          </cell>
          <cell r="E754">
            <v>0</v>
          </cell>
          <cell r="F754">
            <v>2856</v>
          </cell>
        </row>
        <row r="755">
          <cell r="A755" t="str">
            <v>TSTH</v>
          </cell>
          <cell r="B755">
            <v>1.03</v>
          </cell>
          <cell r="C755">
            <v>-0.96</v>
          </cell>
          <cell r="D755">
            <v>1469200</v>
          </cell>
          <cell r="E755">
            <v>1508</v>
          </cell>
          <cell r="F755">
            <v>8674</v>
          </cell>
        </row>
        <row r="756">
          <cell r="A756" t="str">
            <v>TTA</v>
          </cell>
          <cell r="B756">
            <v>6.9</v>
          </cell>
          <cell r="C756">
            <v>-1.43</v>
          </cell>
          <cell r="D756">
            <v>2277000</v>
          </cell>
          <cell r="E756">
            <v>15667</v>
          </cell>
          <cell r="F756">
            <v>12575</v>
          </cell>
        </row>
        <row r="757">
          <cell r="A757" t="str">
            <v>TTB</v>
          </cell>
          <cell r="B757">
            <v>1.49</v>
          </cell>
          <cell r="C757">
            <v>-1.32</v>
          </cell>
          <cell r="D757">
            <v>299771500</v>
          </cell>
          <cell r="E757">
            <v>447565</v>
          </cell>
          <cell r="F757">
            <v>144199</v>
          </cell>
        </row>
        <row r="758">
          <cell r="A758" t="str">
            <v>TTCL</v>
          </cell>
          <cell r="B758">
            <v>3.96</v>
          </cell>
          <cell r="C758">
            <v>-1.49</v>
          </cell>
          <cell r="D758">
            <v>1994000</v>
          </cell>
          <cell r="E758">
            <v>7921</v>
          </cell>
          <cell r="F758">
            <v>2439</v>
          </cell>
        </row>
        <row r="759">
          <cell r="A759" t="str">
            <v>TTI</v>
          </cell>
          <cell r="B759">
            <v>29</v>
          </cell>
          <cell r="C759">
            <v>0</v>
          </cell>
          <cell r="D759">
            <v>200</v>
          </cell>
          <cell r="E759">
            <v>6</v>
          </cell>
          <cell r="F759">
            <v>1450</v>
          </cell>
        </row>
        <row r="760">
          <cell r="A760" t="str">
            <v>TTT</v>
          </cell>
          <cell r="B760">
            <v>50.5</v>
          </cell>
          <cell r="C760">
            <v>1</v>
          </cell>
          <cell r="D760">
            <v>100</v>
          </cell>
          <cell r="E760">
            <v>5</v>
          </cell>
          <cell r="F760">
            <v>2921</v>
          </cell>
        </row>
        <row r="761">
          <cell r="A761" t="str">
            <v>TTW</v>
          </cell>
          <cell r="B761">
            <v>8.65</v>
          </cell>
          <cell r="C761">
            <v>0</v>
          </cell>
          <cell r="D761">
            <v>1236700</v>
          </cell>
          <cell r="E761">
            <v>10734</v>
          </cell>
          <cell r="F761">
            <v>34514</v>
          </cell>
        </row>
        <row r="762">
          <cell r="A762" t="str">
            <v>TU</v>
          </cell>
          <cell r="B762">
            <v>15</v>
          </cell>
          <cell r="C762">
            <v>0</v>
          </cell>
          <cell r="D762">
            <v>42422700</v>
          </cell>
          <cell r="E762">
            <v>626879</v>
          </cell>
          <cell r="F762">
            <v>71577</v>
          </cell>
        </row>
        <row r="763">
          <cell r="A763" t="str">
            <v>TVDH</v>
          </cell>
          <cell r="B763">
            <v>0.59</v>
          </cell>
          <cell r="C763">
            <v>1.72</v>
          </cell>
          <cell r="D763">
            <v>1252400</v>
          </cell>
          <cell r="E763">
            <v>733</v>
          </cell>
          <cell r="F763">
            <v>1010</v>
          </cell>
        </row>
        <row r="764">
          <cell r="A764" t="str">
            <v>TVI</v>
          </cell>
          <cell r="B764">
            <v>8.9499999999999993</v>
          </cell>
          <cell r="C764">
            <v>1.7</v>
          </cell>
          <cell r="D764">
            <v>128800</v>
          </cell>
          <cell r="E764">
            <v>1122</v>
          </cell>
          <cell r="F764">
            <v>2712</v>
          </cell>
        </row>
        <row r="765">
          <cell r="A765" t="str">
            <v>TVO</v>
          </cell>
          <cell r="B765">
            <v>26.5</v>
          </cell>
          <cell r="C765">
            <v>0</v>
          </cell>
          <cell r="D765">
            <v>695200</v>
          </cell>
          <cell r="E765">
            <v>18319</v>
          </cell>
          <cell r="F765">
            <v>23571</v>
          </cell>
        </row>
        <row r="766">
          <cell r="A766" t="str">
            <v>TVT</v>
          </cell>
          <cell r="B766">
            <v>0.46</v>
          </cell>
          <cell r="C766">
            <v>0</v>
          </cell>
          <cell r="D766">
            <v>26400</v>
          </cell>
          <cell r="E766">
            <v>12</v>
          </cell>
          <cell r="F766">
            <v>368</v>
          </cell>
        </row>
        <row r="767">
          <cell r="A767" t="str">
            <v>TWP</v>
          </cell>
          <cell r="B767">
            <v>2.34</v>
          </cell>
          <cell r="C767">
            <v>-2.5</v>
          </cell>
          <cell r="D767">
            <v>39800</v>
          </cell>
          <cell r="E767">
            <v>94</v>
          </cell>
          <cell r="F767">
            <v>632</v>
          </cell>
        </row>
        <row r="768">
          <cell r="A768" t="str">
            <v>TWPC</v>
          </cell>
          <cell r="B768">
            <v>4.32</v>
          </cell>
          <cell r="C768">
            <v>-2.2599999999999998</v>
          </cell>
          <cell r="D768">
            <v>653400</v>
          </cell>
          <cell r="E768">
            <v>2849</v>
          </cell>
          <cell r="F768">
            <v>3803</v>
          </cell>
        </row>
        <row r="769">
          <cell r="A769" t="str">
            <v>TWZ</v>
          </cell>
          <cell r="B769">
            <v>0.06</v>
          </cell>
          <cell r="C769">
            <v>20</v>
          </cell>
          <cell r="D769">
            <v>7673600</v>
          </cell>
          <cell r="E769">
            <v>449</v>
          </cell>
          <cell r="F769">
            <v>1192</v>
          </cell>
        </row>
        <row r="770">
          <cell r="A770" t="str">
            <v>TYCN</v>
          </cell>
          <cell r="B770">
            <v>2.64</v>
          </cell>
          <cell r="C770">
            <v>-2.94</v>
          </cell>
          <cell r="D770">
            <v>16100</v>
          </cell>
          <cell r="E770">
            <v>43</v>
          </cell>
          <cell r="F770">
            <v>1575</v>
          </cell>
        </row>
        <row r="771">
          <cell r="A771" t="str">
            <v>UAC</v>
          </cell>
          <cell r="B771">
            <v>3.98</v>
          </cell>
          <cell r="C771">
            <v>-1</v>
          </cell>
          <cell r="D771">
            <v>439300</v>
          </cell>
          <cell r="E771">
            <v>1767</v>
          </cell>
          <cell r="F771">
            <v>2657</v>
          </cell>
        </row>
        <row r="772">
          <cell r="A772" t="str">
            <v>UBA</v>
          </cell>
          <cell r="B772">
            <v>1.6</v>
          </cell>
          <cell r="C772">
            <v>1.27</v>
          </cell>
          <cell r="D772">
            <v>489500</v>
          </cell>
          <cell r="E772">
            <v>785</v>
          </cell>
          <cell r="F772">
            <v>960</v>
          </cell>
        </row>
        <row r="773">
          <cell r="A773" t="str">
            <v>UBE</v>
          </cell>
          <cell r="B773">
            <v>1.1399999999999999</v>
          </cell>
          <cell r="C773">
            <v>-3.39</v>
          </cell>
          <cell r="D773">
            <v>12675400</v>
          </cell>
          <cell r="E773">
            <v>14398</v>
          </cell>
          <cell r="F773">
            <v>4462</v>
          </cell>
        </row>
        <row r="774">
          <cell r="A774" t="str">
            <v>UBIS</v>
          </cell>
          <cell r="B774">
            <v>2.52</v>
          </cell>
          <cell r="C774">
            <v>0</v>
          </cell>
          <cell r="D774">
            <v>31700</v>
          </cell>
          <cell r="E774">
            <v>80</v>
          </cell>
          <cell r="F774">
            <v>718</v>
          </cell>
        </row>
        <row r="775">
          <cell r="A775" t="str">
            <v>UEC</v>
          </cell>
          <cell r="B775">
            <v>1.22</v>
          </cell>
          <cell r="C775">
            <v>-2.4</v>
          </cell>
          <cell r="D775">
            <v>588100</v>
          </cell>
          <cell r="E775">
            <v>721</v>
          </cell>
          <cell r="F775">
            <v>696</v>
          </cell>
        </row>
        <row r="776">
          <cell r="A776" t="str">
            <v>UKEM</v>
          </cell>
          <cell r="B776">
            <v>1.1499999999999999</v>
          </cell>
          <cell r="C776">
            <v>-2.54</v>
          </cell>
          <cell r="D776">
            <v>3786700</v>
          </cell>
          <cell r="E776">
            <v>4358</v>
          </cell>
          <cell r="F776">
            <v>1336</v>
          </cell>
        </row>
        <row r="777">
          <cell r="A777" t="str">
            <v>UMI</v>
          </cell>
          <cell r="B777">
            <v>1.3</v>
          </cell>
          <cell r="C777">
            <v>-2.2599999999999998</v>
          </cell>
          <cell r="D777">
            <v>125800</v>
          </cell>
          <cell r="E777">
            <v>166</v>
          </cell>
          <cell r="F777">
            <v>1087</v>
          </cell>
        </row>
        <row r="778">
          <cell r="A778" t="str">
            <v>UMS</v>
          </cell>
          <cell r="B778">
            <v>1.32</v>
          </cell>
          <cell r="C778">
            <v>0</v>
          </cell>
          <cell r="D778">
            <v>800</v>
          </cell>
          <cell r="E778">
            <v>1</v>
          </cell>
          <cell r="F778">
            <v>1512</v>
          </cell>
        </row>
        <row r="779">
          <cell r="A779" t="str">
            <v>UNIQ</v>
          </cell>
          <cell r="B779">
            <v>3.66</v>
          </cell>
          <cell r="C779">
            <v>0</v>
          </cell>
          <cell r="D779">
            <v>39100</v>
          </cell>
          <cell r="E779">
            <v>142</v>
          </cell>
          <cell r="F779">
            <v>3957</v>
          </cell>
        </row>
        <row r="780">
          <cell r="A780" t="str">
            <v>UOBKH</v>
          </cell>
          <cell r="B780">
            <v>5.55</v>
          </cell>
          <cell r="C780">
            <v>0.91</v>
          </cell>
          <cell r="D780">
            <v>1300</v>
          </cell>
          <cell r="E780">
            <v>7</v>
          </cell>
          <cell r="F780">
            <v>2789</v>
          </cell>
        </row>
        <row r="781">
          <cell r="A781" t="str">
            <v>UP</v>
          </cell>
          <cell r="B781">
            <v>18.7</v>
          </cell>
          <cell r="C781">
            <v>0</v>
          </cell>
          <cell r="D781">
            <v>1200</v>
          </cell>
          <cell r="E781">
            <v>22</v>
          </cell>
          <cell r="F781">
            <v>468</v>
          </cell>
        </row>
        <row r="782">
          <cell r="A782" t="str">
            <v>UPF</v>
          </cell>
          <cell r="B782">
            <v>52.5</v>
          </cell>
          <cell r="C782">
            <v>0</v>
          </cell>
          <cell r="D782">
            <v>1900</v>
          </cell>
          <cell r="E782">
            <v>100</v>
          </cell>
          <cell r="F782">
            <v>394</v>
          </cell>
        </row>
        <row r="783">
          <cell r="A783" t="str">
            <v>UPOIC</v>
          </cell>
          <cell r="B783">
            <v>6.25</v>
          </cell>
          <cell r="C783">
            <v>0</v>
          </cell>
          <cell r="D783">
            <v>11900</v>
          </cell>
          <cell r="E783">
            <v>74</v>
          </cell>
          <cell r="F783">
            <v>2025</v>
          </cell>
        </row>
        <row r="784">
          <cell r="A784" t="str">
            <v>UREKA</v>
          </cell>
          <cell r="B784">
            <v>0.77</v>
          </cell>
          <cell r="C784">
            <v>-4.9400000000000004</v>
          </cell>
          <cell r="D784">
            <v>9798600</v>
          </cell>
          <cell r="E784">
            <v>7652</v>
          </cell>
          <cell r="F784">
            <v>1400</v>
          </cell>
        </row>
        <row r="785">
          <cell r="A785" t="str">
            <v>UTP</v>
          </cell>
          <cell r="B785">
            <v>11.4</v>
          </cell>
          <cell r="C785">
            <v>-0.87</v>
          </cell>
          <cell r="D785">
            <v>558500</v>
          </cell>
          <cell r="E785">
            <v>6416</v>
          </cell>
          <cell r="F785">
            <v>7410</v>
          </cell>
        </row>
        <row r="786">
          <cell r="A786" t="str">
            <v>UV</v>
          </cell>
          <cell r="B786">
            <v>2.82</v>
          </cell>
          <cell r="C786">
            <v>0.71</v>
          </cell>
          <cell r="D786">
            <v>1446100</v>
          </cell>
          <cell r="E786">
            <v>4016</v>
          </cell>
          <cell r="F786">
            <v>5392</v>
          </cell>
        </row>
        <row r="787">
          <cell r="A787" t="str">
            <v>UVAN</v>
          </cell>
          <cell r="B787">
            <v>8.1</v>
          </cell>
          <cell r="C787">
            <v>3.85</v>
          </cell>
          <cell r="D787">
            <v>1243500</v>
          </cell>
          <cell r="E787">
            <v>9929</v>
          </cell>
          <cell r="F787">
            <v>7614</v>
          </cell>
        </row>
        <row r="788">
          <cell r="A788" t="str">
            <v>VARO</v>
          </cell>
          <cell r="B788">
            <v>4.88</v>
          </cell>
          <cell r="C788">
            <v>-0.41</v>
          </cell>
          <cell r="D788">
            <v>25300</v>
          </cell>
          <cell r="E788">
            <v>123</v>
          </cell>
          <cell r="F788">
            <v>488</v>
          </cell>
        </row>
        <row r="789">
          <cell r="A789" t="str">
            <v>VCOM</v>
          </cell>
          <cell r="B789">
            <v>4.5</v>
          </cell>
          <cell r="C789">
            <v>1.81</v>
          </cell>
          <cell r="D789">
            <v>200000</v>
          </cell>
          <cell r="E789">
            <v>908</v>
          </cell>
          <cell r="F789">
            <v>1382</v>
          </cell>
        </row>
        <row r="790">
          <cell r="A790" t="str">
            <v>VGI</v>
          </cell>
          <cell r="B790">
            <v>3.2</v>
          </cell>
          <cell r="C790">
            <v>0</v>
          </cell>
          <cell r="D790">
            <v>32823000</v>
          </cell>
          <cell r="E790">
            <v>104752</v>
          </cell>
          <cell r="F790">
            <v>35822</v>
          </cell>
        </row>
        <row r="791">
          <cell r="A791" t="str">
            <v>VIBHA</v>
          </cell>
          <cell r="B791">
            <v>2.58</v>
          </cell>
          <cell r="C791">
            <v>0</v>
          </cell>
          <cell r="D791">
            <v>1322000</v>
          </cell>
          <cell r="E791">
            <v>3404</v>
          </cell>
          <cell r="F791">
            <v>35026</v>
          </cell>
        </row>
        <row r="792">
          <cell r="A792" t="str">
            <v>VIH</v>
          </cell>
          <cell r="B792">
            <v>8.5500000000000007</v>
          </cell>
          <cell r="C792">
            <v>-0.57999999999999996</v>
          </cell>
          <cell r="D792">
            <v>169100</v>
          </cell>
          <cell r="E792">
            <v>1439</v>
          </cell>
          <cell r="F792">
            <v>4879</v>
          </cell>
        </row>
        <row r="793">
          <cell r="A793" t="str">
            <v>VL</v>
          </cell>
          <cell r="B793">
            <v>1.23</v>
          </cell>
          <cell r="C793">
            <v>0.82</v>
          </cell>
          <cell r="D793">
            <v>1733500</v>
          </cell>
          <cell r="E793">
            <v>2115</v>
          </cell>
          <cell r="F793">
            <v>1326</v>
          </cell>
        </row>
        <row r="794">
          <cell r="A794" t="str">
            <v>VNG</v>
          </cell>
          <cell r="B794">
            <v>4.16</v>
          </cell>
          <cell r="C794">
            <v>-4.1500000000000004</v>
          </cell>
          <cell r="D794">
            <v>706700</v>
          </cell>
          <cell r="E794">
            <v>2939</v>
          </cell>
          <cell r="F794">
            <v>7219</v>
          </cell>
        </row>
        <row r="795">
          <cell r="A795" t="str">
            <v>VPO</v>
          </cell>
          <cell r="B795">
            <v>0.84</v>
          </cell>
          <cell r="C795">
            <v>1.2</v>
          </cell>
          <cell r="D795">
            <v>478000</v>
          </cell>
          <cell r="E795">
            <v>407</v>
          </cell>
          <cell r="F795">
            <v>790</v>
          </cell>
        </row>
        <row r="796">
          <cell r="A796" t="str">
            <v>VRANDA</v>
          </cell>
          <cell r="B796">
            <v>7.2</v>
          </cell>
          <cell r="C796">
            <v>0.7</v>
          </cell>
          <cell r="D796">
            <v>43700</v>
          </cell>
          <cell r="E796">
            <v>313</v>
          </cell>
          <cell r="F796">
            <v>2302</v>
          </cell>
        </row>
        <row r="797">
          <cell r="A797" t="str">
            <v>W</v>
          </cell>
          <cell r="B797">
            <v>1.3</v>
          </cell>
          <cell r="C797">
            <v>-0.76</v>
          </cell>
          <cell r="D797">
            <v>942500</v>
          </cell>
          <cell r="E797">
            <v>1199</v>
          </cell>
          <cell r="F797">
            <v>1058</v>
          </cell>
        </row>
        <row r="798">
          <cell r="A798" t="str">
            <v>WACOAL</v>
          </cell>
          <cell r="B798">
            <v>34.5</v>
          </cell>
          <cell r="C798">
            <v>1.47</v>
          </cell>
          <cell r="D798">
            <v>400</v>
          </cell>
          <cell r="E798">
            <v>14</v>
          </cell>
          <cell r="F798">
            <v>4140</v>
          </cell>
        </row>
        <row r="799">
          <cell r="A799" t="str">
            <v>WARRIX</v>
          </cell>
          <cell r="B799">
            <v>9.8000000000000007</v>
          </cell>
          <cell r="C799">
            <v>-1.01</v>
          </cell>
          <cell r="D799">
            <v>970100</v>
          </cell>
          <cell r="E799">
            <v>9506</v>
          </cell>
          <cell r="F799">
            <v>5880</v>
          </cell>
        </row>
        <row r="800">
          <cell r="A800" t="str">
            <v>WAVE</v>
          </cell>
          <cell r="B800">
            <v>0.15</v>
          </cell>
          <cell r="C800">
            <v>-6.25</v>
          </cell>
          <cell r="D800">
            <v>58611300</v>
          </cell>
          <cell r="E800">
            <v>9355</v>
          </cell>
          <cell r="F800">
            <v>1297</v>
          </cell>
        </row>
        <row r="801">
          <cell r="A801" t="str">
            <v>WFX</v>
          </cell>
          <cell r="B801">
            <v>3.52</v>
          </cell>
          <cell r="C801">
            <v>-1.68</v>
          </cell>
          <cell r="D801">
            <v>397400</v>
          </cell>
          <cell r="E801">
            <v>1414</v>
          </cell>
          <cell r="F801">
            <v>1634</v>
          </cell>
        </row>
        <row r="802">
          <cell r="A802" t="str">
            <v>WGE</v>
          </cell>
          <cell r="B802">
            <v>1.1200000000000001</v>
          </cell>
          <cell r="C802">
            <v>-0.88</v>
          </cell>
          <cell r="D802">
            <v>68700</v>
          </cell>
          <cell r="E802">
            <v>75</v>
          </cell>
          <cell r="F802">
            <v>672</v>
          </cell>
        </row>
        <row r="803">
          <cell r="A803" t="str">
            <v>WHA</v>
          </cell>
          <cell r="B803">
            <v>4.5</v>
          </cell>
          <cell r="C803">
            <v>1.35</v>
          </cell>
          <cell r="D803">
            <v>80543900</v>
          </cell>
          <cell r="E803">
            <v>361702</v>
          </cell>
          <cell r="F803">
            <v>67261</v>
          </cell>
        </row>
        <row r="804">
          <cell r="A804" t="str">
            <v>WHAUP</v>
          </cell>
          <cell r="B804">
            <v>3.88</v>
          </cell>
          <cell r="C804">
            <v>-1.02</v>
          </cell>
          <cell r="D804">
            <v>3010800</v>
          </cell>
          <cell r="E804">
            <v>11823</v>
          </cell>
          <cell r="F804">
            <v>14841</v>
          </cell>
        </row>
        <row r="805">
          <cell r="A805" t="str">
            <v>WICE</v>
          </cell>
          <cell r="B805">
            <v>8.85</v>
          </cell>
          <cell r="C805">
            <v>-1.67</v>
          </cell>
          <cell r="D805">
            <v>861300</v>
          </cell>
          <cell r="E805">
            <v>7567</v>
          </cell>
          <cell r="F805">
            <v>5769</v>
          </cell>
        </row>
        <row r="806">
          <cell r="A806" t="str">
            <v>WIIK</v>
          </cell>
          <cell r="B806">
            <v>1.7</v>
          </cell>
          <cell r="C806">
            <v>0</v>
          </cell>
          <cell r="D806">
            <v>234900</v>
          </cell>
          <cell r="E806">
            <v>398</v>
          </cell>
          <cell r="F806">
            <v>1424</v>
          </cell>
        </row>
        <row r="807">
          <cell r="A807" t="str">
            <v>WIN</v>
          </cell>
          <cell r="B807">
            <v>0.86</v>
          </cell>
          <cell r="C807">
            <v>1.18</v>
          </cell>
          <cell r="D807">
            <v>493400</v>
          </cell>
          <cell r="E807">
            <v>421</v>
          </cell>
          <cell r="F807">
            <v>483</v>
          </cell>
        </row>
        <row r="808">
          <cell r="A808" t="str">
            <v>WINMED</v>
          </cell>
          <cell r="B808">
            <v>4.18</v>
          </cell>
          <cell r="C808">
            <v>0.48</v>
          </cell>
          <cell r="D808">
            <v>51600</v>
          </cell>
          <cell r="E808">
            <v>214</v>
          </cell>
          <cell r="F808">
            <v>1672</v>
          </cell>
        </row>
        <row r="809">
          <cell r="A809" t="str">
            <v>WINNER</v>
          </cell>
          <cell r="B809">
            <v>2.34</v>
          </cell>
          <cell r="C809">
            <v>4.46</v>
          </cell>
          <cell r="D809">
            <v>1907200</v>
          </cell>
          <cell r="E809">
            <v>4428</v>
          </cell>
          <cell r="F809">
            <v>1404</v>
          </cell>
        </row>
        <row r="810">
          <cell r="A810" t="str">
            <v>WORK</v>
          </cell>
          <cell r="B810">
            <v>16.3</v>
          </cell>
          <cell r="C810">
            <v>0</v>
          </cell>
          <cell r="D810">
            <v>46400</v>
          </cell>
          <cell r="E810">
            <v>755</v>
          </cell>
          <cell r="F810">
            <v>7197</v>
          </cell>
        </row>
        <row r="811">
          <cell r="A811" t="str">
            <v>WP</v>
          </cell>
          <cell r="B811">
            <v>4.3</v>
          </cell>
          <cell r="C811">
            <v>2.87</v>
          </cell>
          <cell r="D811">
            <v>34800</v>
          </cell>
          <cell r="E811">
            <v>148</v>
          </cell>
          <cell r="F811">
            <v>2230</v>
          </cell>
        </row>
        <row r="812">
          <cell r="A812" t="str">
            <v>WPH</v>
          </cell>
          <cell r="B812">
            <v>3.72</v>
          </cell>
          <cell r="C812">
            <v>6.9</v>
          </cell>
          <cell r="D812">
            <v>1758700</v>
          </cell>
          <cell r="E812">
            <v>6432</v>
          </cell>
          <cell r="F812">
            <v>2232</v>
          </cell>
        </row>
        <row r="813">
          <cell r="A813" t="str">
            <v>XO</v>
          </cell>
          <cell r="B813">
            <v>15.2</v>
          </cell>
          <cell r="C813">
            <v>6.29</v>
          </cell>
          <cell r="D813">
            <v>3253000</v>
          </cell>
          <cell r="E813">
            <v>48305</v>
          </cell>
          <cell r="F813">
            <v>6469</v>
          </cell>
        </row>
        <row r="814">
          <cell r="A814" t="str">
            <v>XPG</v>
          </cell>
          <cell r="B814">
            <v>1.05</v>
          </cell>
          <cell r="C814">
            <v>0.96</v>
          </cell>
          <cell r="D814">
            <v>6417700</v>
          </cell>
          <cell r="E814">
            <v>6680</v>
          </cell>
          <cell r="F814">
            <v>9846</v>
          </cell>
        </row>
        <row r="815">
          <cell r="A815" t="str">
            <v>YGG</v>
          </cell>
          <cell r="B815">
            <v>7.2</v>
          </cell>
          <cell r="C815">
            <v>-2.7</v>
          </cell>
          <cell r="D815">
            <v>764600</v>
          </cell>
          <cell r="E815">
            <v>5462</v>
          </cell>
          <cell r="F815">
            <v>4334</v>
          </cell>
        </row>
        <row r="816">
          <cell r="A816" t="str">
            <v>YONG</v>
          </cell>
          <cell r="B816">
            <v>2.6</v>
          </cell>
          <cell r="C816">
            <v>-2.2599999999999998</v>
          </cell>
          <cell r="D816">
            <v>18511400</v>
          </cell>
          <cell r="E816">
            <v>47770</v>
          </cell>
          <cell r="F816">
            <v>1768</v>
          </cell>
        </row>
        <row r="817">
          <cell r="A817" t="str">
            <v>YUASA</v>
          </cell>
          <cell r="B817">
            <v>13.9</v>
          </cell>
          <cell r="C817">
            <v>2.96</v>
          </cell>
          <cell r="D817">
            <v>80600</v>
          </cell>
          <cell r="E817">
            <v>1111</v>
          </cell>
          <cell r="F817">
            <v>1496</v>
          </cell>
        </row>
        <row r="818">
          <cell r="A818" t="str">
            <v>ZEN</v>
          </cell>
          <cell r="B818">
            <v>13.9</v>
          </cell>
          <cell r="C818">
            <v>-2.8</v>
          </cell>
          <cell r="D818">
            <v>394500</v>
          </cell>
          <cell r="E818">
            <v>5555</v>
          </cell>
          <cell r="F818">
            <v>4170</v>
          </cell>
        </row>
        <row r="819">
          <cell r="A819" t="str">
            <v>ZIGA</v>
          </cell>
          <cell r="B819">
            <v>2.1</v>
          </cell>
          <cell r="C819">
            <v>-0.94</v>
          </cell>
          <cell r="D819">
            <v>3672500</v>
          </cell>
          <cell r="E819">
            <v>7673</v>
          </cell>
          <cell r="F819">
            <v>1548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4568-CAB0-4598-B479-D99FFD015A0C}">
  <sheetPr>
    <tabColor theme="3"/>
    <outlinePr summaryBelow="0" summaryRight="0"/>
  </sheetPr>
  <dimension ref="A1:DP723"/>
  <sheetViews>
    <sheetView tabSelected="1" topLeftCell="A613" zoomScaleNormal="100" workbookViewId="0">
      <selection activeCell="Q357" sqref="B357:Q360"/>
    </sheetView>
  </sheetViews>
  <sheetFormatPr defaultColWidth="12.58203125" defaultRowHeight="13.5" x14ac:dyDescent="0.25"/>
  <cols>
    <col min="1" max="1" width="83.58203125" style="2" bestFit="1" customWidth="1"/>
    <col min="2" max="2" width="14.83203125" style="2" bestFit="1" customWidth="1"/>
    <col min="3" max="17" width="13.83203125" style="2" bestFit="1" customWidth="1"/>
    <col min="18" max="18" width="14.6640625" style="2" bestFit="1" customWidth="1"/>
    <col min="19" max="19" width="39.6640625" style="2" bestFit="1" customWidth="1"/>
    <col min="20" max="20" width="6.08203125" style="2" bestFit="1" customWidth="1"/>
    <col min="21" max="43" width="13.83203125" style="2" bestFit="1" customWidth="1"/>
    <col min="44" max="45" width="12.6640625" style="2" bestFit="1" customWidth="1"/>
    <col min="46" max="54" width="13.83203125" style="2" bestFit="1" customWidth="1"/>
    <col min="55" max="55" width="12.6640625" style="2" bestFit="1" customWidth="1"/>
    <col min="56" max="56" width="13.83203125" style="2" bestFit="1" customWidth="1"/>
    <col min="57" max="57" width="12.6640625" style="2" bestFit="1" customWidth="1"/>
    <col min="58" max="71" width="4.6640625" style="2" bestFit="1" customWidth="1"/>
    <col min="72" max="16384" width="12.58203125" style="2"/>
  </cols>
  <sheetData>
    <row r="1" spans="1:74" ht="14" x14ac:dyDescent="0.3">
      <c r="A1" s="1" t="s">
        <v>0</v>
      </c>
    </row>
    <row r="2" spans="1:74" s="3" customFormat="1" ht="14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/>
      <c r="BL2"/>
      <c r="BM2"/>
      <c r="BN2"/>
      <c r="BO2"/>
      <c r="BP2"/>
      <c r="BQ2"/>
      <c r="BR2"/>
      <c r="BS2"/>
      <c r="BT2"/>
      <c r="BU2"/>
      <c r="BV2"/>
    </row>
    <row r="3" spans="1:74" x14ac:dyDescent="0.25">
      <c r="A3" t="s">
        <v>63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</row>
    <row r="4" spans="1:74" x14ac:dyDescent="0.25">
      <c r="A4" t="s">
        <v>64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</row>
    <row r="5" spans="1:74" x14ac:dyDescent="0.25">
      <c r="A5" t="s">
        <v>65</v>
      </c>
      <c r="B5">
        <v>3943903</v>
      </c>
      <c r="C5">
        <v>5420297.8200000003</v>
      </c>
      <c r="D5">
        <v>5759867</v>
      </c>
      <c r="E5">
        <v>4165796</v>
      </c>
      <c r="F5">
        <v>4685599</v>
      </c>
      <c r="G5">
        <v>4545966.29</v>
      </c>
      <c r="H5">
        <v>2263430</v>
      </c>
      <c r="I5">
        <v>3200372</v>
      </c>
      <c r="J5">
        <v>5479041</v>
      </c>
      <c r="K5">
        <v>3282691.1</v>
      </c>
      <c r="L5">
        <v>3205908</v>
      </c>
      <c r="M5">
        <v>3708900</v>
      </c>
      <c r="N5">
        <v>10455518</v>
      </c>
      <c r="O5">
        <v>2859978.6</v>
      </c>
      <c r="P5">
        <v>2314880</v>
      </c>
      <c r="Q5">
        <v>6730456</v>
      </c>
      <c r="R5">
        <v>7575867</v>
      </c>
      <c r="S5">
        <v>6237752.2300000004</v>
      </c>
      <c r="T5">
        <v>897636</v>
      </c>
      <c r="U5">
        <v>3916390</v>
      </c>
      <c r="V5">
        <v>4946712</v>
      </c>
      <c r="W5">
        <v>2504912.54</v>
      </c>
      <c r="X5">
        <v>1588363</v>
      </c>
      <c r="Y5">
        <v>4768577</v>
      </c>
      <c r="Z5">
        <v>2271910</v>
      </c>
      <c r="AA5">
        <v>3720584.48</v>
      </c>
      <c r="AB5">
        <v>1464734</v>
      </c>
      <c r="AC5">
        <v>1972726</v>
      </c>
      <c r="AD5">
        <v>3071707</v>
      </c>
      <c r="AE5">
        <v>2698062.77</v>
      </c>
      <c r="AF5">
        <v>1732112</v>
      </c>
      <c r="AG5">
        <v>3082351</v>
      </c>
      <c r="AH5">
        <v>3678742</v>
      </c>
      <c r="AI5">
        <v>2434763.38</v>
      </c>
      <c r="AJ5">
        <v>821276</v>
      </c>
      <c r="AK5">
        <v>396531</v>
      </c>
      <c r="AL5">
        <v>977990</v>
      </c>
      <c r="AM5">
        <v>807459.37</v>
      </c>
      <c r="AN5">
        <v>3224751</v>
      </c>
      <c r="AO5">
        <v>491697</v>
      </c>
      <c r="AP5">
        <v>742939</v>
      </c>
      <c r="AQ5">
        <v>1290618.68</v>
      </c>
      <c r="AR5">
        <v>363174</v>
      </c>
      <c r="AS5">
        <v>410007</v>
      </c>
      <c r="AT5">
        <v>2998028</v>
      </c>
      <c r="AU5">
        <v>1977324.15</v>
      </c>
      <c r="AV5">
        <v>1736715</v>
      </c>
      <c r="AW5">
        <v>1483973</v>
      </c>
      <c r="AX5">
        <v>1923023</v>
      </c>
      <c r="AY5">
        <v>1417245.11</v>
      </c>
      <c r="AZ5">
        <v>1164091</v>
      </c>
      <c r="BA5">
        <v>1472501</v>
      </c>
      <c r="BB5">
        <v>1424493</v>
      </c>
      <c r="BC5">
        <v>846331</v>
      </c>
      <c r="BD5">
        <v>345825</v>
      </c>
      <c r="BE5">
        <v>87174</v>
      </c>
      <c r="BF5">
        <v>846680</v>
      </c>
      <c r="BG5">
        <v>603788</v>
      </c>
      <c r="BH5">
        <v>166784</v>
      </c>
      <c r="BI5">
        <v>138141</v>
      </c>
      <c r="BJ5">
        <v>120500</v>
      </c>
      <c r="BK5"/>
      <c r="BL5"/>
      <c r="BM5"/>
      <c r="BN5"/>
      <c r="BO5"/>
      <c r="BP5"/>
      <c r="BQ5"/>
      <c r="BR5"/>
      <c r="BS5"/>
      <c r="BT5"/>
      <c r="BU5"/>
      <c r="BV5"/>
    </row>
    <row r="6" spans="1:74" x14ac:dyDescent="0.25">
      <c r="A6" t="s">
        <v>66</v>
      </c>
      <c r="B6">
        <v>1717054</v>
      </c>
      <c r="C6">
        <v>2068894.15</v>
      </c>
      <c r="D6">
        <v>1515984</v>
      </c>
      <c r="E6">
        <v>1449555</v>
      </c>
      <c r="F6">
        <v>1332722</v>
      </c>
      <c r="G6">
        <v>1674873.28</v>
      </c>
      <c r="H6">
        <v>1192190</v>
      </c>
      <c r="I6">
        <v>1409439</v>
      </c>
      <c r="J6">
        <v>1318551</v>
      </c>
      <c r="K6">
        <v>1769383.41</v>
      </c>
      <c r="L6">
        <v>1328780</v>
      </c>
      <c r="M6">
        <v>1414570</v>
      </c>
      <c r="N6">
        <v>1157755</v>
      </c>
      <c r="O6">
        <v>1912404.28</v>
      </c>
      <c r="P6">
        <v>1558756</v>
      </c>
      <c r="Q6">
        <v>1748511</v>
      </c>
      <c r="R6">
        <v>1732175</v>
      </c>
      <c r="S6">
        <v>1998619.12</v>
      </c>
      <c r="T6">
        <v>1654589</v>
      </c>
      <c r="U6">
        <v>1699468</v>
      </c>
      <c r="V6">
        <v>1569737</v>
      </c>
      <c r="W6">
        <v>1796557.26</v>
      </c>
      <c r="X6">
        <v>1646027</v>
      </c>
      <c r="Y6">
        <v>1476973</v>
      </c>
      <c r="Z6">
        <v>1410539</v>
      </c>
      <c r="AA6">
        <v>1895479.82</v>
      </c>
      <c r="AB6">
        <v>1354254</v>
      </c>
      <c r="AC6">
        <v>1316248</v>
      </c>
      <c r="AD6">
        <v>1313140</v>
      </c>
      <c r="AE6">
        <v>1704101.36</v>
      </c>
      <c r="AF6">
        <v>1395024</v>
      </c>
      <c r="AG6">
        <v>1393400</v>
      </c>
      <c r="AH6">
        <v>1412582</v>
      </c>
      <c r="AI6">
        <v>1620156.73</v>
      </c>
      <c r="AJ6">
        <v>1274190</v>
      </c>
      <c r="AK6">
        <v>1196298</v>
      </c>
      <c r="AL6">
        <v>1115102</v>
      </c>
      <c r="AM6">
        <v>1410783.49</v>
      </c>
      <c r="AN6">
        <v>1177137</v>
      </c>
      <c r="AO6">
        <v>1128015</v>
      </c>
      <c r="AP6">
        <v>1000125</v>
      </c>
      <c r="AQ6">
        <v>1251620.5900000001</v>
      </c>
      <c r="AR6">
        <v>930472</v>
      </c>
      <c r="AS6">
        <v>861648</v>
      </c>
      <c r="AT6">
        <v>945796</v>
      </c>
      <c r="AU6">
        <v>986436.11</v>
      </c>
      <c r="AV6">
        <v>598359</v>
      </c>
      <c r="AW6">
        <v>615510</v>
      </c>
      <c r="AX6">
        <v>617076</v>
      </c>
      <c r="AY6">
        <v>642418.13</v>
      </c>
      <c r="AZ6">
        <v>513477</v>
      </c>
      <c r="BA6">
        <v>476314</v>
      </c>
      <c r="BB6">
        <v>481833</v>
      </c>
      <c r="BC6">
        <v>485579</v>
      </c>
      <c r="BD6">
        <v>330820</v>
      </c>
      <c r="BE6">
        <v>353787</v>
      </c>
      <c r="BF6">
        <v>135989</v>
      </c>
      <c r="BG6">
        <v>134983</v>
      </c>
      <c r="BH6">
        <v>126931</v>
      </c>
      <c r="BI6">
        <v>80580</v>
      </c>
      <c r="BJ6">
        <v>110281</v>
      </c>
      <c r="BK6"/>
      <c r="BL6"/>
      <c r="BM6"/>
      <c r="BN6"/>
      <c r="BO6"/>
      <c r="BP6"/>
      <c r="BQ6"/>
      <c r="BR6"/>
      <c r="BS6"/>
      <c r="BT6"/>
      <c r="BU6"/>
      <c r="BV6"/>
    </row>
    <row r="7" spans="1:74" x14ac:dyDescent="0.25">
      <c r="A7" t="s">
        <v>67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1769383.41</v>
      </c>
      <c r="L7">
        <v>1328780</v>
      </c>
      <c r="M7">
        <v>1414570</v>
      </c>
      <c r="N7">
        <v>1157755</v>
      </c>
      <c r="O7">
        <v>1912404.28</v>
      </c>
      <c r="P7">
        <v>1558756</v>
      </c>
      <c r="Q7">
        <v>1748511</v>
      </c>
      <c r="R7">
        <v>1732175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428569</v>
      </c>
      <c r="AW7">
        <v>440523</v>
      </c>
      <c r="AX7">
        <v>406641</v>
      </c>
      <c r="AY7">
        <v>478399.13</v>
      </c>
      <c r="AZ7">
        <v>357880</v>
      </c>
      <c r="BA7">
        <v>347712</v>
      </c>
      <c r="BB7">
        <v>334853</v>
      </c>
      <c r="BC7">
        <v>356794</v>
      </c>
      <c r="BD7">
        <v>246441</v>
      </c>
      <c r="BE7">
        <v>269250</v>
      </c>
      <c r="BF7">
        <v>0</v>
      </c>
      <c r="BG7">
        <v>0</v>
      </c>
      <c r="BH7">
        <v>0</v>
      </c>
      <c r="BI7">
        <v>0</v>
      </c>
      <c r="BJ7">
        <v>0</v>
      </c>
      <c r="BK7"/>
      <c r="BL7"/>
      <c r="BM7"/>
      <c r="BN7"/>
      <c r="BO7"/>
      <c r="BP7"/>
      <c r="BQ7"/>
      <c r="BR7"/>
      <c r="BS7"/>
      <c r="BT7"/>
      <c r="BU7"/>
      <c r="BV7"/>
    </row>
    <row r="8" spans="1:74" x14ac:dyDescent="0.25">
      <c r="A8" t="s">
        <v>68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1998619.12</v>
      </c>
      <c r="T8">
        <v>1654589</v>
      </c>
      <c r="U8">
        <v>1699468</v>
      </c>
      <c r="V8">
        <v>1569737</v>
      </c>
      <c r="W8">
        <v>1796557.26</v>
      </c>
      <c r="X8">
        <v>1646027</v>
      </c>
      <c r="Y8">
        <v>1476973</v>
      </c>
      <c r="Z8">
        <v>1410539</v>
      </c>
      <c r="AA8">
        <v>1895479.82</v>
      </c>
      <c r="AB8">
        <v>1354254</v>
      </c>
      <c r="AC8">
        <v>1316248</v>
      </c>
      <c r="AD8">
        <v>1313140</v>
      </c>
      <c r="AE8">
        <v>1704101.36</v>
      </c>
      <c r="AF8">
        <v>1395024</v>
      </c>
      <c r="AG8">
        <v>1393400</v>
      </c>
      <c r="AH8">
        <v>1412582</v>
      </c>
      <c r="AI8">
        <v>1620156.73</v>
      </c>
      <c r="AJ8">
        <v>1274190</v>
      </c>
      <c r="AK8">
        <v>1196298</v>
      </c>
      <c r="AL8">
        <v>1115102</v>
      </c>
      <c r="AM8">
        <v>1410783.49</v>
      </c>
      <c r="AN8">
        <v>1177137</v>
      </c>
      <c r="AO8">
        <v>1128015</v>
      </c>
      <c r="AP8">
        <v>1000125</v>
      </c>
      <c r="AQ8">
        <v>1251620.5900000001</v>
      </c>
      <c r="AR8">
        <v>930472</v>
      </c>
      <c r="AS8">
        <v>861648</v>
      </c>
      <c r="AT8">
        <v>945796</v>
      </c>
      <c r="AU8">
        <v>986436.11</v>
      </c>
      <c r="AV8">
        <v>169790</v>
      </c>
      <c r="AW8">
        <v>174987</v>
      </c>
      <c r="AX8">
        <v>210435</v>
      </c>
      <c r="AY8">
        <v>164019</v>
      </c>
      <c r="AZ8">
        <v>155597</v>
      </c>
      <c r="BA8">
        <v>128602</v>
      </c>
      <c r="BB8">
        <v>146980</v>
      </c>
      <c r="BC8">
        <v>128785</v>
      </c>
      <c r="BD8">
        <v>84379</v>
      </c>
      <c r="BE8">
        <v>84537</v>
      </c>
      <c r="BF8">
        <v>135989</v>
      </c>
      <c r="BG8">
        <v>134983</v>
      </c>
      <c r="BH8">
        <v>126931</v>
      </c>
      <c r="BI8">
        <v>80580</v>
      </c>
      <c r="BJ8">
        <v>110281</v>
      </c>
      <c r="BK8"/>
      <c r="BL8"/>
      <c r="BM8"/>
      <c r="BN8"/>
      <c r="BO8"/>
      <c r="BP8"/>
      <c r="BQ8"/>
      <c r="BR8"/>
      <c r="BS8"/>
      <c r="BT8"/>
      <c r="BU8"/>
      <c r="BV8"/>
    </row>
    <row r="9" spans="1:74" x14ac:dyDescent="0.25">
      <c r="A9" t="s">
        <v>69</v>
      </c>
      <c r="B9">
        <v>14257470</v>
      </c>
      <c r="C9">
        <v>13630078.73</v>
      </c>
      <c r="D9">
        <v>13004907</v>
      </c>
      <c r="E9">
        <v>12525498</v>
      </c>
      <c r="F9">
        <v>12875130</v>
      </c>
      <c r="G9">
        <v>12572201.539999999</v>
      </c>
      <c r="H9">
        <v>11779663</v>
      </c>
      <c r="I9">
        <v>11684485</v>
      </c>
      <c r="J9">
        <v>11612727</v>
      </c>
      <c r="K9">
        <v>10344559.76</v>
      </c>
      <c r="L9">
        <v>9877175</v>
      </c>
      <c r="M9">
        <v>9362626</v>
      </c>
      <c r="N9">
        <v>10935099</v>
      </c>
      <c r="O9">
        <v>10421263.07</v>
      </c>
      <c r="P9">
        <v>9838022</v>
      </c>
      <c r="Q9">
        <v>10298027</v>
      </c>
      <c r="R9">
        <v>10386759</v>
      </c>
      <c r="S9">
        <v>10245449.17</v>
      </c>
      <c r="T9">
        <v>9699425</v>
      </c>
      <c r="U9">
        <v>9598517</v>
      </c>
      <c r="V9">
        <v>9868586</v>
      </c>
      <c r="W9">
        <v>10342989.779999999</v>
      </c>
      <c r="X9">
        <v>10453758</v>
      </c>
      <c r="Y9">
        <v>10352090</v>
      </c>
      <c r="Z9">
        <v>10472189</v>
      </c>
      <c r="AA9">
        <v>9671544.9700000007</v>
      </c>
      <c r="AB9">
        <v>9329467</v>
      </c>
      <c r="AC9">
        <v>9224190</v>
      </c>
      <c r="AD9">
        <v>8836427</v>
      </c>
      <c r="AE9">
        <v>8364757.75</v>
      </c>
      <c r="AF9">
        <v>8027042</v>
      </c>
      <c r="AG9">
        <v>7798799</v>
      </c>
      <c r="AH9">
        <v>8045684</v>
      </c>
      <c r="AI9">
        <v>8030815.8799999999</v>
      </c>
      <c r="AJ9">
        <v>8029907</v>
      </c>
      <c r="AK9">
        <v>8162134</v>
      </c>
      <c r="AL9">
        <v>7277481</v>
      </c>
      <c r="AM9">
        <v>6505638.7800000003</v>
      </c>
      <c r="AN9">
        <v>5948783</v>
      </c>
      <c r="AO9">
        <v>5391626</v>
      </c>
      <c r="AP9">
        <v>5417437</v>
      </c>
      <c r="AQ9">
        <v>5352537.67</v>
      </c>
      <c r="AR9">
        <v>5563430</v>
      </c>
      <c r="AS9">
        <v>5552803</v>
      </c>
      <c r="AT9">
        <v>4386809</v>
      </c>
      <c r="AU9">
        <v>4382496.28</v>
      </c>
      <c r="AV9">
        <v>4237349</v>
      </c>
      <c r="AW9">
        <v>4248731</v>
      </c>
      <c r="AX9">
        <v>3853442</v>
      </c>
      <c r="AY9">
        <v>3714231.76</v>
      </c>
      <c r="AZ9">
        <v>3692907</v>
      </c>
      <c r="BA9">
        <v>3319169</v>
      </c>
      <c r="BB9">
        <v>2986960</v>
      </c>
      <c r="BC9">
        <v>2905138</v>
      </c>
      <c r="BD9">
        <v>2724099</v>
      </c>
      <c r="BE9">
        <v>2536435</v>
      </c>
      <c r="BF9">
        <v>2814460</v>
      </c>
      <c r="BG9">
        <v>2728079</v>
      </c>
      <c r="BH9">
        <v>2835988</v>
      </c>
      <c r="BI9">
        <v>2719972</v>
      </c>
      <c r="BJ9">
        <v>2749762</v>
      </c>
      <c r="BK9"/>
      <c r="BL9"/>
      <c r="BM9"/>
      <c r="BN9"/>
      <c r="BO9"/>
      <c r="BP9"/>
      <c r="BQ9"/>
      <c r="BR9"/>
      <c r="BS9"/>
      <c r="BT9"/>
      <c r="BU9"/>
      <c r="BV9"/>
    </row>
    <row r="10" spans="1:74" x14ac:dyDescent="0.25">
      <c r="A10" t="s">
        <v>70</v>
      </c>
      <c r="B10">
        <v>192401</v>
      </c>
      <c r="C10">
        <v>135209.79999999999</v>
      </c>
      <c r="D10">
        <v>0</v>
      </c>
      <c r="E10">
        <v>0</v>
      </c>
      <c r="F10">
        <v>0</v>
      </c>
      <c r="G10">
        <v>347.75</v>
      </c>
      <c r="H10">
        <v>261010</v>
      </c>
      <c r="I10">
        <v>269980</v>
      </c>
      <c r="J10">
        <v>302136</v>
      </c>
      <c r="K10">
        <v>322410.76</v>
      </c>
      <c r="L10">
        <v>329946</v>
      </c>
      <c r="M10">
        <v>294245</v>
      </c>
      <c r="N10">
        <v>343904</v>
      </c>
      <c r="O10">
        <v>320080.05</v>
      </c>
      <c r="P10">
        <v>340833</v>
      </c>
      <c r="Q10">
        <v>348765</v>
      </c>
      <c r="R10">
        <v>333747</v>
      </c>
      <c r="S10">
        <v>344427.3</v>
      </c>
      <c r="T10">
        <v>382718</v>
      </c>
      <c r="U10">
        <v>399547</v>
      </c>
      <c r="V10">
        <v>387498</v>
      </c>
      <c r="W10">
        <v>395818.32</v>
      </c>
      <c r="X10">
        <v>395743</v>
      </c>
      <c r="Y10">
        <v>399495</v>
      </c>
      <c r="Z10">
        <v>404182</v>
      </c>
      <c r="AA10">
        <v>422364.66</v>
      </c>
      <c r="AB10">
        <v>331360</v>
      </c>
      <c r="AC10">
        <v>356949</v>
      </c>
      <c r="AD10">
        <v>353619</v>
      </c>
      <c r="AE10">
        <v>341103.72</v>
      </c>
      <c r="AF10">
        <v>401904</v>
      </c>
      <c r="AG10">
        <v>319523</v>
      </c>
      <c r="AH10">
        <v>367069</v>
      </c>
      <c r="AI10">
        <v>392375.14</v>
      </c>
      <c r="AJ10">
        <v>403366</v>
      </c>
      <c r="AK10">
        <v>416448</v>
      </c>
      <c r="AL10">
        <v>218225</v>
      </c>
      <c r="AM10">
        <v>178050.94</v>
      </c>
      <c r="AN10">
        <v>104004</v>
      </c>
      <c r="AO10">
        <v>80728</v>
      </c>
      <c r="AP10">
        <v>26387</v>
      </c>
      <c r="AQ10">
        <v>64832.1</v>
      </c>
      <c r="AR10">
        <v>58070</v>
      </c>
      <c r="AS10">
        <v>63774</v>
      </c>
      <c r="AT10">
        <v>0</v>
      </c>
      <c r="AU10">
        <v>0</v>
      </c>
      <c r="AV10">
        <v>31939</v>
      </c>
      <c r="AW10">
        <v>36265</v>
      </c>
      <c r="AX10">
        <v>0</v>
      </c>
      <c r="AY10">
        <v>28231.17</v>
      </c>
      <c r="AZ10">
        <v>11198</v>
      </c>
      <c r="BA10">
        <v>12205</v>
      </c>
      <c r="BB10">
        <v>0</v>
      </c>
      <c r="BC10">
        <v>304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x14ac:dyDescent="0.25">
      <c r="A11" t="s">
        <v>71</v>
      </c>
      <c r="B11">
        <v>192401</v>
      </c>
      <c r="C11">
        <v>135209.79999999999</v>
      </c>
      <c r="D11">
        <v>0</v>
      </c>
      <c r="E11">
        <v>0</v>
      </c>
      <c r="F11">
        <v>0</v>
      </c>
      <c r="G11">
        <v>347.75</v>
      </c>
      <c r="H11">
        <v>261010</v>
      </c>
      <c r="I11">
        <v>269980</v>
      </c>
      <c r="J11">
        <v>302136</v>
      </c>
      <c r="K11">
        <v>322410.76</v>
      </c>
      <c r="L11">
        <v>329946</v>
      </c>
      <c r="M11">
        <v>294245</v>
      </c>
      <c r="N11">
        <v>343904</v>
      </c>
      <c r="O11">
        <v>320080.05</v>
      </c>
      <c r="P11">
        <v>340833</v>
      </c>
      <c r="Q11">
        <v>348765</v>
      </c>
      <c r="R11">
        <v>333747</v>
      </c>
      <c r="S11">
        <v>344427.3</v>
      </c>
      <c r="T11">
        <v>382718</v>
      </c>
      <c r="U11">
        <v>399547</v>
      </c>
      <c r="V11">
        <v>387498</v>
      </c>
      <c r="W11">
        <v>395818.32</v>
      </c>
      <c r="X11">
        <v>395743</v>
      </c>
      <c r="Y11">
        <v>399495</v>
      </c>
      <c r="Z11">
        <v>404182</v>
      </c>
      <c r="AA11">
        <v>422364.66</v>
      </c>
      <c r="AB11">
        <v>331360</v>
      </c>
      <c r="AC11">
        <v>356949</v>
      </c>
      <c r="AD11">
        <v>353619</v>
      </c>
      <c r="AE11">
        <v>341103.72</v>
      </c>
      <c r="AF11">
        <v>401904</v>
      </c>
      <c r="AG11">
        <v>319523</v>
      </c>
      <c r="AH11">
        <v>367069</v>
      </c>
      <c r="AI11">
        <v>392375.14</v>
      </c>
      <c r="AJ11">
        <v>403366</v>
      </c>
      <c r="AK11">
        <v>416448</v>
      </c>
      <c r="AL11">
        <v>218225</v>
      </c>
      <c r="AM11">
        <v>178050.94</v>
      </c>
      <c r="AN11">
        <v>104004</v>
      </c>
      <c r="AO11">
        <v>80728</v>
      </c>
      <c r="AP11">
        <v>26387</v>
      </c>
      <c r="AQ11">
        <v>64832.1</v>
      </c>
      <c r="AR11">
        <v>58070</v>
      </c>
      <c r="AS11">
        <v>63774</v>
      </c>
      <c r="AT11">
        <v>0</v>
      </c>
      <c r="AU11">
        <v>0</v>
      </c>
      <c r="AV11">
        <v>31939</v>
      </c>
      <c r="AW11">
        <v>36265</v>
      </c>
      <c r="AX11">
        <v>0</v>
      </c>
      <c r="AY11">
        <v>28231.17</v>
      </c>
      <c r="AZ11">
        <v>11198</v>
      </c>
      <c r="BA11">
        <v>12205</v>
      </c>
      <c r="BB11">
        <v>0</v>
      </c>
      <c r="BC11">
        <v>304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x14ac:dyDescent="0.25">
      <c r="A12" t="s">
        <v>72</v>
      </c>
      <c r="B12">
        <v>167784</v>
      </c>
      <c r="C12">
        <v>175489.83</v>
      </c>
      <c r="D12">
        <v>310466</v>
      </c>
      <c r="E12">
        <v>202899</v>
      </c>
      <c r="F12">
        <v>152142</v>
      </c>
      <c r="G12">
        <v>126821.35</v>
      </c>
      <c r="H12">
        <v>110517</v>
      </c>
      <c r="I12">
        <v>157273</v>
      </c>
      <c r="J12">
        <v>144460</v>
      </c>
      <c r="K12">
        <v>109273.48</v>
      </c>
      <c r="L12">
        <v>145529</v>
      </c>
      <c r="M12">
        <v>147046</v>
      </c>
      <c r="N12">
        <v>151579</v>
      </c>
      <c r="O12">
        <v>176118.28</v>
      </c>
      <c r="P12">
        <v>162234</v>
      </c>
      <c r="Q12">
        <v>220920</v>
      </c>
      <c r="R12">
        <v>203641</v>
      </c>
      <c r="S12">
        <v>180011.21</v>
      </c>
      <c r="T12">
        <v>169194</v>
      </c>
      <c r="U12">
        <v>276424</v>
      </c>
      <c r="V12">
        <v>201732</v>
      </c>
      <c r="W12">
        <v>201401.56</v>
      </c>
      <c r="X12">
        <v>242198</v>
      </c>
      <c r="Y12">
        <v>280807</v>
      </c>
      <c r="Z12">
        <v>195203</v>
      </c>
      <c r="AA12">
        <v>190205.08</v>
      </c>
      <c r="AB12">
        <v>232913</v>
      </c>
      <c r="AC12">
        <v>223646</v>
      </c>
      <c r="AD12">
        <v>252800</v>
      </c>
      <c r="AE12">
        <v>259188.17</v>
      </c>
      <c r="AF12">
        <v>283352</v>
      </c>
      <c r="AG12">
        <v>224825</v>
      </c>
      <c r="AH12">
        <v>300809</v>
      </c>
      <c r="AI12">
        <v>312599.75</v>
      </c>
      <c r="AJ12">
        <v>288904</v>
      </c>
      <c r="AK12">
        <v>236554</v>
      </c>
      <c r="AL12">
        <v>348848</v>
      </c>
      <c r="AM12">
        <v>318890.59999999998</v>
      </c>
      <c r="AN12">
        <v>314401</v>
      </c>
      <c r="AO12">
        <v>218978</v>
      </c>
      <c r="AP12">
        <v>168348</v>
      </c>
      <c r="AQ12">
        <v>172483.49</v>
      </c>
      <c r="AR12">
        <v>174684</v>
      </c>
      <c r="AS12">
        <v>245113</v>
      </c>
      <c r="AT12">
        <v>129436</v>
      </c>
      <c r="AU12">
        <v>108268.34</v>
      </c>
      <c r="AV12">
        <v>129751</v>
      </c>
      <c r="AW12">
        <v>127187</v>
      </c>
      <c r="AX12">
        <v>105743</v>
      </c>
      <c r="AY12">
        <v>87334.31</v>
      </c>
      <c r="AZ12">
        <v>148597</v>
      </c>
      <c r="BA12">
        <v>96204</v>
      </c>
      <c r="BB12">
        <v>81081</v>
      </c>
      <c r="BC12">
        <v>63747</v>
      </c>
      <c r="BD12">
        <v>59132</v>
      </c>
      <c r="BE12">
        <v>60311</v>
      </c>
      <c r="BF12">
        <v>319371</v>
      </c>
      <c r="BG12">
        <v>379628</v>
      </c>
      <c r="BH12">
        <v>341649</v>
      </c>
      <c r="BI12">
        <v>292182</v>
      </c>
      <c r="BJ12">
        <v>247930</v>
      </c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x14ac:dyDescent="0.25">
      <c r="A13" t="s">
        <v>73</v>
      </c>
      <c r="B13">
        <v>167784</v>
      </c>
      <c r="C13">
        <v>175489.83</v>
      </c>
      <c r="D13">
        <v>310466</v>
      </c>
      <c r="E13">
        <v>202899</v>
      </c>
      <c r="F13">
        <v>152142</v>
      </c>
      <c r="G13">
        <v>126821.35</v>
      </c>
      <c r="H13">
        <v>110517</v>
      </c>
      <c r="I13">
        <v>157273</v>
      </c>
      <c r="J13">
        <v>144460</v>
      </c>
      <c r="K13">
        <v>109273.48</v>
      </c>
      <c r="L13">
        <v>145529</v>
      </c>
      <c r="M13">
        <v>147046</v>
      </c>
      <c r="N13">
        <v>151579</v>
      </c>
      <c r="O13">
        <v>176118.28</v>
      </c>
      <c r="P13">
        <v>162234</v>
      </c>
      <c r="Q13">
        <v>220920</v>
      </c>
      <c r="R13">
        <v>203641</v>
      </c>
      <c r="S13">
        <v>180011.21</v>
      </c>
      <c r="T13">
        <v>169194</v>
      </c>
      <c r="U13">
        <v>276424</v>
      </c>
      <c r="V13">
        <v>201732</v>
      </c>
      <c r="W13">
        <v>201401.56</v>
      </c>
      <c r="X13">
        <v>242198</v>
      </c>
      <c r="Y13">
        <v>280807</v>
      </c>
      <c r="Z13">
        <v>195203</v>
      </c>
      <c r="AA13">
        <v>190205.08</v>
      </c>
      <c r="AB13">
        <v>232913</v>
      </c>
      <c r="AC13">
        <v>223646</v>
      </c>
      <c r="AD13">
        <v>252800</v>
      </c>
      <c r="AE13">
        <v>259188.17</v>
      </c>
      <c r="AF13">
        <v>283352</v>
      </c>
      <c r="AG13">
        <v>224825</v>
      </c>
      <c r="AH13">
        <v>300809</v>
      </c>
      <c r="AI13">
        <v>312599.75</v>
      </c>
      <c r="AJ13">
        <v>288904</v>
      </c>
      <c r="AK13">
        <v>236554</v>
      </c>
      <c r="AL13">
        <v>348848</v>
      </c>
      <c r="AM13">
        <v>318890.59999999998</v>
      </c>
      <c r="AN13">
        <v>314401</v>
      </c>
      <c r="AO13">
        <v>218978</v>
      </c>
      <c r="AP13">
        <v>168348</v>
      </c>
      <c r="AQ13">
        <v>172483.49</v>
      </c>
      <c r="AR13">
        <v>174684</v>
      </c>
      <c r="AS13">
        <v>245113</v>
      </c>
      <c r="AT13">
        <v>0</v>
      </c>
      <c r="AU13">
        <v>0</v>
      </c>
      <c r="AV13">
        <v>129751</v>
      </c>
      <c r="AW13">
        <v>127187</v>
      </c>
      <c r="AX13">
        <v>105743</v>
      </c>
      <c r="AY13">
        <v>87334.31</v>
      </c>
      <c r="AZ13">
        <v>148597</v>
      </c>
      <c r="BA13">
        <v>96204</v>
      </c>
      <c r="BB13">
        <v>81081</v>
      </c>
      <c r="BC13">
        <v>63747</v>
      </c>
      <c r="BD13">
        <v>59132</v>
      </c>
      <c r="BE13">
        <v>60311</v>
      </c>
      <c r="BF13">
        <v>0</v>
      </c>
      <c r="BG13">
        <v>0</v>
      </c>
      <c r="BH13">
        <v>0</v>
      </c>
      <c r="BI13">
        <v>0</v>
      </c>
      <c r="BJ13">
        <v>0</v>
      </c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x14ac:dyDescent="0.25">
      <c r="A14" t="s">
        <v>74</v>
      </c>
      <c r="B14">
        <v>20278612</v>
      </c>
      <c r="C14">
        <v>21429970.329999998</v>
      </c>
      <c r="D14">
        <v>20591224</v>
      </c>
      <c r="E14">
        <v>18343748</v>
      </c>
      <c r="F14">
        <v>19045593</v>
      </c>
      <c r="G14">
        <v>18920210.219999999</v>
      </c>
      <c r="H14">
        <v>15606810</v>
      </c>
      <c r="I14">
        <v>16721549</v>
      </c>
      <c r="J14">
        <v>18856915</v>
      </c>
      <c r="K14">
        <v>15828318.51</v>
      </c>
      <c r="L14">
        <v>14887338</v>
      </c>
      <c r="M14">
        <v>14927387</v>
      </c>
      <c r="N14">
        <v>23043855</v>
      </c>
      <c r="O14">
        <v>15689844.279999999</v>
      </c>
      <c r="P14">
        <v>14214725</v>
      </c>
      <c r="Q14">
        <v>19346679</v>
      </c>
      <c r="R14">
        <v>20232189</v>
      </c>
      <c r="S14">
        <v>19006259.039999999</v>
      </c>
      <c r="T14">
        <v>12803562</v>
      </c>
      <c r="U14">
        <v>15890346</v>
      </c>
      <c r="V14">
        <v>16974265</v>
      </c>
      <c r="W14">
        <v>15241679.460000001</v>
      </c>
      <c r="X14">
        <v>14326089</v>
      </c>
      <c r="Y14">
        <v>17277942</v>
      </c>
      <c r="Z14">
        <v>14754023</v>
      </c>
      <c r="AA14">
        <v>15900179.02</v>
      </c>
      <c r="AB14">
        <v>12712728</v>
      </c>
      <c r="AC14">
        <v>13093759</v>
      </c>
      <c r="AD14">
        <v>13827693</v>
      </c>
      <c r="AE14">
        <v>13367213.77</v>
      </c>
      <c r="AF14">
        <v>11839434</v>
      </c>
      <c r="AG14">
        <v>12818898</v>
      </c>
      <c r="AH14">
        <v>13804886</v>
      </c>
      <c r="AI14">
        <v>12790710.869999999</v>
      </c>
      <c r="AJ14">
        <v>10817643</v>
      </c>
      <c r="AK14">
        <v>10407965</v>
      </c>
      <c r="AL14">
        <v>9937646</v>
      </c>
      <c r="AM14">
        <v>9220823.1799999997</v>
      </c>
      <c r="AN14">
        <v>10769076</v>
      </c>
      <c r="AO14">
        <v>7311044</v>
      </c>
      <c r="AP14">
        <v>7355236</v>
      </c>
      <c r="AQ14">
        <v>8132092.5199999996</v>
      </c>
      <c r="AR14">
        <v>7089830</v>
      </c>
      <c r="AS14">
        <v>7133345</v>
      </c>
      <c r="AT14">
        <v>8460069</v>
      </c>
      <c r="AU14">
        <v>7454524.8799999999</v>
      </c>
      <c r="AV14">
        <v>6734113</v>
      </c>
      <c r="AW14">
        <v>6511666</v>
      </c>
      <c r="AX14">
        <v>6499284</v>
      </c>
      <c r="AY14">
        <v>5889460.4800000004</v>
      </c>
      <c r="AZ14">
        <v>5530270</v>
      </c>
      <c r="BA14">
        <v>5376393</v>
      </c>
      <c r="BB14">
        <v>4974367</v>
      </c>
      <c r="BC14">
        <v>4301099</v>
      </c>
      <c r="BD14">
        <v>3459876</v>
      </c>
      <c r="BE14">
        <v>3037707</v>
      </c>
      <c r="BF14">
        <v>4116500</v>
      </c>
      <c r="BG14">
        <v>3846478</v>
      </c>
      <c r="BH14">
        <v>3471352</v>
      </c>
      <c r="BI14">
        <v>3230875</v>
      </c>
      <c r="BJ14">
        <v>3228473</v>
      </c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x14ac:dyDescent="0.25">
      <c r="A15" t="s">
        <v>75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x14ac:dyDescent="0.25">
      <c r="A16" t="s">
        <v>76</v>
      </c>
      <c r="B16">
        <v>66076</v>
      </c>
      <c r="C16">
        <v>66756.399999999994</v>
      </c>
      <c r="D16">
        <v>68114</v>
      </c>
      <c r="E16">
        <v>68705</v>
      </c>
      <c r="F16">
        <v>33000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x14ac:dyDescent="0.25">
      <c r="A17" t="s">
        <v>77</v>
      </c>
      <c r="B17">
        <v>66076</v>
      </c>
      <c r="C17">
        <v>66756.399999999994</v>
      </c>
      <c r="D17">
        <v>68114</v>
      </c>
      <c r="E17">
        <v>68705</v>
      </c>
      <c r="F17">
        <v>33000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x14ac:dyDescent="0.25">
      <c r="A18" t="s">
        <v>78</v>
      </c>
      <c r="B18">
        <v>64444</v>
      </c>
      <c r="C18">
        <v>70692.22</v>
      </c>
      <c r="D18">
        <v>71411</v>
      </c>
      <c r="E18">
        <v>73939</v>
      </c>
      <c r="F18">
        <v>73887</v>
      </c>
      <c r="G18">
        <v>75835.23</v>
      </c>
      <c r="H18">
        <v>73852</v>
      </c>
      <c r="I18">
        <v>71118</v>
      </c>
      <c r="J18">
        <v>63521</v>
      </c>
      <c r="K18">
        <v>62661.57</v>
      </c>
      <c r="L18">
        <v>63243</v>
      </c>
      <c r="M18">
        <v>62755</v>
      </c>
      <c r="N18">
        <v>63242</v>
      </c>
      <c r="O18">
        <v>62889.87</v>
      </c>
      <c r="P18">
        <v>67574</v>
      </c>
      <c r="Q18">
        <v>67175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53693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x14ac:dyDescent="0.25">
      <c r="A19" t="s">
        <v>79</v>
      </c>
      <c r="B19">
        <v>64444</v>
      </c>
      <c r="C19">
        <v>70692.22</v>
      </c>
      <c r="D19">
        <v>71411</v>
      </c>
      <c r="E19">
        <v>73939</v>
      </c>
      <c r="F19">
        <v>73887</v>
      </c>
      <c r="G19">
        <v>75835.23</v>
      </c>
      <c r="H19">
        <v>73852</v>
      </c>
      <c r="I19">
        <v>71118</v>
      </c>
      <c r="J19">
        <v>63521</v>
      </c>
      <c r="K19">
        <v>62661.57</v>
      </c>
      <c r="L19">
        <v>63243</v>
      </c>
      <c r="M19">
        <v>62755</v>
      </c>
      <c r="N19">
        <v>63242</v>
      </c>
      <c r="O19">
        <v>62889.87</v>
      </c>
      <c r="P19">
        <v>67574</v>
      </c>
      <c r="Q19">
        <v>67175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53693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x14ac:dyDescent="0.25">
      <c r="A20" t="s">
        <v>80</v>
      </c>
      <c r="B20">
        <v>4208768</v>
      </c>
      <c r="C20">
        <v>4265789.71</v>
      </c>
      <c r="D20">
        <v>4324162</v>
      </c>
      <c r="E20">
        <v>3560262</v>
      </c>
      <c r="F20">
        <v>3619468</v>
      </c>
      <c r="G20">
        <v>3677933.98</v>
      </c>
      <c r="H20">
        <v>3740726</v>
      </c>
      <c r="I20">
        <v>3800241</v>
      </c>
      <c r="J20">
        <v>3868479</v>
      </c>
      <c r="K20">
        <v>3883282.95</v>
      </c>
      <c r="L20">
        <v>3769411</v>
      </c>
      <c r="M20">
        <v>2786384</v>
      </c>
      <c r="N20">
        <v>2780825</v>
      </c>
      <c r="O20">
        <v>2428380.39</v>
      </c>
      <c r="P20">
        <v>2456330</v>
      </c>
      <c r="Q20">
        <v>2505580</v>
      </c>
      <c r="R20">
        <v>2560034</v>
      </c>
      <c r="S20">
        <v>2615302.4</v>
      </c>
      <c r="T20">
        <v>2668392</v>
      </c>
      <c r="U20">
        <v>2717504</v>
      </c>
      <c r="V20">
        <v>2769120</v>
      </c>
      <c r="W20">
        <v>2817710.78</v>
      </c>
      <c r="X20">
        <v>2857546</v>
      </c>
      <c r="Y20">
        <v>2911799</v>
      </c>
      <c r="Z20">
        <v>2994755</v>
      </c>
      <c r="AA20">
        <v>3050180.83</v>
      </c>
      <c r="AB20">
        <v>3033522</v>
      </c>
      <c r="AC20">
        <v>3077680</v>
      </c>
      <c r="AD20">
        <v>3211530</v>
      </c>
      <c r="AE20">
        <v>3221467.54</v>
      </c>
      <c r="AF20">
        <v>3255888</v>
      </c>
      <c r="AG20">
        <v>3155346</v>
      </c>
      <c r="AH20">
        <v>3019905</v>
      </c>
      <c r="AI20">
        <v>2767801.51</v>
      </c>
      <c r="AJ20">
        <v>2910439</v>
      </c>
      <c r="AK20">
        <v>2777812</v>
      </c>
      <c r="AL20">
        <v>1599513</v>
      </c>
      <c r="AM20">
        <v>1555490.05</v>
      </c>
      <c r="AN20">
        <v>1430640</v>
      </c>
      <c r="AO20">
        <v>1439014</v>
      </c>
      <c r="AP20">
        <v>1394146</v>
      </c>
      <c r="AQ20">
        <v>1376270.43</v>
      </c>
      <c r="AR20">
        <v>1285918</v>
      </c>
      <c r="AS20">
        <v>1168423</v>
      </c>
      <c r="AT20">
        <v>1135965</v>
      </c>
      <c r="AU20">
        <v>1095982.56</v>
      </c>
      <c r="AV20">
        <v>1110808</v>
      </c>
      <c r="AW20">
        <v>1132295</v>
      </c>
      <c r="AX20">
        <v>1148423</v>
      </c>
      <c r="AY20">
        <v>0</v>
      </c>
      <c r="AZ20">
        <v>0</v>
      </c>
      <c r="BA20">
        <v>0</v>
      </c>
      <c r="BB20">
        <v>0</v>
      </c>
      <c r="BC20">
        <v>4174</v>
      </c>
      <c r="BD20">
        <v>4174</v>
      </c>
      <c r="BE20">
        <v>0</v>
      </c>
      <c r="BF20">
        <v>4174</v>
      </c>
      <c r="BG20">
        <v>4174</v>
      </c>
      <c r="BH20">
        <v>4174</v>
      </c>
      <c r="BI20">
        <v>4174</v>
      </c>
      <c r="BJ20">
        <v>4174</v>
      </c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x14ac:dyDescent="0.25">
      <c r="A21" t="s">
        <v>81</v>
      </c>
      <c r="B21">
        <v>30023340</v>
      </c>
      <c r="C21">
        <v>29468563.879999999</v>
      </c>
      <c r="D21">
        <v>27841355</v>
      </c>
      <c r="E21">
        <v>27832083</v>
      </c>
      <c r="F21">
        <v>27387528</v>
      </c>
      <c r="G21">
        <v>27584172.289999999</v>
      </c>
      <c r="H21">
        <v>27768430</v>
      </c>
      <c r="I21">
        <v>28009659</v>
      </c>
      <c r="J21">
        <v>28284088</v>
      </c>
      <c r="K21">
        <v>28741156.629999999</v>
      </c>
      <c r="L21">
        <v>28899447</v>
      </c>
      <c r="M21">
        <v>29092879</v>
      </c>
      <c r="N21">
        <v>29318345</v>
      </c>
      <c r="O21">
        <v>32806180.07</v>
      </c>
      <c r="P21">
        <v>32793065</v>
      </c>
      <c r="Q21">
        <v>32075963</v>
      </c>
      <c r="R21">
        <v>32305534</v>
      </c>
      <c r="S21">
        <v>32300444.09</v>
      </c>
      <c r="T21">
        <v>32086118</v>
      </c>
      <c r="U21">
        <v>32117261</v>
      </c>
      <c r="V21">
        <v>32000918</v>
      </c>
      <c r="W21">
        <v>32042059.300000001</v>
      </c>
      <c r="X21">
        <v>31143859</v>
      </c>
      <c r="Y21">
        <v>31427066</v>
      </c>
      <c r="Z21">
        <v>31553798</v>
      </c>
      <c r="AA21">
        <v>32057133.75</v>
      </c>
      <c r="AB21">
        <v>30884900</v>
      </c>
      <c r="AC21">
        <v>30466144</v>
      </c>
      <c r="AD21">
        <v>30230372</v>
      </c>
      <c r="AE21">
        <v>29813037.190000001</v>
      </c>
      <c r="AF21">
        <v>29653216</v>
      </c>
      <c r="AG21">
        <v>29115687</v>
      </c>
      <c r="AH21">
        <v>28677722</v>
      </c>
      <c r="AI21">
        <v>28319229.219999999</v>
      </c>
      <c r="AJ21">
        <v>27053515</v>
      </c>
      <c r="AK21">
        <v>26134019</v>
      </c>
      <c r="AL21">
        <v>26142446</v>
      </c>
      <c r="AM21">
        <v>24767393.530000001</v>
      </c>
      <c r="AN21">
        <v>22004569</v>
      </c>
      <c r="AO21">
        <v>19658265</v>
      </c>
      <c r="AP21">
        <v>18107295</v>
      </c>
      <c r="AQ21">
        <v>16027217.279999999</v>
      </c>
      <c r="AR21">
        <v>14661746</v>
      </c>
      <c r="AS21">
        <v>13513170</v>
      </c>
      <c r="AT21">
        <v>12314063</v>
      </c>
      <c r="AU21">
        <v>11871782.25</v>
      </c>
      <c r="AV21">
        <v>11201303</v>
      </c>
      <c r="AW21">
        <v>10280766</v>
      </c>
      <c r="AX21">
        <v>9918247</v>
      </c>
      <c r="AY21">
        <v>10504214.779999999</v>
      </c>
      <c r="AZ21">
        <v>10139166</v>
      </c>
      <c r="BA21">
        <v>9710261</v>
      </c>
      <c r="BB21">
        <v>9683266</v>
      </c>
      <c r="BC21">
        <v>9413587</v>
      </c>
      <c r="BD21">
        <v>9482786</v>
      </c>
      <c r="BE21">
        <v>9555149</v>
      </c>
      <c r="BF21">
        <v>8838942</v>
      </c>
      <c r="BG21">
        <v>8613171</v>
      </c>
      <c r="BH21">
        <v>8333211</v>
      </c>
      <c r="BI21">
        <v>8345721</v>
      </c>
      <c r="BJ21">
        <v>8350148</v>
      </c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x14ac:dyDescent="0.25">
      <c r="A22" t="s">
        <v>82</v>
      </c>
      <c r="B22">
        <v>8887851</v>
      </c>
      <c r="C22">
        <v>8447269.4800000004</v>
      </c>
      <c r="D22">
        <v>8042563</v>
      </c>
      <c r="E22">
        <v>7395852</v>
      </c>
      <c r="F22">
        <v>6842089</v>
      </c>
      <c r="G22">
        <v>6659214.1699999999</v>
      </c>
      <c r="H22">
        <v>6476470</v>
      </c>
      <c r="I22">
        <v>6584525</v>
      </c>
      <c r="J22">
        <v>6131714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x14ac:dyDescent="0.25">
      <c r="A23" t="s">
        <v>83</v>
      </c>
      <c r="B23">
        <v>458764</v>
      </c>
      <c r="C23">
        <v>470915.91</v>
      </c>
      <c r="D23">
        <v>472385</v>
      </c>
      <c r="E23">
        <v>484300</v>
      </c>
      <c r="F23">
        <v>500262</v>
      </c>
      <c r="G23">
        <v>505159.16</v>
      </c>
      <c r="H23">
        <v>513189</v>
      </c>
      <c r="I23">
        <v>507005</v>
      </c>
      <c r="J23">
        <v>480817</v>
      </c>
      <c r="K23">
        <v>488870.31</v>
      </c>
      <c r="L23">
        <v>466495</v>
      </c>
      <c r="M23">
        <v>458062</v>
      </c>
      <c r="N23">
        <v>473015</v>
      </c>
      <c r="O23">
        <v>476029.55</v>
      </c>
      <c r="P23">
        <v>493267</v>
      </c>
      <c r="Q23">
        <v>502614</v>
      </c>
      <c r="R23">
        <v>482176</v>
      </c>
      <c r="S23">
        <v>483031.08</v>
      </c>
      <c r="T23">
        <v>528928</v>
      </c>
      <c r="U23">
        <v>520626</v>
      </c>
      <c r="V23">
        <v>496157</v>
      </c>
      <c r="W23">
        <v>491291.28</v>
      </c>
      <c r="X23">
        <v>445969</v>
      </c>
      <c r="Y23">
        <v>420974</v>
      </c>
      <c r="Z23">
        <v>421379</v>
      </c>
      <c r="AA23">
        <v>426036.38</v>
      </c>
      <c r="AB23">
        <v>364792</v>
      </c>
      <c r="AC23">
        <v>370765</v>
      </c>
      <c r="AD23">
        <v>349276</v>
      </c>
      <c r="AE23">
        <v>352132.62</v>
      </c>
      <c r="AF23">
        <v>359184</v>
      </c>
      <c r="AG23">
        <v>291980</v>
      </c>
      <c r="AH23">
        <v>252810</v>
      </c>
      <c r="AI23">
        <v>246256.33</v>
      </c>
      <c r="AJ23">
        <v>234702</v>
      </c>
      <c r="AK23">
        <v>232974</v>
      </c>
      <c r="AL23">
        <v>237661</v>
      </c>
      <c r="AM23">
        <v>241571.67</v>
      </c>
      <c r="AN23">
        <v>197818</v>
      </c>
      <c r="AO23">
        <v>203587</v>
      </c>
      <c r="AP23">
        <v>184444</v>
      </c>
      <c r="AQ23">
        <v>189829.44</v>
      </c>
      <c r="AR23">
        <v>196047</v>
      </c>
      <c r="AS23">
        <v>197450</v>
      </c>
      <c r="AT23">
        <v>192687</v>
      </c>
      <c r="AU23">
        <v>189547.95</v>
      </c>
      <c r="AV23">
        <v>177959</v>
      </c>
      <c r="AW23">
        <v>163595</v>
      </c>
      <c r="AX23">
        <v>142911</v>
      </c>
      <c r="AY23">
        <v>130201.48</v>
      </c>
      <c r="AZ23">
        <v>111836</v>
      </c>
      <c r="BA23">
        <v>101045</v>
      </c>
      <c r="BB23">
        <v>0</v>
      </c>
      <c r="BC23">
        <v>92116</v>
      </c>
      <c r="BD23">
        <v>110411</v>
      </c>
      <c r="BE23">
        <v>117843</v>
      </c>
      <c r="BF23">
        <v>841949</v>
      </c>
      <c r="BG23">
        <v>853126</v>
      </c>
      <c r="BH23">
        <v>647307</v>
      </c>
      <c r="BI23">
        <v>610396</v>
      </c>
      <c r="BJ23">
        <v>619871</v>
      </c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x14ac:dyDescent="0.25">
      <c r="A24" t="s">
        <v>84</v>
      </c>
      <c r="B24">
        <v>458764</v>
      </c>
      <c r="C24">
        <v>470915.91</v>
      </c>
      <c r="D24">
        <v>472385</v>
      </c>
      <c r="E24">
        <v>484300</v>
      </c>
      <c r="F24">
        <v>500262</v>
      </c>
      <c r="G24">
        <v>505159.16</v>
      </c>
      <c r="H24">
        <v>513189</v>
      </c>
      <c r="I24">
        <v>507005</v>
      </c>
      <c r="J24">
        <v>480817</v>
      </c>
      <c r="K24">
        <v>488870.31</v>
      </c>
      <c r="L24">
        <v>466495</v>
      </c>
      <c r="M24">
        <v>458062</v>
      </c>
      <c r="N24">
        <v>473015</v>
      </c>
      <c r="O24">
        <v>476029.55</v>
      </c>
      <c r="P24">
        <v>493267</v>
      </c>
      <c r="Q24">
        <v>502614</v>
      </c>
      <c r="R24">
        <v>482176</v>
      </c>
      <c r="S24">
        <v>483031.08</v>
      </c>
      <c r="T24">
        <v>528928</v>
      </c>
      <c r="U24">
        <v>520626</v>
      </c>
      <c r="V24">
        <v>496157</v>
      </c>
      <c r="W24">
        <v>491291.28</v>
      </c>
      <c r="X24">
        <v>445969</v>
      </c>
      <c r="Y24">
        <v>420974</v>
      </c>
      <c r="Z24">
        <v>421379</v>
      </c>
      <c r="AA24">
        <v>426036.38</v>
      </c>
      <c r="AB24">
        <v>364792</v>
      </c>
      <c r="AC24">
        <v>370765</v>
      </c>
      <c r="AD24">
        <v>349276</v>
      </c>
      <c r="AE24">
        <v>352132.62</v>
      </c>
      <c r="AF24">
        <v>359184</v>
      </c>
      <c r="AG24">
        <v>291980</v>
      </c>
      <c r="AH24">
        <v>252810</v>
      </c>
      <c r="AI24">
        <v>246256.33</v>
      </c>
      <c r="AJ24">
        <v>234702</v>
      </c>
      <c r="AK24">
        <v>232974</v>
      </c>
      <c r="AL24">
        <v>237661</v>
      </c>
      <c r="AM24">
        <v>241571.67</v>
      </c>
      <c r="AN24">
        <v>197818</v>
      </c>
      <c r="AO24">
        <v>203587</v>
      </c>
      <c r="AP24">
        <v>184444</v>
      </c>
      <c r="AQ24">
        <v>189829.44</v>
      </c>
      <c r="AR24">
        <v>196047</v>
      </c>
      <c r="AS24">
        <v>197450</v>
      </c>
      <c r="AT24">
        <v>192687</v>
      </c>
      <c r="AU24">
        <v>189547.95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x14ac:dyDescent="0.25">
      <c r="A25" t="s">
        <v>85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177959</v>
      </c>
      <c r="AW25">
        <v>163595</v>
      </c>
      <c r="AX25">
        <v>142911</v>
      </c>
      <c r="AY25">
        <v>130201.48</v>
      </c>
      <c r="AZ25">
        <v>111836</v>
      </c>
      <c r="BA25">
        <v>101045</v>
      </c>
      <c r="BB25">
        <v>0</v>
      </c>
      <c r="BC25">
        <v>92116</v>
      </c>
      <c r="BD25">
        <v>110411</v>
      </c>
      <c r="BE25">
        <v>117843</v>
      </c>
      <c r="BF25">
        <v>841949</v>
      </c>
      <c r="BG25">
        <v>853126</v>
      </c>
      <c r="BH25">
        <v>647307</v>
      </c>
      <c r="BI25">
        <v>610396</v>
      </c>
      <c r="BJ25">
        <v>619871</v>
      </c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x14ac:dyDescent="0.25">
      <c r="A26" t="s">
        <v>86</v>
      </c>
      <c r="B26">
        <v>620337</v>
      </c>
      <c r="C26">
        <v>662641.75</v>
      </c>
      <c r="D26">
        <v>645260</v>
      </c>
      <c r="E26">
        <v>580667</v>
      </c>
      <c r="F26">
        <v>548645</v>
      </c>
      <c r="G26">
        <v>608627.49</v>
      </c>
      <c r="H26">
        <v>605667</v>
      </c>
      <c r="I26">
        <v>580607</v>
      </c>
      <c r="J26">
        <v>543970</v>
      </c>
      <c r="K26">
        <v>605490.85</v>
      </c>
      <c r="L26">
        <v>424730</v>
      </c>
      <c r="M26">
        <v>419360</v>
      </c>
      <c r="N26">
        <v>413335</v>
      </c>
      <c r="O26">
        <v>218982.78</v>
      </c>
      <c r="P26">
        <v>189368</v>
      </c>
      <c r="Q26">
        <v>189054</v>
      </c>
      <c r="R26">
        <v>196043</v>
      </c>
      <c r="S26">
        <v>186035.82</v>
      </c>
      <c r="T26">
        <v>199333</v>
      </c>
      <c r="U26">
        <v>198663</v>
      </c>
      <c r="V26">
        <v>197777</v>
      </c>
      <c r="W26">
        <v>189722.4</v>
      </c>
      <c r="X26">
        <v>203593</v>
      </c>
      <c r="Y26">
        <v>182913</v>
      </c>
      <c r="Z26">
        <v>183120</v>
      </c>
      <c r="AA26">
        <v>179062.79</v>
      </c>
      <c r="AB26">
        <v>150782</v>
      </c>
      <c r="AC26">
        <v>147080</v>
      </c>
      <c r="AD26">
        <v>143014</v>
      </c>
      <c r="AE26">
        <v>135386.43</v>
      </c>
      <c r="AF26">
        <v>138488</v>
      </c>
      <c r="AG26">
        <v>136334</v>
      </c>
      <c r="AH26">
        <v>133824</v>
      </c>
      <c r="AI26">
        <v>118289.8</v>
      </c>
      <c r="AJ26">
        <v>96999</v>
      </c>
      <c r="AK26">
        <v>98919</v>
      </c>
      <c r="AL26">
        <v>96590</v>
      </c>
      <c r="AM26">
        <v>86523.41</v>
      </c>
      <c r="AN26">
        <v>80768</v>
      </c>
      <c r="AO26">
        <v>76497</v>
      </c>
      <c r="AP26">
        <v>73641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x14ac:dyDescent="0.25">
      <c r="A27" t="s">
        <v>87</v>
      </c>
      <c r="B27">
        <v>0</v>
      </c>
      <c r="C27">
        <v>39747.81</v>
      </c>
      <c r="D27">
        <v>49696</v>
      </c>
      <c r="E27">
        <v>0</v>
      </c>
      <c r="F27">
        <v>0</v>
      </c>
      <c r="G27">
        <v>245865.43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/>
      <c r="BL27"/>
      <c r="BM27"/>
      <c r="BN27"/>
      <c r="BO27"/>
      <c r="BP27"/>
      <c r="BQ27"/>
      <c r="BR27"/>
      <c r="BS27"/>
      <c r="BT27"/>
      <c r="BU27"/>
      <c r="BV27"/>
    </row>
    <row r="28" spans="1:74" x14ac:dyDescent="0.25">
      <c r="A28" t="s">
        <v>88</v>
      </c>
      <c r="B28">
        <v>0</v>
      </c>
      <c r="C28">
        <v>0</v>
      </c>
      <c r="D28">
        <v>0</v>
      </c>
      <c r="E28">
        <v>223494</v>
      </c>
      <c r="F28">
        <v>234003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/>
      <c r="BL28"/>
      <c r="BM28"/>
      <c r="BN28"/>
      <c r="BO28"/>
      <c r="BP28"/>
      <c r="BQ28"/>
      <c r="BR28"/>
      <c r="BS28"/>
      <c r="BT28"/>
      <c r="BU28"/>
      <c r="BV28"/>
    </row>
    <row r="29" spans="1:74" x14ac:dyDescent="0.25">
      <c r="A29" t="s">
        <v>71</v>
      </c>
      <c r="B29">
        <v>0</v>
      </c>
      <c r="C29">
        <v>0</v>
      </c>
      <c r="D29">
        <v>0</v>
      </c>
      <c r="E29">
        <v>223494</v>
      </c>
      <c r="F29">
        <v>234003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/>
      <c r="BL29"/>
      <c r="BM29"/>
      <c r="BN29"/>
      <c r="BO29"/>
      <c r="BP29"/>
      <c r="BQ29"/>
      <c r="BR29"/>
      <c r="BS29"/>
      <c r="BT29"/>
      <c r="BU29"/>
      <c r="BV29"/>
    </row>
    <row r="30" spans="1:74" x14ac:dyDescent="0.25">
      <c r="A30" t="s">
        <v>89</v>
      </c>
      <c r="B30">
        <v>265623</v>
      </c>
      <c r="C30">
        <v>262396.78999999998</v>
      </c>
      <c r="D30">
        <v>312468</v>
      </c>
      <c r="E30">
        <v>307928</v>
      </c>
      <c r="F30">
        <v>312959</v>
      </c>
      <c r="G30">
        <v>309328.99</v>
      </c>
      <c r="H30">
        <v>306769</v>
      </c>
      <c r="I30">
        <v>306176</v>
      </c>
      <c r="J30">
        <v>337391</v>
      </c>
      <c r="K30">
        <v>6480992.3600000003</v>
      </c>
      <c r="L30">
        <v>6223970</v>
      </c>
      <c r="M30">
        <v>6691196</v>
      </c>
      <c r="N30">
        <v>6795851</v>
      </c>
      <c r="O30">
        <v>366650</v>
      </c>
      <c r="P30">
        <v>327846</v>
      </c>
      <c r="Q30">
        <v>282540</v>
      </c>
      <c r="R30">
        <v>288688</v>
      </c>
      <c r="S30">
        <v>220282.49</v>
      </c>
      <c r="T30">
        <v>223574</v>
      </c>
      <c r="U30">
        <v>205196</v>
      </c>
      <c r="V30">
        <v>178856</v>
      </c>
      <c r="W30">
        <v>166883.20000000001</v>
      </c>
      <c r="X30">
        <v>156614</v>
      </c>
      <c r="Y30">
        <v>155197</v>
      </c>
      <c r="Z30">
        <v>92242</v>
      </c>
      <c r="AA30">
        <v>133639.31</v>
      </c>
      <c r="AB30">
        <v>130380</v>
      </c>
      <c r="AC30">
        <v>128319</v>
      </c>
      <c r="AD30">
        <v>128929</v>
      </c>
      <c r="AE30">
        <v>101797.57</v>
      </c>
      <c r="AF30">
        <v>71969</v>
      </c>
      <c r="AG30">
        <v>71637</v>
      </c>
      <c r="AH30">
        <v>71264</v>
      </c>
      <c r="AI30">
        <v>70531.05</v>
      </c>
      <c r="AJ30">
        <v>70355</v>
      </c>
      <c r="AK30">
        <v>82437</v>
      </c>
      <c r="AL30">
        <v>70334</v>
      </c>
      <c r="AM30">
        <v>69881.289999999994</v>
      </c>
      <c r="AN30">
        <v>68969</v>
      </c>
      <c r="AO30">
        <v>67834</v>
      </c>
      <c r="AP30">
        <v>72338</v>
      </c>
      <c r="AQ30">
        <v>75588.710000000006</v>
      </c>
      <c r="AR30">
        <v>71739</v>
      </c>
      <c r="AS30">
        <v>64897</v>
      </c>
      <c r="AT30">
        <v>63542</v>
      </c>
      <c r="AU30">
        <v>66165.929999999993</v>
      </c>
      <c r="AV30">
        <v>55612</v>
      </c>
      <c r="AW30">
        <v>56003</v>
      </c>
      <c r="AX30">
        <v>64456</v>
      </c>
      <c r="AY30">
        <v>68113.05</v>
      </c>
      <c r="AZ30">
        <v>66792</v>
      </c>
      <c r="BA30">
        <v>59649</v>
      </c>
      <c r="BB30">
        <v>59872</v>
      </c>
      <c r="BC30">
        <v>55052</v>
      </c>
      <c r="BD30">
        <v>55175</v>
      </c>
      <c r="BE30">
        <v>59189</v>
      </c>
      <c r="BF30">
        <v>53246</v>
      </c>
      <c r="BG30">
        <v>52123</v>
      </c>
      <c r="BH30">
        <v>49012</v>
      </c>
      <c r="BI30">
        <v>47561</v>
      </c>
      <c r="BJ30">
        <v>44607</v>
      </c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 x14ac:dyDescent="0.25">
      <c r="A31" t="s">
        <v>90</v>
      </c>
      <c r="B31">
        <v>265623</v>
      </c>
      <c r="C31">
        <v>262396.78999999998</v>
      </c>
      <c r="D31">
        <v>312468</v>
      </c>
      <c r="E31">
        <v>307928</v>
      </c>
      <c r="F31">
        <v>312959</v>
      </c>
      <c r="G31">
        <v>309328.99</v>
      </c>
      <c r="H31">
        <v>306769</v>
      </c>
      <c r="I31">
        <v>306176</v>
      </c>
      <c r="J31">
        <v>337391</v>
      </c>
      <c r="K31">
        <v>6480992.3600000003</v>
      </c>
      <c r="L31">
        <v>6223970</v>
      </c>
      <c r="M31">
        <v>6691196</v>
      </c>
      <c r="N31">
        <v>6795851</v>
      </c>
      <c r="O31">
        <v>366650</v>
      </c>
      <c r="P31">
        <v>327846</v>
      </c>
      <c r="Q31">
        <v>282540</v>
      </c>
      <c r="R31">
        <v>288688</v>
      </c>
      <c r="S31">
        <v>220282.49</v>
      </c>
      <c r="T31">
        <v>223574</v>
      </c>
      <c r="U31">
        <v>205196</v>
      </c>
      <c r="V31">
        <v>178856</v>
      </c>
      <c r="W31">
        <v>166883.20000000001</v>
      </c>
      <c r="X31">
        <v>156614</v>
      </c>
      <c r="Y31">
        <v>155197</v>
      </c>
      <c r="Z31">
        <v>92242</v>
      </c>
      <c r="AA31">
        <v>133639.31</v>
      </c>
      <c r="AB31">
        <v>130380</v>
      </c>
      <c r="AC31">
        <v>128319</v>
      </c>
      <c r="AD31">
        <v>128929</v>
      </c>
      <c r="AE31">
        <v>101797.57</v>
      </c>
      <c r="AF31">
        <v>71969</v>
      </c>
      <c r="AG31">
        <v>71637</v>
      </c>
      <c r="AH31">
        <v>71264</v>
      </c>
      <c r="AI31">
        <v>70531.05</v>
      </c>
      <c r="AJ31">
        <v>70355</v>
      </c>
      <c r="AK31">
        <v>82437</v>
      </c>
      <c r="AL31">
        <v>70334</v>
      </c>
      <c r="AM31">
        <v>69881.289999999994</v>
      </c>
      <c r="AN31">
        <v>68969</v>
      </c>
      <c r="AO31">
        <v>67834</v>
      </c>
      <c r="AP31">
        <v>72338</v>
      </c>
      <c r="AQ31">
        <v>75588.710000000006</v>
      </c>
      <c r="AR31">
        <v>71739</v>
      </c>
      <c r="AS31">
        <v>64897</v>
      </c>
      <c r="AT31">
        <v>63542</v>
      </c>
      <c r="AU31">
        <v>66165.929999999993</v>
      </c>
      <c r="AV31">
        <v>55612</v>
      </c>
      <c r="AW31">
        <v>56003</v>
      </c>
      <c r="AX31">
        <v>64456</v>
      </c>
      <c r="AY31">
        <v>68113.05</v>
      </c>
      <c r="AZ31">
        <v>66792</v>
      </c>
      <c r="BA31">
        <v>59649</v>
      </c>
      <c r="BB31">
        <v>59872</v>
      </c>
      <c r="BC31">
        <v>55052</v>
      </c>
      <c r="BD31">
        <v>55175</v>
      </c>
      <c r="BE31">
        <v>59189</v>
      </c>
      <c r="BF31">
        <v>53246</v>
      </c>
      <c r="BG31">
        <v>52123</v>
      </c>
      <c r="BH31">
        <v>49012</v>
      </c>
      <c r="BI31">
        <v>47561</v>
      </c>
      <c r="BJ31">
        <v>44607</v>
      </c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 x14ac:dyDescent="0.25">
      <c r="A32" t="s">
        <v>91</v>
      </c>
      <c r="B32">
        <v>44595203</v>
      </c>
      <c r="C32">
        <v>43754773.939999998</v>
      </c>
      <c r="D32">
        <v>41827414</v>
      </c>
      <c r="E32">
        <v>40527230</v>
      </c>
      <c r="F32">
        <v>39551841</v>
      </c>
      <c r="G32">
        <v>39666136.740000002</v>
      </c>
      <c r="H32">
        <v>39485103</v>
      </c>
      <c r="I32">
        <v>39859331</v>
      </c>
      <c r="J32">
        <v>39709980</v>
      </c>
      <c r="K32">
        <v>40262454.670000002</v>
      </c>
      <c r="L32">
        <v>39847296</v>
      </c>
      <c r="M32">
        <v>39510636</v>
      </c>
      <c r="N32">
        <v>39844613</v>
      </c>
      <c r="O32">
        <v>36359112.649999999</v>
      </c>
      <c r="P32">
        <v>36327450</v>
      </c>
      <c r="Q32">
        <v>35622926</v>
      </c>
      <c r="R32">
        <v>35832475</v>
      </c>
      <c r="S32">
        <v>35805095.890000001</v>
      </c>
      <c r="T32">
        <v>35706345</v>
      </c>
      <c r="U32">
        <v>35759250</v>
      </c>
      <c r="V32">
        <v>35642828</v>
      </c>
      <c r="W32">
        <v>35707666.960000001</v>
      </c>
      <c r="X32">
        <v>34807581</v>
      </c>
      <c r="Y32">
        <v>35097949</v>
      </c>
      <c r="Z32">
        <v>35298987</v>
      </c>
      <c r="AA32">
        <v>35846053.039999999</v>
      </c>
      <c r="AB32">
        <v>34564376</v>
      </c>
      <c r="AC32">
        <v>34189988</v>
      </c>
      <c r="AD32">
        <v>34063121</v>
      </c>
      <c r="AE32">
        <v>33623821.359999999</v>
      </c>
      <c r="AF32">
        <v>33478745</v>
      </c>
      <c r="AG32">
        <v>32770984</v>
      </c>
      <c r="AH32">
        <v>32155525</v>
      </c>
      <c r="AI32">
        <v>31522107.91</v>
      </c>
      <c r="AJ32">
        <v>30366010</v>
      </c>
      <c r="AK32">
        <v>29326161</v>
      </c>
      <c r="AL32">
        <v>28146544</v>
      </c>
      <c r="AM32">
        <v>26720859.949999999</v>
      </c>
      <c r="AN32">
        <v>23782764</v>
      </c>
      <c r="AO32">
        <v>21445197</v>
      </c>
      <c r="AP32">
        <v>19831864</v>
      </c>
      <c r="AQ32">
        <v>17668905.859999999</v>
      </c>
      <c r="AR32">
        <v>16215450</v>
      </c>
      <c r="AS32">
        <v>14943940</v>
      </c>
      <c r="AT32">
        <v>13706257</v>
      </c>
      <c r="AU32">
        <v>13223478.68</v>
      </c>
      <c r="AV32">
        <v>12545682</v>
      </c>
      <c r="AW32">
        <v>11632659</v>
      </c>
      <c r="AX32">
        <v>11274037</v>
      </c>
      <c r="AY32">
        <v>10702529.310000001</v>
      </c>
      <c r="AZ32">
        <v>10317794</v>
      </c>
      <c r="BA32">
        <v>9870955</v>
      </c>
      <c r="BB32">
        <v>9743138</v>
      </c>
      <c r="BC32">
        <v>9564929</v>
      </c>
      <c r="BD32">
        <v>9652546</v>
      </c>
      <c r="BE32">
        <v>9732181</v>
      </c>
      <c r="BF32">
        <v>9738311</v>
      </c>
      <c r="BG32">
        <v>9522594</v>
      </c>
      <c r="BH32">
        <v>9033704</v>
      </c>
      <c r="BI32">
        <v>9007852</v>
      </c>
      <c r="BJ32">
        <v>9018800</v>
      </c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 x14ac:dyDescent="0.25">
      <c r="A33" t="s">
        <v>92</v>
      </c>
      <c r="B33">
        <v>64873815</v>
      </c>
      <c r="C33">
        <v>65184744.280000001</v>
      </c>
      <c r="D33">
        <v>62418638</v>
      </c>
      <c r="E33">
        <v>58870978</v>
      </c>
      <c r="F33">
        <v>58597434</v>
      </c>
      <c r="G33">
        <v>58586346.960000001</v>
      </c>
      <c r="H33">
        <v>55091913</v>
      </c>
      <c r="I33">
        <v>56580880</v>
      </c>
      <c r="J33">
        <v>58566895</v>
      </c>
      <c r="K33">
        <v>56090773.170000002</v>
      </c>
      <c r="L33">
        <v>54734634</v>
      </c>
      <c r="M33">
        <v>54438023</v>
      </c>
      <c r="N33">
        <v>62888468</v>
      </c>
      <c r="O33">
        <v>52048956.93</v>
      </c>
      <c r="P33">
        <v>50542175</v>
      </c>
      <c r="Q33">
        <v>54969605</v>
      </c>
      <c r="R33">
        <v>56064664</v>
      </c>
      <c r="S33">
        <v>54811354.93</v>
      </c>
      <c r="T33">
        <v>48509907</v>
      </c>
      <c r="U33">
        <v>51649596</v>
      </c>
      <c r="V33">
        <v>52617093</v>
      </c>
      <c r="W33">
        <v>50949346.420000002</v>
      </c>
      <c r="X33">
        <v>49133670</v>
      </c>
      <c r="Y33">
        <v>52375891</v>
      </c>
      <c r="Z33">
        <v>50053010</v>
      </c>
      <c r="AA33">
        <v>51746232.060000002</v>
      </c>
      <c r="AB33">
        <v>47277104</v>
      </c>
      <c r="AC33">
        <v>47283747</v>
      </c>
      <c r="AD33">
        <v>47890814</v>
      </c>
      <c r="AE33">
        <v>46991035.130000003</v>
      </c>
      <c r="AF33">
        <v>45318179</v>
      </c>
      <c r="AG33">
        <v>45589882</v>
      </c>
      <c r="AH33">
        <v>45960411</v>
      </c>
      <c r="AI33">
        <v>44312818.780000001</v>
      </c>
      <c r="AJ33">
        <v>41183653</v>
      </c>
      <c r="AK33">
        <v>39734126</v>
      </c>
      <c r="AL33">
        <v>38084190</v>
      </c>
      <c r="AM33">
        <v>35941683.130000003</v>
      </c>
      <c r="AN33">
        <v>34551840</v>
      </c>
      <c r="AO33">
        <v>28756241</v>
      </c>
      <c r="AP33">
        <v>27187100</v>
      </c>
      <c r="AQ33">
        <v>25800998.379999999</v>
      </c>
      <c r="AR33">
        <v>23305280</v>
      </c>
      <c r="AS33">
        <v>22077285</v>
      </c>
      <c r="AT33">
        <v>22166326</v>
      </c>
      <c r="AU33">
        <v>20678003.559999999</v>
      </c>
      <c r="AV33">
        <v>19279795</v>
      </c>
      <c r="AW33">
        <v>18144325</v>
      </c>
      <c r="AX33">
        <v>17773321</v>
      </c>
      <c r="AY33">
        <v>16591989.800000001</v>
      </c>
      <c r="AZ33">
        <v>15848064</v>
      </c>
      <c r="BA33">
        <v>15247348</v>
      </c>
      <c r="BB33">
        <v>14717505</v>
      </c>
      <c r="BC33">
        <v>13866028</v>
      </c>
      <c r="BD33">
        <v>13112422</v>
      </c>
      <c r="BE33">
        <v>12769888</v>
      </c>
      <c r="BF33">
        <v>13854811</v>
      </c>
      <c r="BG33">
        <v>13369072</v>
      </c>
      <c r="BH33">
        <v>12505056</v>
      </c>
      <c r="BI33">
        <v>12238727</v>
      </c>
      <c r="BJ33">
        <v>12247273</v>
      </c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x14ac:dyDescent="0.25">
      <c r="A34" t="s">
        <v>93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x14ac:dyDescent="0.25">
      <c r="A35" t="s">
        <v>94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x14ac:dyDescent="0.25">
      <c r="A36" t="s">
        <v>95</v>
      </c>
      <c r="B36">
        <v>61726</v>
      </c>
      <c r="C36">
        <v>1074199.75</v>
      </c>
      <c r="D36">
        <v>1077506</v>
      </c>
      <c r="E36">
        <v>1055974</v>
      </c>
      <c r="F36">
        <v>197573</v>
      </c>
      <c r="G36">
        <v>1231828.8999999999</v>
      </c>
      <c r="H36">
        <v>2234279</v>
      </c>
      <c r="I36">
        <v>723312</v>
      </c>
      <c r="J36">
        <v>1748424</v>
      </c>
      <c r="K36">
        <v>1248714.3999999999</v>
      </c>
      <c r="L36">
        <v>1754942</v>
      </c>
      <c r="M36">
        <v>2759651</v>
      </c>
      <c r="N36">
        <v>4272977</v>
      </c>
      <c r="O36">
        <v>280741.90999999997</v>
      </c>
      <c r="P36">
        <v>283144</v>
      </c>
      <c r="Q36">
        <v>277310</v>
      </c>
      <c r="R36">
        <v>309641</v>
      </c>
      <c r="S36">
        <v>340177.42</v>
      </c>
      <c r="T36">
        <v>326787</v>
      </c>
      <c r="U36">
        <v>374128</v>
      </c>
      <c r="V36">
        <v>294780</v>
      </c>
      <c r="W36">
        <v>341137.53</v>
      </c>
      <c r="X36">
        <v>391881</v>
      </c>
      <c r="Y36">
        <v>353857</v>
      </c>
      <c r="Z36">
        <v>22031</v>
      </c>
      <c r="AA36">
        <v>1507404.64</v>
      </c>
      <c r="AB36">
        <v>2509117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1850000</v>
      </c>
      <c r="AL36">
        <v>1000000</v>
      </c>
      <c r="AM36">
        <v>1360000</v>
      </c>
      <c r="AN36">
        <v>1500000</v>
      </c>
      <c r="AO36">
        <v>1300000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577911</v>
      </c>
      <c r="BF36">
        <v>295611</v>
      </c>
      <c r="BG36">
        <v>124824</v>
      </c>
      <c r="BH36">
        <v>237603</v>
      </c>
      <c r="BI36">
        <v>438687</v>
      </c>
      <c r="BJ36">
        <v>498560</v>
      </c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 x14ac:dyDescent="0.25">
      <c r="A37" t="s">
        <v>96</v>
      </c>
      <c r="B37">
        <v>15650024</v>
      </c>
      <c r="C37">
        <v>15811877.630000001</v>
      </c>
      <c r="D37">
        <v>14446533</v>
      </c>
      <c r="E37">
        <v>13468871</v>
      </c>
      <c r="F37">
        <v>13085697</v>
      </c>
      <c r="G37">
        <v>13972618.550000001</v>
      </c>
      <c r="H37">
        <v>11713614</v>
      </c>
      <c r="I37">
        <v>13573636</v>
      </c>
      <c r="J37">
        <v>13651183</v>
      </c>
      <c r="K37">
        <v>13050309.279999999</v>
      </c>
      <c r="L37">
        <v>13376078</v>
      </c>
      <c r="M37">
        <v>11966788</v>
      </c>
      <c r="N37">
        <v>12965750</v>
      </c>
      <c r="O37">
        <v>14069080.789999999</v>
      </c>
      <c r="P37">
        <v>13448971</v>
      </c>
      <c r="Q37">
        <v>14397687</v>
      </c>
      <c r="R37">
        <v>13859613</v>
      </c>
      <c r="S37">
        <v>14370530.220000001</v>
      </c>
      <c r="T37">
        <v>14030417</v>
      </c>
      <c r="U37">
        <v>13895007</v>
      </c>
      <c r="V37">
        <v>13126802</v>
      </c>
      <c r="W37">
        <v>14084932.76</v>
      </c>
      <c r="X37">
        <v>13499519</v>
      </c>
      <c r="Y37">
        <v>13268455</v>
      </c>
      <c r="Z37">
        <v>13590737</v>
      </c>
      <c r="AA37">
        <v>14031577.289999999</v>
      </c>
      <c r="AB37">
        <v>13190807</v>
      </c>
      <c r="AC37">
        <v>13742489</v>
      </c>
      <c r="AD37">
        <v>12718792</v>
      </c>
      <c r="AE37">
        <v>12773312.640000001</v>
      </c>
      <c r="AF37">
        <v>12254644</v>
      </c>
      <c r="AG37">
        <v>12142219</v>
      </c>
      <c r="AH37">
        <v>11610823</v>
      </c>
      <c r="AI37">
        <v>12075365.15</v>
      </c>
      <c r="AJ37">
        <v>10654005</v>
      </c>
      <c r="AK37">
        <v>12113087</v>
      </c>
      <c r="AL37">
        <v>11369030</v>
      </c>
      <c r="AM37">
        <v>11056715.380000001</v>
      </c>
      <c r="AN37">
        <v>10189627</v>
      </c>
      <c r="AO37">
        <v>9253130</v>
      </c>
      <c r="AP37">
        <v>8990783</v>
      </c>
      <c r="AQ37">
        <v>8091332.2000000002</v>
      </c>
      <c r="AR37">
        <v>7811199</v>
      </c>
      <c r="AS37">
        <v>8476158</v>
      </c>
      <c r="AT37">
        <v>7819387</v>
      </c>
      <c r="AU37">
        <v>7291778.54</v>
      </c>
      <c r="AV37">
        <v>5758567</v>
      </c>
      <c r="AW37">
        <v>6091840</v>
      </c>
      <c r="AX37">
        <v>5796265</v>
      </c>
      <c r="AY37">
        <v>5378003.1500000004</v>
      </c>
      <c r="AZ37">
        <v>5207954</v>
      </c>
      <c r="BA37">
        <v>4948156</v>
      </c>
      <c r="BB37">
        <v>4748942</v>
      </c>
      <c r="BC37">
        <v>4533349</v>
      </c>
      <c r="BD37">
        <v>4008188</v>
      </c>
      <c r="BE37">
        <v>3704137</v>
      </c>
      <c r="BF37">
        <v>3929880</v>
      </c>
      <c r="BG37">
        <v>3697158</v>
      </c>
      <c r="BH37">
        <v>3529712</v>
      </c>
      <c r="BI37">
        <v>3359357</v>
      </c>
      <c r="BJ37">
        <v>3355023</v>
      </c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 x14ac:dyDescent="0.25">
      <c r="A38" t="s">
        <v>67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13050309.279999999</v>
      </c>
      <c r="L38">
        <v>13376078</v>
      </c>
      <c r="M38">
        <v>11966788</v>
      </c>
      <c r="N38">
        <v>12965750</v>
      </c>
      <c r="O38">
        <v>14069080.789999999</v>
      </c>
      <c r="P38">
        <v>13448971</v>
      </c>
      <c r="Q38">
        <v>14397687</v>
      </c>
      <c r="R38">
        <v>13859613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611527</v>
      </c>
      <c r="AW38">
        <v>6091840</v>
      </c>
      <c r="AX38">
        <v>5796265</v>
      </c>
      <c r="AY38">
        <v>5378003.1500000004</v>
      </c>
      <c r="AZ38">
        <v>5207954</v>
      </c>
      <c r="BA38">
        <v>4948156</v>
      </c>
      <c r="BB38">
        <v>4748942</v>
      </c>
      <c r="BC38">
        <v>4533349</v>
      </c>
      <c r="BD38">
        <v>4008188</v>
      </c>
      <c r="BE38">
        <v>3704137</v>
      </c>
      <c r="BF38">
        <v>3929880</v>
      </c>
      <c r="BG38">
        <v>3697158</v>
      </c>
      <c r="BH38">
        <v>3529712</v>
      </c>
      <c r="BI38">
        <v>3359357</v>
      </c>
      <c r="BJ38">
        <v>3355023</v>
      </c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 x14ac:dyDescent="0.25">
      <c r="A39" t="s">
        <v>97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14370530.220000001</v>
      </c>
      <c r="T39">
        <v>14030417</v>
      </c>
      <c r="U39">
        <v>13895007</v>
      </c>
      <c r="V39">
        <v>13126802</v>
      </c>
      <c r="W39">
        <v>14084932.76</v>
      </c>
      <c r="X39">
        <v>13499519</v>
      </c>
      <c r="Y39">
        <v>13268455</v>
      </c>
      <c r="Z39">
        <v>13590737</v>
      </c>
      <c r="AA39">
        <v>14031577.289999999</v>
      </c>
      <c r="AB39">
        <v>13190807</v>
      </c>
      <c r="AC39">
        <v>13742489</v>
      </c>
      <c r="AD39">
        <v>12718792</v>
      </c>
      <c r="AE39">
        <v>12773312.640000001</v>
      </c>
      <c r="AF39">
        <v>12254644</v>
      </c>
      <c r="AG39">
        <v>12142219</v>
      </c>
      <c r="AH39">
        <v>11610823</v>
      </c>
      <c r="AI39">
        <v>12075365.15</v>
      </c>
      <c r="AJ39">
        <v>10654005</v>
      </c>
      <c r="AK39">
        <v>12113087</v>
      </c>
      <c r="AL39">
        <v>11369030</v>
      </c>
      <c r="AM39">
        <v>11056715.380000001</v>
      </c>
      <c r="AN39">
        <v>10189627</v>
      </c>
      <c r="AO39">
        <v>9253130</v>
      </c>
      <c r="AP39">
        <v>8990783</v>
      </c>
      <c r="AQ39">
        <v>8091332.2000000002</v>
      </c>
      <c r="AR39">
        <v>7811199</v>
      </c>
      <c r="AS39">
        <v>8476158</v>
      </c>
      <c r="AT39">
        <v>7819387</v>
      </c>
      <c r="AU39">
        <v>7291778.54</v>
      </c>
      <c r="AV39">
        <v>5147040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 x14ac:dyDescent="0.25">
      <c r="A40" t="s">
        <v>98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545197</v>
      </c>
      <c r="AW40">
        <v>449327</v>
      </c>
      <c r="AX40">
        <v>439905</v>
      </c>
      <c r="AY40">
        <v>518499.52</v>
      </c>
      <c r="AZ40">
        <v>465880</v>
      </c>
      <c r="BA40">
        <v>391637</v>
      </c>
      <c r="BB40">
        <v>324088</v>
      </c>
      <c r="BC40">
        <v>365409</v>
      </c>
      <c r="BD40">
        <v>419945</v>
      </c>
      <c r="BE40">
        <v>377502</v>
      </c>
      <c r="BF40">
        <v>0</v>
      </c>
      <c r="BG40">
        <v>0</v>
      </c>
      <c r="BH40">
        <v>0</v>
      </c>
      <c r="BI40">
        <v>0</v>
      </c>
      <c r="BJ40">
        <v>0</v>
      </c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 x14ac:dyDescent="0.25">
      <c r="A41" t="s">
        <v>99</v>
      </c>
      <c r="B41">
        <v>4005784</v>
      </c>
      <c r="C41">
        <v>5173688.26</v>
      </c>
      <c r="D41">
        <v>6345726</v>
      </c>
      <c r="E41">
        <v>6323166</v>
      </c>
      <c r="F41">
        <v>6324248</v>
      </c>
      <c r="G41">
        <v>3182504.22</v>
      </c>
      <c r="H41">
        <v>2064090</v>
      </c>
      <c r="I41">
        <v>2066326</v>
      </c>
      <c r="J41">
        <v>2069960</v>
      </c>
      <c r="K41">
        <v>4075166.98</v>
      </c>
      <c r="L41">
        <v>4080551</v>
      </c>
      <c r="M41">
        <v>4013263</v>
      </c>
      <c r="N41">
        <v>8288909</v>
      </c>
      <c r="O41">
        <v>6020206.9100000001</v>
      </c>
      <c r="P41">
        <v>8089063</v>
      </c>
      <c r="Q41">
        <v>10795699</v>
      </c>
      <c r="R41">
        <v>6805790</v>
      </c>
      <c r="S41">
        <v>6907638.5599999996</v>
      </c>
      <c r="T41">
        <v>2910793</v>
      </c>
      <c r="U41">
        <v>2705662</v>
      </c>
      <c r="V41">
        <v>2800000</v>
      </c>
      <c r="W41">
        <v>3800000</v>
      </c>
      <c r="X41">
        <v>4050000</v>
      </c>
      <c r="Y41">
        <v>4600000</v>
      </c>
      <c r="Z41">
        <v>4750000</v>
      </c>
      <c r="AA41">
        <v>4750000</v>
      </c>
      <c r="AB41">
        <v>4750000</v>
      </c>
      <c r="AC41">
        <v>5700000</v>
      </c>
      <c r="AD41">
        <v>5700000</v>
      </c>
      <c r="AE41">
        <v>4700000</v>
      </c>
      <c r="AF41">
        <v>4700000</v>
      </c>
      <c r="AG41">
        <v>3000000</v>
      </c>
      <c r="AH41">
        <v>3000000</v>
      </c>
      <c r="AI41">
        <v>3000000</v>
      </c>
      <c r="AJ41">
        <v>3000000</v>
      </c>
      <c r="AK41">
        <v>500000</v>
      </c>
      <c r="AL41">
        <v>500000</v>
      </c>
      <c r="AM41">
        <v>500000</v>
      </c>
      <c r="AN41">
        <v>500000</v>
      </c>
      <c r="AO41">
        <v>500000</v>
      </c>
      <c r="AP41">
        <v>1300000</v>
      </c>
      <c r="AQ41">
        <v>2000000</v>
      </c>
      <c r="AR41">
        <v>2000000</v>
      </c>
      <c r="AS41">
        <v>2000000</v>
      </c>
      <c r="AT41">
        <v>1000000</v>
      </c>
      <c r="AU41">
        <v>300000</v>
      </c>
      <c r="AV41">
        <v>630000</v>
      </c>
      <c r="AW41">
        <v>630000</v>
      </c>
      <c r="AX41">
        <v>690000</v>
      </c>
      <c r="AY41">
        <v>730000</v>
      </c>
      <c r="AZ41">
        <v>140000</v>
      </c>
      <c r="BA41">
        <v>217200</v>
      </c>
      <c r="BB41">
        <v>318760</v>
      </c>
      <c r="BC41">
        <v>646240</v>
      </c>
      <c r="BD41">
        <v>646240</v>
      </c>
      <c r="BE41">
        <v>613440</v>
      </c>
      <c r="BF41">
        <v>646240</v>
      </c>
      <c r="BG41">
        <v>960000</v>
      </c>
      <c r="BH41">
        <v>1037901</v>
      </c>
      <c r="BI41">
        <v>1071831</v>
      </c>
      <c r="BJ41">
        <v>912237</v>
      </c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 s="4" customFormat="1" x14ac:dyDescent="0.25">
      <c r="A42" t="s">
        <v>100</v>
      </c>
      <c r="B42">
        <v>3967308</v>
      </c>
      <c r="C42">
        <v>5127658.47</v>
      </c>
      <c r="D42">
        <v>6292097</v>
      </c>
      <c r="E42">
        <v>6265166</v>
      </c>
      <c r="F42">
        <v>6238528</v>
      </c>
      <c r="G42">
        <v>3120896.42</v>
      </c>
      <c r="H42">
        <v>2000000</v>
      </c>
      <c r="I42">
        <v>2000000</v>
      </c>
      <c r="J42">
        <v>2000000</v>
      </c>
      <c r="K42">
        <v>4000000</v>
      </c>
      <c r="L42">
        <v>4000000</v>
      </c>
      <c r="M42">
        <v>4000000</v>
      </c>
      <c r="N42">
        <v>8000000</v>
      </c>
      <c r="O42">
        <v>6000000</v>
      </c>
      <c r="P42">
        <v>8000000</v>
      </c>
      <c r="Q42">
        <v>10700000</v>
      </c>
      <c r="R42">
        <v>6700000</v>
      </c>
      <c r="S42">
        <v>6700000</v>
      </c>
      <c r="T42">
        <v>2700000</v>
      </c>
      <c r="U42">
        <v>2500000</v>
      </c>
      <c r="V42">
        <v>2500000</v>
      </c>
      <c r="W42">
        <v>3500000</v>
      </c>
      <c r="X42">
        <v>3500000</v>
      </c>
      <c r="Y42">
        <v>4050000</v>
      </c>
      <c r="Z42">
        <v>4050000</v>
      </c>
      <c r="AA42">
        <v>4050000</v>
      </c>
      <c r="AB42">
        <v>4050000</v>
      </c>
      <c r="AC42">
        <v>5000000</v>
      </c>
      <c r="AD42">
        <v>5000000</v>
      </c>
      <c r="AE42">
        <v>4000000</v>
      </c>
      <c r="AF42">
        <v>4000000</v>
      </c>
      <c r="AG42">
        <v>2300000</v>
      </c>
      <c r="AH42">
        <v>2300000</v>
      </c>
      <c r="AI42">
        <v>2300000</v>
      </c>
      <c r="AJ42">
        <v>2300000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1000000</v>
      </c>
      <c r="AQ42">
        <v>1700000</v>
      </c>
      <c r="AR42">
        <v>2000000</v>
      </c>
      <c r="AS42">
        <v>2000000</v>
      </c>
      <c r="AT42">
        <v>1000000</v>
      </c>
      <c r="AU42">
        <v>300000</v>
      </c>
      <c r="AV42">
        <v>630000</v>
      </c>
      <c r="AW42">
        <v>630000</v>
      </c>
      <c r="AX42">
        <v>690000</v>
      </c>
      <c r="AY42">
        <v>730000</v>
      </c>
      <c r="AZ42">
        <v>140000</v>
      </c>
      <c r="BA42">
        <v>180000</v>
      </c>
      <c r="BB42">
        <v>160000</v>
      </c>
      <c r="BC42">
        <v>160000</v>
      </c>
      <c r="BD42">
        <v>160000</v>
      </c>
      <c r="BE42">
        <v>160000</v>
      </c>
      <c r="BF42">
        <v>160000</v>
      </c>
      <c r="BG42">
        <v>660000</v>
      </c>
      <c r="BH42">
        <v>660000</v>
      </c>
      <c r="BI42">
        <v>660000</v>
      </c>
      <c r="BJ42">
        <v>500000</v>
      </c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 x14ac:dyDescent="0.25">
      <c r="A43" t="s">
        <v>101</v>
      </c>
      <c r="B43">
        <v>38476</v>
      </c>
      <c r="C43">
        <v>46029.79</v>
      </c>
      <c r="D43">
        <v>53629</v>
      </c>
      <c r="E43">
        <v>58000</v>
      </c>
      <c r="F43">
        <v>85720</v>
      </c>
      <c r="G43">
        <v>61607.8</v>
      </c>
      <c r="H43">
        <v>64090</v>
      </c>
      <c r="I43">
        <v>66326</v>
      </c>
      <c r="J43">
        <v>69960</v>
      </c>
      <c r="K43">
        <v>75166.98</v>
      </c>
      <c r="L43">
        <v>80551</v>
      </c>
      <c r="M43">
        <v>13263</v>
      </c>
      <c r="N43">
        <v>288909</v>
      </c>
      <c r="O43">
        <v>20206.91</v>
      </c>
      <c r="P43">
        <v>89063</v>
      </c>
      <c r="Q43">
        <v>95699</v>
      </c>
      <c r="R43">
        <v>105790</v>
      </c>
      <c r="S43">
        <v>207638.56</v>
      </c>
      <c r="T43">
        <v>210793</v>
      </c>
      <c r="U43">
        <v>205662</v>
      </c>
      <c r="V43">
        <v>300000</v>
      </c>
      <c r="W43">
        <v>300000</v>
      </c>
      <c r="X43">
        <v>550000</v>
      </c>
      <c r="Y43">
        <v>550000</v>
      </c>
      <c r="Z43">
        <v>700000</v>
      </c>
      <c r="AA43">
        <v>700000</v>
      </c>
      <c r="AB43">
        <v>700000</v>
      </c>
      <c r="AC43">
        <v>700000</v>
      </c>
      <c r="AD43">
        <v>700000</v>
      </c>
      <c r="AE43">
        <v>700000</v>
      </c>
      <c r="AF43">
        <v>700000</v>
      </c>
      <c r="AG43">
        <v>700000</v>
      </c>
      <c r="AH43">
        <v>700000</v>
      </c>
      <c r="AI43">
        <v>700000</v>
      </c>
      <c r="AJ43">
        <v>700000</v>
      </c>
      <c r="AK43">
        <v>500000</v>
      </c>
      <c r="AL43">
        <v>500000</v>
      </c>
      <c r="AM43">
        <v>500000</v>
      </c>
      <c r="AN43">
        <v>500000</v>
      </c>
      <c r="AO43">
        <v>500000</v>
      </c>
      <c r="AP43">
        <v>300000</v>
      </c>
      <c r="AQ43">
        <v>300000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37200</v>
      </c>
      <c r="BB43">
        <v>158760</v>
      </c>
      <c r="BC43">
        <v>486240</v>
      </c>
      <c r="BD43">
        <v>486240</v>
      </c>
      <c r="BE43">
        <v>453440</v>
      </c>
      <c r="BF43">
        <v>486240</v>
      </c>
      <c r="BG43">
        <v>300000</v>
      </c>
      <c r="BH43">
        <v>377901</v>
      </c>
      <c r="BI43">
        <v>411831</v>
      </c>
      <c r="BJ43">
        <v>412237</v>
      </c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 x14ac:dyDescent="0.25">
      <c r="A44" t="s">
        <v>102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81761</v>
      </c>
      <c r="AW44">
        <v>0</v>
      </c>
      <c r="AX44">
        <v>0</v>
      </c>
      <c r="AY44">
        <v>0</v>
      </c>
      <c r="AZ44">
        <v>72405</v>
      </c>
      <c r="BA44">
        <v>0</v>
      </c>
      <c r="BB44">
        <v>0</v>
      </c>
      <c r="BC44">
        <v>0</v>
      </c>
      <c r="BD44">
        <v>194959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 x14ac:dyDescent="0.25">
      <c r="A45" t="s">
        <v>103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81761</v>
      </c>
      <c r="AW45">
        <v>0</v>
      </c>
      <c r="AX45">
        <v>0</v>
      </c>
      <c r="AY45">
        <v>0</v>
      </c>
      <c r="AZ45">
        <v>72405</v>
      </c>
      <c r="BA45">
        <v>0</v>
      </c>
      <c r="BB45">
        <v>0</v>
      </c>
      <c r="BC45">
        <v>0</v>
      </c>
      <c r="BD45">
        <v>194959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 s="4" customFormat="1" x14ac:dyDescent="0.25">
      <c r="A46" t="s">
        <v>104</v>
      </c>
      <c r="B46">
        <v>1142466</v>
      </c>
      <c r="C46">
        <v>1205041.1599999999</v>
      </c>
      <c r="D46">
        <v>995207</v>
      </c>
      <c r="E46">
        <v>951661</v>
      </c>
      <c r="F46">
        <v>935485</v>
      </c>
      <c r="G46">
        <v>1011117.55</v>
      </c>
      <c r="H46">
        <v>789753</v>
      </c>
      <c r="I46">
        <v>912728</v>
      </c>
      <c r="J46">
        <v>836284</v>
      </c>
      <c r="K46">
        <v>1001975.13</v>
      </c>
      <c r="L46">
        <v>790797</v>
      </c>
      <c r="M46">
        <v>829416</v>
      </c>
      <c r="N46">
        <v>631041</v>
      </c>
      <c r="O46">
        <v>995557.8</v>
      </c>
      <c r="P46">
        <v>1031508</v>
      </c>
      <c r="Q46">
        <v>924361</v>
      </c>
      <c r="R46">
        <v>1174179</v>
      </c>
      <c r="S46">
        <v>1026111.49</v>
      </c>
      <c r="T46">
        <v>887448</v>
      </c>
      <c r="U46">
        <v>851095</v>
      </c>
      <c r="V46">
        <v>1081328</v>
      </c>
      <c r="W46">
        <v>961193.77</v>
      </c>
      <c r="X46">
        <v>931394</v>
      </c>
      <c r="Y46">
        <v>824322</v>
      </c>
      <c r="Z46">
        <v>1084720</v>
      </c>
      <c r="AA46">
        <v>1127819.26</v>
      </c>
      <c r="AB46">
        <v>860601</v>
      </c>
      <c r="AC46">
        <v>709698</v>
      </c>
      <c r="AD46">
        <v>860048</v>
      </c>
      <c r="AE46">
        <v>1018944.92</v>
      </c>
      <c r="AF46">
        <v>768973</v>
      </c>
      <c r="AG46">
        <v>765080</v>
      </c>
      <c r="AH46">
        <v>959321</v>
      </c>
      <c r="AI46">
        <v>761902.07999999996</v>
      </c>
      <c r="AJ46">
        <v>753079</v>
      </c>
      <c r="AK46">
        <v>724190</v>
      </c>
      <c r="AL46">
        <v>900332</v>
      </c>
      <c r="AM46">
        <v>709418.87</v>
      </c>
      <c r="AN46">
        <v>703499</v>
      </c>
      <c r="AO46">
        <v>684684</v>
      </c>
      <c r="AP46">
        <v>965202</v>
      </c>
      <c r="AQ46">
        <v>721318.33</v>
      </c>
      <c r="AR46">
        <v>667846</v>
      </c>
      <c r="AS46">
        <v>662722</v>
      </c>
      <c r="AT46">
        <v>898357</v>
      </c>
      <c r="AU46">
        <v>768900.64</v>
      </c>
      <c r="AV46">
        <v>468829</v>
      </c>
      <c r="AW46">
        <v>498621</v>
      </c>
      <c r="AX46">
        <v>721944</v>
      </c>
      <c r="AY46">
        <v>471439.03</v>
      </c>
      <c r="AZ46">
        <v>449980</v>
      </c>
      <c r="BA46">
        <v>442255</v>
      </c>
      <c r="BB46">
        <v>732475</v>
      </c>
      <c r="BC46">
        <v>423898</v>
      </c>
      <c r="BD46">
        <v>382429</v>
      </c>
      <c r="BE46">
        <v>384473</v>
      </c>
      <c r="BF46">
        <v>611198</v>
      </c>
      <c r="BG46">
        <v>443928</v>
      </c>
      <c r="BH46">
        <v>547037</v>
      </c>
      <c r="BI46">
        <v>0</v>
      </c>
      <c r="BJ46">
        <v>0</v>
      </c>
      <c r="BK46"/>
      <c r="BL46"/>
      <c r="BM46"/>
      <c r="BN46"/>
      <c r="BO46"/>
      <c r="BP46"/>
      <c r="BQ46"/>
      <c r="BR46"/>
      <c r="BS46"/>
      <c r="BT46"/>
      <c r="BU46"/>
      <c r="BV46"/>
    </row>
    <row r="47" spans="1:74" x14ac:dyDescent="0.25">
      <c r="A47" t="s">
        <v>105</v>
      </c>
      <c r="B47">
        <v>1142466</v>
      </c>
      <c r="C47">
        <v>1205041.1599999999</v>
      </c>
      <c r="D47">
        <v>995207</v>
      </c>
      <c r="E47">
        <v>951661</v>
      </c>
      <c r="F47">
        <v>935485</v>
      </c>
      <c r="G47">
        <v>1011117.55</v>
      </c>
      <c r="H47">
        <v>789753</v>
      </c>
      <c r="I47">
        <v>912728</v>
      </c>
      <c r="J47">
        <v>836284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/>
      <c r="BL47"/>
      <c r="BM47"/>
      <c r="BN47"/>
      <c r="BO47"/>
      <c r="BP47"/>
      <c r="BQ47"/>
      <c r="BR47"/>
      <c r="BS47"/>
      <c r="BT47"/>
      <c r="BU47"/>
      <c r="BV47"/>
    </row>
    <row r="48" spans="1:74" x14ac:dyDescent="0.25">
      <c r="A48" t="s">
        <v>106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1001975.13</v>
      </c>
      <c r="L48">
        <v>790797</v>
      </c>
      <c r="M48">
        <v>829416</v>
      </c>
      <c r="N48">
        <v>631041</v>
      </c>
      <c r="O48">
        <v>995557.8</v>
      </c>
      <c r="P48">
        <v>1031508</v>
      </c>
      <c r="Q48">
        <v>924361</v>
      </c>
      <c r="R48">
        <v>1174179</v>
      </c>
      <c r="S48">
        <v>1026111.49</v>
      </c>
      <c r="T48">
        <v>887448</v>
      </c>
      <c r="U48">
        <v>851095</v>
      </c>
      <c r="V48">
        <v>1081328</v>
      </c>
      <c r="W48">
        <v>961193.77</v>
      </c>
      <c r="X48">
        <v>931394</v>
      </c>
      <c r="Y48">
        <v>824322</v>
      </c>
      <c r="Z48">
        <v>1084720</v>
      </c>
      <c r="AA48">
        <v>1127819.26</v>
      </c>
      <c r="AB48">
        <v>860601</v>
      </c>
      <c r="AC48">
        <v>709698</v>
      </c>
      <c r="AD48">
        <v>860048</v>
      </c>
      <c r="AE48">
        <v>1018944.92</v>
      </c>
      <c r="AF48">
        <v>768973</v>
      </c>
      <c r="AG48">
        <v>765080</v>
      </c>
      <c r="AH48">
        <v>959321</v>
      </c>
      <c r="AI48">
        <v>761902.07999999996</v>
      </c>
      <c r="AJ48">
        <v>753079</v>
      </c>
      <c r="AK48">
        <v>724190</v>
      </c>
      <c r="AL48">
        <v>900332</v>
      </c>
      <c r="AM48">
        <v>709418.87</v>
      </c>
      <c r="AN48">
        <v>703499</v>
      </c>
      <c r="AO48">
        <v>684684</v>
      </c>
      <c r="AP48">
        <v>965202</v>
      </c>
      <c r="AQ48">
        <v>721318.33</v>
      </c>
      <c r="AR48">
        <v>667846</v>
      </c>
      <c r="AS48">
        <v>662722</v>
      </c>
      <c r="AT48">
        <v>898357</v>
      </c>
      <c r="AU48">
        <v>768900.64</v>
      </c>
      <c r="AV48">
        <v>468829</v>
      </c>
      <c r="AW48">
        <v>498621</v>
      </c>
      <c r="AX48">
        <v>721944</v>
      </c>
      <c r="AY48">
        <v>471439.03</v>
      </c>
      <c r="AZ48">
        <v>449980</v>
      </c>
      <c r="BA48">
        <v>442255</v>
      </c>
      <c r="BB48">
        <v>732475</v>
      </c>
      <c r="BC48">
        <v>423898</v>
      </c>
      <c r="BD48">
        <v>382429</v>
      </c>
      <c r="BE48">
        <v>384473</v>
      </c>
      <c r="BF48">
        <v>611198</v>
      </c>
      <c r="BG48">
        <v>443928</v>
      </c>
      <c r="BH48">
        <v>547037</v>
      </c>
      <c r="BI48">
        <v>0</v>
      </c>
      <c r="BJ48">
        <v>0</v>
      </c>
      <c r="BK48"/>
      <c r="BL48"/>
      <c r="BM48"/>
      <c r="BN48"/>
      <c r="BO48"/>
      <c r="BP48"/>
      <c r="BQ48"/>
      <c r="BR48"/>
      <c r="BS48"/>
      <c r="BT48"/>
      <c r="BU48"/>
      <c r="BV48"/>
    </row>
    <row r="49" spans="1:74" s="4" customFormat="1" x14ac:dyDescent="0.25">
      <c r="A49" t="s">
        <v>107</v>
      </c>
      <c r="B49">
        <v>171437</v>
      </c>
      <c r="C49">
        <v>189013.54</v>
      </c>
      <c r="D49">
        <v>197174</v>
      </c>
      <c r="E49">
        <v>224656</v>
      </c>
      <c r="F49">
        <v>239348</v>
      </c>
      <c r="G49">
        <v>247268.3</v>
      </c>
      <c r="H49">
        <v>259094</v>
      </c>
      <c r="I49">
        <v>261154</v>
      </c>
      <c r="J49">
        <v>280249</v>
      </c>
      <c r="K49">
        <v>249328.23</v>
      </c>
      <c r="L49">
        <v>258061</v>
      </c>
      <c r="M49">
        <v>257953</v>
      </c>
      <c r="N49">
        <v>0</v>
      </c>
      <c r="O49">
        <v>3473.79</v>
      </c>
      <c r="P49">
        <v>3500</v>
      </c>
      <c r="Q49">
        <v>3530</v>
      </c>
      <c r="R49">
        <v>4032</v>
      </c>
      <c r="S49">
        <v>4267.4799999999996</v>
      </c>
      <c r="T49">
        <v>4472</v>
      </c>
      <c r="U49">
        <v>2351</v>
      </c>
      <c r="V49">
        <v>3420</v>
      </c>
      <c r="W49">
        <v>4764.07</v>
      </c>
      <c r="X49">
        <v>5468</v>
      </c>
      <c r="Y49">
        <v>6387</v>
      </c>
      <c r="Z49">
        <v>6837</v>
      </c>
      <c r="AA49">
        <v>7192.83</v>
      </c>
      <c r="AB49">
        <v>8394</v>
      </c>
      <c r="AC49">
        <v>9397</v>
      </c>
      <c r="AD49">
        <v>11771</v>
      </c>
      <c r="AE49">
        <v>17744.7</v>
      </c>
      <c r="AF49">
        <v>15921</v>
      </c>
      <c r="AG49">
        <v>16438</v>
      </c>
      <c r="AH49">
        <v>14866</v>
      </c>
      <c r="AI49">
        <v>10448.64</v>
      </c>
      <c r="AJ49">
        <v>10076</v>
      </c>
      <c r="AK49">
        <v>9955</v>
      </c>
      <c r="AL49">
        <v>10077</v>
      </c>
      <c r="AM49">
        <v>8075.92</v>
      </c>
      <c r="AN49">
        <v>5143</v>
      </c>
      <c r="AO49">
        <v>5251</v>
      </c>
      <c r="AP49">
        <v>5152</v>
      </c>
      <c r="AQ49">
        <v>5967.6</v>
      </c>
      <c r="AR49">
        <v>5795</v>
      </c>
      <c r="AS49">
        <v>5507</v>
      </c>
      <c r="AT49">
        <v>5105</v>
      </c>
      <c r="AU49">
        <v>3719.95</v>
      </c>
      <c r="AV49">
        <v>4078</v>
      </c>
      <c r="AW49">
        <v>4721</v>
      </c>
      <c r="AX49">
        <v>5213</v>
      </c>
      <c r="AY49">
        <v>4598.24</v>
      </c>
      <c r="AZ49">
        <v>4466</v>
      </c>
      <c r="BA49">
        <v>3724</v>
      </c>
      <c r="BB49">
        <v>3347</v>
      </c>
      <c r="BC49">
        <v>3539</v>
      </c>
      <c r="BD49">
        <v>4359</v>
      </c>
      <c r="BE49">
        <v>5881</v>
      </c>
      <c r="BF49">
        <v>7656</v>
      </c>
      <c r="BG49">
        <v>9296</v>
      </c>
      <c r="BH49">
        <v>0</v>
      </c>
      <c r="BI49">
        <v>0</v>
      </c>
      <c r="BJ49">
        <v>0</v>
      </c>
      <c r="BK49"/>
      <c r="BL49"/>
      <c r="BM49"/>
      <c r="BN49"/>
      <c r="BO49"/>
      <c r="BP49"/>
      <c r="BQ49"/>
      <c r="BR49"/>
      <c r="BS49"/>
      <c r="BT49"/>
      <c r="BU49"/>
      <c r="BV49"/>
    </row>
    <row r="50" spans="1:74" x14ac:dyDescent="0.25">
      <c r="A50" t="s">
        <v>108</v>
      </c>
      <c r="B50">
        <v>842231</v>
      </c>
      <c r="C50">
        <v>612129.29</v>
      </c>
      <c r="D50">
        <v>330803</v>
      </c>
      <c r="E50">
        <v>540865</v>
      </c>
      <c r="F50">
        <v>671622</v>
      </c>
      <c r="G50">
        <v>448313.95</v>
      </c>
      <c r="H50">
        <v>164769</v>
      </c>
      <c r="I50">
        <v>463454</v>
      </c>
      <c r="J50">
        <v>779239</v>
      </c>
      <c r="K50">
        <v>605620.26</v>
      </c>
      <c r="L50">
        <v>264467</v>
      </c>
      <c r="M50">
        <v>378567</v>
      </c>
      <c r="N50">
        <v>749733</v>
      </c>
      <c r="O50">
        <v>568167</v>
      </c>
      <c r="P50">
        <v>257731</v>
      </c>
      <c r="Q50">
        <v>511104</v>
      </c>
      <c r="R50">
        <v>782167</v>
      </c>
      <c r="S50">
        <v>544695.62</v>
      </c>
      <c r="T50">
        <v>242381</v>
      </c>
      <c r="U50">
        <v>445441</v>
      </c>
      <c r="V50">
        <v>652667</v>
      </c>
      <c r="W50">
        <v>454065.16</v>
      </c>
      <c r="X50">
        <v>220227</v>
      </c>
      <c r="Y50">
        <v>392357</v>
      </c>
      <c r="Z50">
        <v>581792</v>
      </c>
      <c r="AA50">
        <v>405993.3</v>
      </c>
      <c r="AB50">
        <v>197353</v>
      </c>
      <c r="AC50">
        <v>384186</v>
      </c>
      <c r="AD50">
        <v>555076</v>
      </c>
      <c r="AE50">
        <v>380181.94</v>
      </c>
      <c r="AF50">
        <v>148445</v>
      </c>
      <c r="AG50">
        <v>322473</v>
      </c>
      <c r="AH50">
        <v>513678</v>
      </c>
      <c r="AI50">
        <v>364566.98</v>
      </c>
      <c r="AJ50">
        <v>160389</v>
      </c>
      <c r="AK50">
        <v>318702</v>
      </c>
      <c r="AL50">
        <v>481143</v>
      </c>
      <c r="AM50">
        <v>326597.49</v>
      </c>
      <c r="AN50">
        <v>151135</v>
      </c>
      <c r="AO50">
        <v>308583</v>
      </c>
      <c r="AP50">
        <v>517411</v>
      </c>
      <c r="AQ50">
        <v>362382.49</v>
      </c>
      <c r="AR50">
        <v>156925</v>
      </c>
      <c r="AS50">
        <v>304353</v>
      </c>
      <c r="AT50">
        <v>598106</v>
      </c>
      <c r="AU50">
        <v>438008.22</v>
      </c>
      <c r="AV50">
        <v>192087</v>
      </c>
      <c r="AW50">
        <v>364943</v>
      </c>
      <c r="AX50">
        <v>486134</v>
      </c>
      <c r="AY50">
        <v>313024.86</v>
      </c>
      <c r="AZ50">
        <v>151729</v>
      </c>
      <c r="BA50">
        <v>276677</v>
      </c>
      <c r="BB50">
        <v>382066</v>
      </c>
      <c r="BC50">
        <v>247191</v>
      </c>
      <c r="BD50">
        <v>98771</v>
      </c>
      <c r="BE50">
        <v>176599</v>
      </c>
      <c r="BF50">
        <v>0</v>
      </c>
      <c r="BG50">
        <v>0</v>
      </c>
      <c r="BH50">
        <v>0</v>
      </c>
      <c r="BI50">
        <v>0</v>
      </c>
      <c r="BJ50">
        <v>0</v>
      </c>
      <c r="BK50"/>
      <c r="BL50"/>
      <c r="BM50"/>
      <c r="BN50"/>
      <c r="BO50"/>
      <c r="BP50"/>
      <c r="BQ50"/>
      <c r="BR50"/>
      <c r="BS50"/>
      <c r="BT50"/>
      <c r="BU50"/>
      <c r="BV50"/>
    </row>
    <row r="51" spans="1:74" x14ac:dyDescent="0.25">
      <c r="A51" t="s">
        <v>109</v>
      </c>
      <c r="B51">
        <v>0</v>
      </c>
      <c r="C51">
        <v>86.83</v>
      </c>
      <c r="D51">
        <v>91</v>
      </c>
      <c r="E51">
        <v>12702</v>
      </c>
      <c r="F51">
        <v>26530</v>
      </c>
      <c r="G51">
        <v>22242.69</v>
      </c>
      <c r="H51">
        <v>22894</v>
      </c>
      <c r="I51">
        <v>2077</v>
      </c>
      <c r="J51">
        <v>84</v>
      </c>
      <c r="K51">
        <v>83.92</v>
      </c>
      <c r="L51">
        <v>86</v>
      </c>
      <c r="M51">
        <v>40660</v>
      </c>
      <c r="N51">
        <v>86</v>
      </c>
      <c r="O51">
        <v>28620.85</v>
      </c>
      <c r="P51">
        <v>50805</v>
      </c>
      <c r="Q51">
        <v>25987</v>
      </c>
      <c r="R51">
        <v>41718</v>
      </c>
      <c r="S51">
        <v>21334.34</v>
      </c>
      <c r="T51">
        <v>596</v>
      </c>
      <c r="U51">
        <v>750</v>
      </c>
      <c r="V51">
        <v>105067</v>
      </c>
      <c r="W51">
        <v>2974.44</v>
      </c>
      <c r="X51">
        <v>34566</v>
      </c>
      <c r="Y51">
        <v>437</v>
      </c>
      <c r="Z51">
        <v>21512</v>
      </c>
      <c r="AA51">
        <v>789.45</v>
      </c>
      <c r="AB51">
        <v>10609</v>
      </c>
      <c r="AC51">
        <v>989</v>
      </c>
      <c r="AD51">
        <v>1143</v>
      </c>
      <c r="AE51">
        <v>1594.46</v>
      </c>
      <c r="AF51">
        <v>1455</v>
      </c>
      <c r="AG51">
        <v>826</v>
      </c>
      <c r="AH51">
        <v>665</v>
      </c>
      <c r="AI51">
        <v>5484.64</v>
      </c>
      <c r="AJ51">
        <v>966</v>
      </c>
      <c r="AK51">
        <v>789</v>
      </c>
      <c r="AL51">
        <v>1023</v>
      </c>
      <c r="AM51">
        <v>605.52</v>
      </c>
      <c r="AN51">
        <v>510</v>
      </c>
      <c r="AO51">
        <v>563</v>
      </c>
      <c r="AP51">
        <v>955</v>
      </c>
      <c r="AQ51">
        <v>566.62</v>
      </c>
      <c r="AR51">
        <v>727</v>
      </c>
      <c r="AS51">
        <v>0</v>
      </c>
      <c r="AT51">
        <v>2120</v>
      </c>
      <c r="AU51">
        <v>41642.160000000003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5149</v>
      </c>
      <c r="BE51">
        <v>7268</v>
      </c>
      <c r="BF51">
        <v>0</v>
      </c>
      <c r="BG51">
        <v>0</v>
      </c>
      <c r="BH51">
        <v>0</v>
      </c>
      <c r="BI51">
        <v>0</v>
      </c>
      <c r="BJ51">
        <v>0</v>
      </c>
      <c r="BK51"/>
      <c r="BL51"/>
      <c r="BM51"/>
      <c r="BN51"/>
      <c r="BO51"/>
      <c r="BP51"/>
      <c r="BQ51"/>
      <c r="BR51"/>
      <c r="BS51"/>
      <c r="BT51"/>
      <c r="BU51"/>
      <c r="BV51"/>
    </row>
    <row r="52" spans="1:74" x14ac:dyDescent="0.25">
      <c r="A52" t="s">
        <v>110</v>
      </c>
      <c r="B52">
        <v>0</v>
      </c>
      <c r="C52">
        <v>86.83</v>
      </c>
      <c r="D52">
        <v>91</v>
      </c>
      <c r="E52">
        <v>12702</v>
      </c>
      <c r="F52">
        <v>26530</v>
      </c>
      <c r="G52">
        <v>22242.69</v>
      </c>
      <c r="H52">
        <v>22894</v>
      </c>
      <c r="I52">
        <v>2077</v>
      </c>
      <c r="J52">
        <v>84</v>
      </c>
      <c r="K52">
        <v>83.92</v>
      </c>
      <c r="L52">
        <v>86</v>
      </c>
      <c r="M52">
        <v>40660</v>
      </c>
      <c r="N52">
        <v>86</v>
      </c>
      <c r="O52">
        <v>28620.85</v>
      </c>
      <c r="P52">
        <v>50805</v>
      </c>
      <c r="Q52">
        <v>25987</v>
      </c>
      <c r="R52">
        <v>41718</v>
      </c>
      <c r="S52">
        <v>21334.34</v>
      </c>
      <c r="T52">
        <v>596</v>
      </c>
      <c r="U52">
        <v>750</v>
      </c>
      <c r="V52">
        <v>105067</v>
      </c>
      <c r="W52">
        <v>2974.44</v>
      </c>
      <c r="X52">
        <v>34566</v>
      </c>
      <c r="Y52">
        <v>437</v>
      </c>
      <c r="Z52">
        <v>21512</v>
      </c>
      <c r="AA52">
        <v>789.45</v>
      </c>
      <c r="AB52">
        <v>10609</v>
      </c>
      <c r="AC52">
        <v>989</v>
      </c>
      <c r="AD52">
        <v>1143</v>
      </c>
      <c r="AE52">
        <v>1594.46</v>
      </c>
      <c r="AF52">
        <v>1455</v>
      </c>
      <c r="AG52">
        <v>826</v>
      </c>
      <c r="AH52">
        <v>665</v>
      </c>
      <c r="AI52">
        <v>5484.64</v>
      </c>
      <c r="AJ52">
        <v>966</v>
      </c>
      <c r="AK52">
        <v>789</v>
      </c>
      <c r="AL52">
        <v>1023</v>
      </c>
      <c r="AM52">
        <v>605.52</v>
      </c>
      <c r="AN52">
        <v>510</v>
      </c>
      <c r="AO52">
        <v>563</v>
      </c>
      <c r="AP52">
        <v>955</v>
      </c>
      <c r="AQ52">
        <v>566.62</v>
      </c>
      <c r="AR52">
        <v>727</v>
      </c>
      <c r="AS52">
        <v>0</v>
      </c>
      <c r="AT52">
        <v>2120</v>
      </c>
      <c r="AU52">
        <v>41642.160000000003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5149</v>
      </c>
      <c r="BE52">
        <v>7268</v>
      </c>
      <c r="BF52">
        <v>0</v>
      </c>
      <c r="BG52">
        <v>0</v>
      </c>
      <c r="BH52">
        <v>0</v>
      </c>
      <c r="BI52">
        <v>0</v>
      </c>
      <c r="BJ52">
        <v>0</v>
      </c>
      <c r="BK52"/>
      <c r="BL52"/>
      <c r="BM52"/>
      <c r="BN52"/>
      <c r="BO52"/>
      <c r="BP52"/>
      <c r="BQ52"/>
      <c r="BR52"/>
      <c r="BS52"/>
      <c r="BT52"/>
      <c r="BU52"/>
      <c r="BV52"/>
    </row>
    <row r="53" spans="1:74" x14ac:dyDescent="0.25">
      <c r="A53" t="s">
        <v>111</v>
      </c>
      <c r="B53">
        <v>472495</v>
      </c>
      <c r="C53">
        <v>418994.56</v>
      </c>
      <c r="D53">
        <v>462240</v>
      </c>
      <c r="E53">
        <v>384529</v>
      </c>
      <c r="F53">
        <v>411723</v>
      </c>
      <c r="G53">
        <v>394789.4</v>
      </c>
      <c r="H53">
        <v>425399</v>
      </c>
      <c r="I53">
        <v>430230</v>
      </c>
      <c r="J53">
        <v>399671</v>
      </c>
      <c r="K53">
        <v>378806.79</v>
      </c>
      <c r="L53">
        <v>438044</v>
      </c>
      <c r="M53">
        <v>462697</v>
      </c>
      <c r="N53">
        <v>409004</v>
      </c>
      <c r="O53">
        <v>323419.90999999997</v>
      </c>
      <c r="P53">
        <v>543882</v>
      </c>
      <c r="Q53">
        <v>496625</v>
      </c>
      <c r="R53">
        <v>486570</v>
      </c>
      <c r="S53">
        <v>436455.06</v>
      </c>
      <c r="T53">
        <v>824542</v>
      </c>
      <c r="U53">
        <v>797188</v>
      </c>
      <c r="V53">
        <v>769227</v>
      </c>
      <c r="W53">
        <v>728712.6</v>
      </c>
      <c r="X53">
        <v>795710</v>
      </c>
      <c r="Y53">
        <v>718350</v>
      </c>
      <c r="Z53">
        <v>724754</v>
      </c>
      <c r="AA53">
        <v>660637.29</v>
      </c>
      <c r="AB53">
        <v>677830</v>
      </c>
      <c r="AC53">
        <v>670838</v>
      </c>
      <c r="AD53">
        <v>628977</v>
      </c>
      <c r="AE53">
        <v>582569.9</v>
      </c>
      <c r="AF53">
        <v>679448</v>
      </c>
      <c r="AG53">
        <v>543498</v>
      </c>
      <c r="AH53">
        <v>635990</v>
      </c>
      <c r="AI53">
        <v>558794.36</v>
      </c>
      <c r="AJ53">
        <v>561553</v>
      </c>
      <c r="AK53">
        <v>451675</v>
      </c>
      <c r="AL53">
        <v>427966</v>
      </c>
      <c r="AM53">
        <v>369882.85</v>
      </c>
      <c r="AN53">
        <v>494672</v>
      </c>
      <c r="AO53">
        <v>445462</v>
      </c>
      <c r="AP53">
        <v>426989</v>
      </c>
      <c r="AQ53">
        <v>406287.14</v>
      </c>
      <c r="AR53">
        <v>404707</v>
      </c>
      <c r="AS53">
        <v>340752</v>
      </c>
      <c r="AT53">
        <v>339359</v>
      </c>
      <c r="AU53">
        <v>271848.53000000003</v>
      </c>
      <c r="AV53">
        <v>341795</v>
      </c>
      <c r="AW53">
        <v>292239</v>
      </c>
      <c r="AX53">
        <v>255837</v>
      </c>
      <c r="AY53">
        <v>218604.86</v>
      </c>
      <c r="AZ53">
        <v>323987</v>
      </c>
      <c r="BA53">
        <v>255958</v>
      </c>
      <c r="BB53">
        <v>253336</v>
      </c>
      <c r="BC53">
        <v>222062</v>
      </c>
      <c r="BD53">
        <v>156254</v>
      </c>
      <c r="BE53">
        <v>143107</v>
      </c>
      <c r="BF53">
        <v>1040750</v>
      </c>
      <c r="BG53">
        <v>968345</v>
      </c>
      <c r="BH53">
        <v>846904</v>
      </c>
      <c r="BI53">
        <v>1175834</v>
      </c>
      <c r="BJ53">
        <v>1401638</v>
      </c>
      <c r="BK53"/>
      <c r="BL53"/>
      <c r="BM53"/>
      <c r="BN53"/>
      <c r="BO53"/>
      <c r="BP53"/>
      <c r="BQ53"/>
      <c r="BR53"/>
      <c r="BS53"/>
      <c r="BT53"/>
      <c r="BU53"/>
      <c r="BV53"/>
    </row>
    <row r="54" spans="1:74" x14ac:dyDescent="0.25">
      <c r="A54" t="s">
        <v>112</v>
      </c>
      <c r="B54">
        <v>22346163</v>
      </c>
      <c r="C54">
        <v>24485031.02</v>
      </c>
      <c r="D54">
        <v>23855280</v>
      </c>
      <c r="E54">
        <v>22962424</v>
      </c>
      <c r="F54">
        <v>21892226</v>
      </c>
      <c r="G54">
        <v>20510683.539999999</v>
      </c>
      <c r="H54">
        <v>17673892</v>
      </c>
      <c r="I54">
        <v>18432917</v>
      </c>
      <c r="J54">
        <v>19765094</v>
      </c>
      <c r="K54">
        <v>20610004.989999998</v>
      </c>
      <c r="L54">
        <v>20963026</v>
      </c>
      <c r="M54">
        <v>20708995</v>
      </c>
      <c r="N54">
        <v>27317500</v>
      </c>
      <c r="O54">
        <v>22289268.949999999</v>
      </c>
      <c r="P54">
        <v>23708604</v>
      </c>
      <c r="Q54">
        <v>27432303</v>
      </c>
      <c r="R54">
        <v>23463710</v>
      </c>
      <c r="S54">
        <v>23651210.190000001</v>
      </c>
      <c r="T54">
        <v>19227436</v>
      </c>
      <c r="U54">
        <v>19071622</v>
      </c>
      <c r="V54">
        <v>18833291</v>
      </c>
      <c r="W54">
        <v>20377780.34</v>
      </c>
      <c r="X54">
        <v>19928765</v>
      </c>
      <c r="Y54">
        <v>20164165</v>
      </c>
      <c r="Z54">
        <v>20782383</v>
      </c>
      <c r="AA54">
        <v>22491414.050000001</v>
      </c>
      <c r="AB54">
        <v>22204711</v>
      </c>
      <c r="AC54">
        <v>21217597</v>
      </c>
      <c r="AD54">
        <v>20475807</v>
      </c>
      <c r="AE54">
        <v>19474348.550000001</v>
      </c>
      <c r="AF54">
        <v>18568886</v>
      </c>
      <c r="AG54">
        <v>16790534</v>
      </c>
      <c r="AH54">
        <v>16735343</v>
      </c>
      <c r="AI54">
        <v>16776561.85</v>
      </c>
      <c r="AJ54">
        <v>15140068</v>
      </c>
      <c r="AK54">
        <v>15968398</v>
      </c>
      <c r="AL54">
        <v>14689571</v>
      </c>
      <c r="AM54">
        <v>14331296.029999999</v>
      </c>
      <c r="AN54">
        <v>13544586</v>
      </c>
      <c r="AO54">
        <v>12497673</v>
      </c>
      <c r="AP54">
        <v>12206492</v>
      </c>
      <c r="AQ54">
        <v>11587854.369999999</v>
      </c>
      <c r="AR54">
        <v>11047199</v>
      </c>
      <c r="AS54">
        <v>11789492</v>
      </c>
      <c r="AT54">
        <v>10662434</v>
      </c>
      <c r="AU54">
        <v>9115898.0299999993</v>
      </c>
      <c r="AV54">
        <v>8022314</v>
      </c>
      <c r="AW54">
        <v>8331691</v>
      </c>
      <c r="AX54">
        <v>8395298</v>
      </c>
      <c r="AY54">
        <v>7634169.6500000004</v>
      </c>
      <c r="AZ54">
        <v>6816401</v>
      </c>
      <c r="BA54">
        <v>6535607</v>
      </c>
      <c r="BB54">
        <v>6763014</v>
      </c>
      <c r="BC54">
        <v>6441688</v>
      </c>
      <c r="BD54">
        <v>5916294</v>
      </c>
      <c r="BE54">
        <v>5990318</v>
      </c>
      <c r="BF54">
        <v>6531335</v>
      </c>
      <c r="BG54">
        <v>6203551</v>
      </c>
      <c r="BH54">
        <v>6199157</v>
      </c>
      <c r="BI54">
        <v>6045709</v>
      </c>
      <c r="BJ54">
        <v>6167458</v>
      </c>
      <c r="BK54"/>
      <c r="BL54"/>
      <c r="BM54"/>
      <c r="BN54"/>
      <c r="BO54"/>
      <c r="BP54"/>
      <c r="BQ54"/>
      <c r="BR54"/>
      <c r="BS54"/>
      <c r="BT54"/>
      <c r="BU54"/>
      <c r="BV54"/>
    </row>
    <row r="55" spans="1:74" x14ac:dyDescent="0.25">
      <c r="A55" t="s">
        <v>113</v>
      </c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</row>
    <row r="56" spans="1:74" x14ac:dyDescent="0.25">
      <c r="A56" t="s">
        <v>114</v>
      </c>
      <c r="B56">
        <v>9089587</v>
      </c>
      <c r="C56">
        <v>9055764.7699999996</v>
      </c>
      <c r="D56">
        <v>9030375</v>
      </c>
      <c r="E56">
        <v>5885368</v>
      </c>
      <c r="F56">
        <v>5868633</v>
      </c>
      <c r="G56">
        <v>8943368.3800000008</v>
      </c>
      <c r="H56">
        <v>10083401</v>
      </c>
      <c r="I56">
        <v>10044839</v>
      </c>
      <c r="J56">
        <v>10006696</v>
      </c>
      <c r="K56">
        <v>8055587.4500000002</v>
      </c>
      <c r="L56">
        <v>8078408</v>
      </c>
      <c r="M56">
        <v>8114475</v>
      </c>
      <c r="N56">
        <v>12430105</v>
      </c>
      <c r="O56">
        <v>7071652.2699999996</v>
      </c>
      <c r="P56">
        <v>6000000</v>
      </c>
      <c r="Q56">
        <v>6000000</v>
      </c>
      <c r="R56">
        <v>10000000</v>
      </c>
      <c r="S56">
        <v>10000000</v>
      </c>
      <c r="T56">
        <v>10097137</v>
      </c>
      <c r="U56">
        <v>12807574</v>
      </c>
      <c r="V56">
        <v>12917171</v>
      </c>
      <c r="W56">
        <v>10911167.76</v>
      </c>
      <c r="X56">
        <v>11008875</v>
      </c>
      <c r="Y56">
        <v>13509102</v>
      </c>
      <c r="Z56">
        <v>9699493</v>
      </c>
      <c r="AA56">
        <v>10200000</v>
      </c>
      <c r="AB56">
        <v>7950000</v>
      </c>
      <c r="AC56">
        <v>8300000</v>
      </c>
      <c r="AD56">
        <v>8650000</v>
      </c>
      <c r="AE56">
        <v>9650000</v>
      </c>
      <c r="AF56">
        <v>10000000</v>
      </c>
      <c r="AG56">
        <v>11500000</v>
      </c>
      <c r="AH56">
        <v>11850000</v>
      </c>
      <c r="AI56">
        <v>10850000</v>
      </c>
      <c r="AJ56">
        <v>10200000</v>
      </c>
      <c r="AK56">
        <v>8650000</v>
      </c>
      <c r="AL56">
        <v>8900000</v>
      </c>
      <c r="AM56">
        <v>7900000</v>
      </c>
      <c r="AN56">
        <v>8150000</v>
      </c>
      <c r="AO56">
        <v>4150000</v>
      </c>
      <c r="AP56">
        <v>3500000</v>
      </c>
      <c r="AQ56">
        <v>3500000</v>
      </c>
      <c r="AR56">
        <v>2300000</v>
      </c>
      <c r="AS56">
        <v>1000000</v>
      </c>
      <c r="AT56">
        <v>2000000</v>
      </c>
      <c r="AU56">
        <v>2700000</v>
      </c>
      <c r="AV56">
        <v>3000000</v>
      </c>
      <c r="AW56">
        <v>2000000</v>
      </c>
      <c r="AX56">
        <v>2000000</v>
      </c>
      <c r="AY56">
        <v>2000000</v>
      </c>
      <c r="AZ56">
        <v>2630000</v>
      </c>
      <c r="BA56">
        <v>2630000</v>
      </c>
      <c r="BB56">
        <v>1690000</v>
      </c>
      <c r="BC56">
        <v>1524080</v>
      </c>
      <c r="BD56">
        <v>1685640</v>
      </c>
      <c r="BE56">
        <v>1335000</v>
      </c>
      <c r="BF56">
        <v>1463760</v>
      </c>
      <c r="BG56">
        <v>1565000</v>
      </c>
      <c r="BH56">
        <v>1056754</v>
      </c>
      <c r="BI56">
        <v>1173856</v>
      </c>
      <c r="BJ56">
        <v>910864</v>
      </c>
      <c r="BK56"/>
      <c r="BL56"/>
      <c r="BM56"/>
      <c r="BN56"/>
      <c r="BO56"/>
      <c r="BP56"/>
      <c r="BQ56"/>
      <c r="BR56"/>
      <c r="BS56"/>
      <c r="BT56"/>
      <c r="BU56"/>
      <c r="BV56"/>
    </row>
    <row r="57" spans="1:74" x14ac:dyDescent="0.25">
      <c r="A57" t="s">
        <v>100</v>
      </c>
      <c r="B57">
        <v>8968449</v>
      </c>
      <c r="C57">
        <v>8933139.9199999999</v>
      </c>
      <c r="D57">
        <v>8902287</v>
      </c>
      <c r="E57">
        <v>5885368</v>
      </c>
      <c r="F57">
        <v>5868633</v>
      </c>
      <c r="G57">
        <v>8943368.3800000008</v>
      </c>
      <c r="H57">
        <v>10083401</v>
      </c>
      <c r="I57">
        <v>10044839</v>
      </c>
      <c r="J57">
        <v>10006696</v>
      </c>
      <c r="K57">
        <v>8055587.4500000002</v>
      </c>
      <c r="L57">
        <v>8078408</v>
      </c>
      <c r="M57">
        <v>8051477</v>
      </c>
      <c r="N57">
        <v>8024839</v>
      </c>
      <c r="O57">
        <v>7007663.8700000001</v>
      </c>
      <c r="P57">
        <v>6000000</v>
      </c>
      <c r="Q57">
        <v>6000000</v>
      </c>
      <c r="R57">
        <v>10000000</v>
      </c>
      <c r="S57">
        <v>10000000</v>
      </c>
      <c r="T57">
        <v>10000000</v>
      </c>
      <c r="U57">
        <v>12700000</v>
      </c>
      <c r="V57">
        <v>12700000</v>
      </c>
      <c r="W57">
        <v>10700000</v>
      </c>
      <c r="X57">
        <v>10700000</v>
      </c>
      <c r="Y57">
        <v>13200000</v>
      </c>
      <c r="Z57">
        <v>9200000</v>
      </c>
      <c r="AA57">
        <v>10200000</v>
      </c>
      <c r="AB57">
        <v>7200000</v>
      </c>
      <c r="AC57">
        <v>7550000</v>
      </c>
      <c r="AD57">
        <v>7550000</v>
      </c>
      <c r="AE57">
        <v>8550000</v>
      </c>
      <c r="AF57">
        <v>8550000</v>
      </c>
      <c r="AG57">
        <v>10050000</v>
      </c>
      <c r="AH57">
        <v>10050000</v>
      </c>
      <c r="AI57">
        <v>9050000</v>
      </c>
      <c r="AJ57">
        <v>8050000</v>
      </c>
      <c r="AK57">
        <v>7300000</v>
      </c>
      <c r="AL57">
        <v>7300000</v>
      </c>
      <c r="AM57">
        <v>6300000</v>
      </c>
      <c r="AN57">
        <v>6300000</v>
      </c>
      <c r="AO57">
        <v>2300000</v>
      </c>
      <c r="AP57">
        <v>2300000</v>
      </c>
      <c r="AQ57">
        <v>2300000</v>
      </c>
      <c r="AR57">
        <v>2300000</v>
      </c>
      <c r="AS57">
        <v>1000000</v>
      </c>
      <c r="AT57">
        <v>2000000</v>
      </c>
      <c r="AU57">
        <v>2700000</v>
      </c>
      <c r="AV57">
        <v>3000000</v>
      </c>
      <c r="AW57">
        <v>2000000</v>
      </c>
      <c r="AX57">
        <v>2000000</v>
      </c>
      <c r="AY57">
        <v>2000000</v>
      </c>
      <c r="AZ57">
        <v>2630000</v>
      </c>
      <c r="BA57">
        <v>2630000</v>
      </c>
      <c r="BB57">
        <v>1690000</v>
      </c>
      <c r="BC57">
        <v>1030000</v>
      </c>
      <c r="BD57">
        <v>770000</v>
      </c>
      <c r="BE57">
        <v>810000</v>
      </c>
      <c r="BF57">
        <v>850000</v>
      </c>
      <c r="BG57">
        <v>890000</v>
      </c>
      <c r="BH57">
        <v>300000</v>
      </c>
      <c r="BI57">
        <v>340000</v>
      </c>
      <c r="BJ57">
        <v>0</v>
      </c>
      <c r="BK57"/>
      <c r="BL57"/>
      <c r="BM57"/>
      <c r="BN57"/>
      <c r="BO57"/>
      <c r="BP57"/>
      <c r="BQ57"/>
      <c r="BR57"/>
      <c r="BS57"/>
      <c r="BT57"/>
      <c r="BU57"/>
      <c r="BV57"/>
    </row>
    <row r="58" spans="1:74" x14ac:dyDescent="0.25">
      <c r="A58" t="s">
        <v>115</v>
      </c>
      <c r="B58">
        <v>121138</v>
      </c>
      <c r="C58">
        <v>122624.85</v>
      </c>
      <c r="D58">
        <v>128088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62998</v>
      </c>
      <c r="N58">
        <v>4405266</v>
      </c>
      <c r="O58">
        <v>63988.4</v>
      </c>
      <c r="P58">
        <v>0</v>
      </c>
      <c r="Q58">
        <v>0</v>
      </c>
      <c r="R58">
        <v>0</v>
      </c>
      <c r="S58">
        <v>0</v>
      </c>
      <c r="T58">
        <v>97137</v>
      </c>
      <c r="U58">
        <v>107574</v>
      </c>
      <c r="V58">
        <v>217171</v>
      </c>
      <c r="W58">
        <v>211167.76</v>
      </c>
      <c r="X58">
        <v>308875</v>
      </c>
      <c r="Y58">
        <v>309102</v>
      </c>
      <c r="Z58">
        <v>499493</v>
      </c>
      <c r="AA58">
        <v>0</v>
      </c>
      <c r="AB58">
        <v>750000</v>
      </c>
      <c r="AC58">
        <v>750000</v>
      </c>
      <c r="AD58">
        <v>1100000</v>
      </c>
      <c r="AE58">
        <v>1100000</v>
      </c>
      <c r="AF58">
        <v>1450000</v>
      </c>
      <c r="AG58">
        <v>1450000</v>
      </c>
      <c r="AH58">
        <v>1800000</v>
      </c>
      <c r="AI58">
        <v>1800000</v>
      </c>
      <c r="AJ58">
        <v>2150000</v>
      </c>
      <c r="AK58">
        <v>1350000</v>
      </c>
      <c r="AL58">
        <v>1600000</v>
      </c>
      <c r="AM58">
        <v>1600000</v>
      </c>
      <c r="AN58">
        <v>1850000</v>
      </c>
      <c r="AO58">
        <v>1850000</v>
      </c>
      <c r="AP58">
        <v>1200000</v>
      </c>
      <c r="AQ58">
        <v>1200000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494080</v>
      </c>
      <c r="BD58">
        <v>915640</v>
      </c>
      <c r="BE58">
        <v>525000</v>
      </c>
      <c r="BF58">
        <v>613760</v>
      </c>
      <c r="BG58">
        <v>675000</v>
      </c>
      <c r="BH58">
        <v>756754</v>
      </c>
      <c r="BI58">
        <v>833856</v>
      </c>
      <c r="BJ58">
        <v>910864</v>
      </c>
      <c r="BK58"/>
      <c r="BL58"/>
      <c r="BM58"/>
      <c r="BN58"/>
      <c r="BO58"/>
      <c r="BP58"/>
      <c r="BQ58"/>
      <c r="BR58"/>
      <c r="BS58"/>
      <c r="BT58"/>
      <c r="BU58"/>
      <c r="BV58"/>
    </row>
    <row r="59" spans="1:74" x14ac:dyDescent="0.25">
      <c r="A59" t="s">
        <v>116</v>
      </c>
      <c r="B59">
        <v>5992232</v>
      </c>
      <c r="C59">
        <v>5840958.2199999997</v>
      </c>
      <c r="D59">
        <v>5468085</v>
      </c>
      <c r="E59">
        <v>5331837</v>
      </c>
      <c r="F59">
        <v>5056688</v>
      </c>
      <c r="G59">
        <v>4865462.2300000004</v>
      </c>
      <c r="H59">
        <v>4844366</v>
      </c>
      <c r="I59">
        <v>4897790</v>
      </c>
      <c r="J59">
        <v>4387161</v>
      </c>
      <c r="K59">
        <v>4373295.74</v>
      </c>
      <c r="L59">
        <v>4237164</v>
      </c>
      <c r="M59">
        <v>4283304</v>
      </c>
      <c r="N59">
        <v>0</v>
      </c>
      <c r="O59">
        <v>12155.92</v>
      </c>
      <c r="P59">
        <v>12943</v>
      </c>
      <c r="Q59">
        <v>7767</v>
      </c>
      <c r="R59">
        <v>9508</v>
      </c>
      <c r="S59">
        <v>10131.200000000001</v>
      </c>
      <c r="T59">
        <v>9927</v>
      </c>
      <c r="U59">
        <v>5185</v>
      </c>
      <c r="V59">
        <v>0</v>
      </c>
      <c r="W59">
        <v>5724.82</v>
      </c>
      <c r="X59">
        <v>6692</v>
      </c>
      <c r="Y59">
        <v>7536</v>
      </c>
      <c r="Z59">
        <v>8839</v>
      </c>
      <c r="AA59">
        <v>410488.89</v>
      </c>
      <c r="AB59">
        <v>12723</v>
      </c>
      <c r="AC59">
        <v>6971</v>
      </c>
      <c r="AD59">
        <v>8519</v>
      </c>
      <c r="AE59">
        <v>9364.0499999999993</v>
      </c>
      <c r="AF59">
        <v>7357</v>
      </c>
      <c r="AG59">
        <v>10507</v>
      </c>
      <c r="AH59">
        <v>8800</v>
      </c>
      <c r="AI59">
        <v>15730.56</v>
      </c>
      <c r="AJ59">
        <v>17505</v>
      </c>
      <c r="AK59">
        <v>20148</v>
      </c>
      <c r="AL59">
        <v>22696</v>
      </c>
      <c r="AM59">
        <v>19012.93</v>
      </c>
      <c r="AN59">
        <v>13011</v>
      </c>
      <c r="AO59">
        <v>14155</v>
      </c>
      <c r="AP59">
        <v>15546</v>
      </c>
      <c r="AQ59">
        <v>16823.650000000001</v>
      </c>
      <c r="AR59">
        <v>16683</v>
      </c>
      <c r="AS59">
        <v>15294</v>
      </c>
      <c r="AT59">
        <v>14966</v>
      </c>
      <c r="AU59">
        <v>8419.5300000000007</v>
      </c>
      <c r="AV59">
        <v>8320</v>
      </c>
      <c r="AW59">
        <v>9101</v>
      </c>
      <c r="AX59">
        <v>9870</v>
      </c>
      <c r="AY59">
        <v>6905.5</v>
      </c>
      <c r="AZ59">
        <v>8088</v>
      </c>
      <c r="BA59">
        <v>6481</v>
      </c>
      <c r="BB59">
        <v>5782</v>
      </c>
      <c r="BC59">
        <v>5636</v>
      </c>
      <c r="BD59">
        <v>6367</v>
      </c>
      <c r="BE59">
        <v>7209</v>
      </c>
      <c r="BF59">
        <v>7116</v>
      </c>
      <c r="BG59">
        <v>5470</v>
      </c>
      <c r="BH59">
        <v>0</v>
      </c>
      <c r="BI59">
        <v>0</v>
      </c>
      <c r="BJ59">
        <v>0</v>
      </c>
      <c r="BK59"/>
      <c r="BL59"/>
      <c r="BM59"/>
      <c r="BN59"/>
      <c r="BO59"/>
      <c r="BP59"/>
      <c r="BQ59"/>
      <c r="BR59"/>
      <c r="BS59"/>
      <c r="BT59"/>
      <c r="BU59"/>
      <c r="BV59"/>
    </row>
    <row r="60" spans="1:74" x14ac:dyDescent="0.25">
      <c r="A60" t="s">
        <v>117</v>
      </c>
      <c r="B60">
        <v>218009</v>
      </c>
      <c r="C60">
        <v>213916.56</v>
      </c>
      <c r="D60">
        <v>224607</v>
      </c>
      <c r="E60">
        <v>229544</v>
      </c>
      <c r="F60">
        <v>234480</v>
      </c>
      <c r="G60">
        <v>239417.58</v>
      </c>
      <c r="H60">
        <v>249455</v>
      </c>
      <c r="I60">
        <v>254499</v>
      </c>
      <c r="J60">
        <v>264969</v>
      </c>
      <c r="K60">
        <v>276969.24</v>
      </c>
      <c r="L60">
        <v>282257</v>
      </c>
      <c r="M60">
        <v>303207</v>
      </c>
      <c r="N60">
        <v>308789</v>
      </c>
      <c r="O60">
        <v>315249.96999999997</v>
      </c>
      <c r="P60">
        <v>320247</v>
      </c>
      <c r="Q60">
        <v>325835</v>
      </c>
      <c r="R60">
        <v>331423</v>
      </c>
      <c r="S60">
        <v>336706.27</v>
      </c>
      <c r="T60">
        <v>342600</v>
      </c>
      <c r="U60">
        <v>348189</v>
      </c>
      <c r="V60">
        <v>353777</v>
      </c>
      <c r="W60">
        <v>359393.37</v>
      </c>
      <c r="X60">
        <v>366649</v>
      </c>
      <c r="Y60">
        <v>372154</v>
      </c>
      <c r="Z60">
        <v>377659</v>
      </c>
      <c r="AA60">
        <v>383164.47</v>
      </c>
      <c r="AB60">
        <v>389059</v>
      </c>
      <c r="AC60">
        <v>394647</v>
      </c>
      <c r="AD60">
        <v>400235</v>
      </c>
      <c r="AE60">
        <v>396268.07</v>
      </c>
      <c r="AF60">
        <v>388204</v>
      </c>
      <c r="AG60">
        <v>393481</v>
      </c>
      <c r="AH60">
        <v>398758</v>
      </c>
      <c r="AI60">
        <v>404034.56</v>
      </c>
      <c r="AJ60">
        <v>409312</v>
      </c>
      <c r="AK60">
        <v>423834</v>
      </c>
      <c r="AL60">
        <v>429223</v>
      </c>
      <c r="AM60">
        <v>434612.16</v>
      </c>
      <c r="AN60">
        <v>440001</v>
      </c>
      <c r="AO60">
        <v>445379</v>
      </c>
      <c r="AP60">
        <v>450791</v>
      </c>
      <c r="AQ60">
        <v>456202.67</v>
      </c>
      <c r="AR60">
        <v>461615</v>
      </c>
      <c r="AS60">
        <v>467027</v>
      </c>
      <c r="AT60">
        <v>472439</v>
      </c>
      <c r="AU60">
        <v>477850.36</v>
      </c>
      <c r="AV60">
        <v>483262</v>
      </c>
      <c r="AW60">
        <v>488674</v>
      </c>
      <c r="AX60">
        <v>494086</v>
      </c>
      <c r="AY60">
        <v>499498.04</v>
      </c>
      <c r="AZ60">
        <v>504910</v>
      </c>
      <c r="BA60">
        <v>521924</v>
      </c>
      <c r="BB60">
        <v>527548</v>
      </c>
      <c r="BC60">
        <v>521146</v>
      </c>
      <c r="BD60">
        <v>526558</v>
      </c>
      <c r="BE60">
        <v>531970</v>
      </c>
      <c r="BF60">
        <v>0</v>
      </c>
      <c r="BG60">
        <v>0</v>
      </c>
      <c r="BH60">
        <v>0</v>
      </c>
      <c r="BI60">
        <v>0</v>
      </c>
      <c r="BJ60">
        <v>0</v>
      </c>
      <c r="BK60"/>
      <c r="BL60"/>
      <c r="BM60"/>
      <c r="BN60"/>
      <c r="BO60"/>
      <c r="BP60"/>
      <c r="BQ60"/>
      <c r="BR60"/>
      <c r="BS60"/>
      <c r="BT60"/>
      <c r="BU60"/>
      <c r="BV60"/>
    </row>
    <row r="61" spans="1:74" x14ac:dyDescent="0.25">
      <c r="A61" t="s">
        <v>118</v>
      </c>
      <c r="B61">
        <v>218009</v>
      </c>
      <c r="C61">
        <v>213916.56</v>
      </c>
      <c r="D61">
        <v>224607</v>
      </c>
      <c r="E61">
        <v>229544</v>
      </c>
      <c r="F61">
        <v>234480</v>
      </c>
      <c r="G61">
        <v>239417.58</v>
      </c>
      <c r="H61">
        <v>249455</v>
      </c>
      <c r="I61">
        <v>254499</v>
      </c>
      <c r="J61">
        <v>264969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/>
      <c r="BL61"/>
      <c r="BM61"/>
      <c r="BN61"/>
      <c r="BO61"/>
      <c r="BP61"/>
      <c r="BQ61"/>
      <c r="BR61"/>
      <c r="BS61"/>
      <c r="BT61"/>
      <c r="BU61"/>
      <c r="BV61"/>
    </row>
    <row r="62" spans="1:74" s="4" customFormat="1" x14ac:dyDescent="0.25">
      <c r="A62" t="s">
        <v>105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276969.24</v>
      </c>
      <c r="L62">
        <v>282257</v>
      </c>
      <c r="M62">
        <v>303207</v>
      </c>
      <c r="N62">
        <v>308789</v>
      </c>
      <c r="O62">
        <v>315249.96999999997</v>
      </c>
      <c r="P62">
        <v>320247</v>
      </c>
      <c r="Q62">
        <v>325835</v>
      </c>
      <c r="R62">
        <v>331423</v>
      </c>
      <c r="S62">
        <v>336706.27</v>
      </c>
      <c r="T62">
        <v>342600</v>
      </c>
      <c r="U62">
        <v>348189</v>
      </c>
      <c r="V62">
        <v>353777</v>
      </c>
      <c r="W62">
        <v>359393.37</v>
      </c>
      <c r="X62">
        <v>366649</v>
      </c>
      <c r="Y62">
        <v>372154</v>
      </c>
      <c r="Z62">
        <v>377659</v>
      </c>
      <c r="AA62">
        <v>383164.47</v>
      </c>
      <c r="AB62">
        <v>389059</v>
      </c>
      <c r="AC62">
        <v>394647</v>
      </c>
      <c r="AD62">
        <v>400235</v>
      </c>
      <c r="AE62">
        <v>396268.07</v>
      </c>
      <c r="AF62">
        <v>388204</v>
      </c>
      <c r="AG62">
        <v>393481</v>
      </c>
      <c r="AH62">
        <v>398758</v>
      </c>
      <c r="AI62">
        <v>404034.56</v>
      </c>
      <c r="AJ62">
        <v>409312</v>
      </c>
      <c r="AK62">
        <v>423834</v>
      </c>
      <c r="AL62">
        <v>429223</v>
      </c>
      <c r="AM62">
        <v>434612.16</v>
      </c>
      <c r="AN62">
        <v>440001</v>
      </c>
      <c r="AO62">
        <v>445379</v>
      </c>
      <c r="AP62">
        <v>450791</v>
      </c>
      <c r="AQ62">
        <v>456202.67</v>
      </c>
      <c r="AR62">
        <v>461615</v>
      </c>
      <c r="AS62">
        <v>467027</v>
      </c>
      <c r="AT62">
        <v>472439</v>
      </c>
      <c r="AU62">
        <v>477850.36</v>
      </c>
      <c r="AV62">
        <v>483262</v>
      </c>
      <c r="AW62">
        <v>488674</v>
      </c>
      <c r="AX62">
        <v>494086</v>
      </c>
      <c r="AY62">
        <v>499498.04</v>
      </c>
      <c r="AZ62">
        <v>504910</v>
      </c>
      <c r="BA62">
        <v>521924</v>
      </c>
      <c r="BB62">
        <v>527548</v>
      </c>
      <c r="BC62">
        <v>521146</v>
      </c>
      <c r="BD62">
        <v>526558</v>
      </c>
      <c r="BE62">
        <v>531970</v>
      </c>
      <c r="BF62">
        <v>0</v>
      </c>
      <c r="BG62">
        <v>0</v>
      </c>
      <c r="BH62">
        <v>0</v>
      </c>
      <c r="BI62">
        <v>0</v>
      </c>
      <c r="BJ62">
        <v>0</v>
      </c>
      <c r="BK62"/>
      <c r="BL62"/>
      <c r="BM62"/>
      <c r="BN62"/>
      <c r="BO62"/>
      <c r="BP62"/>
      <c r="BQ62"/>
      <c r="BR62"/>
      <c r="BS62"/>
      <c r="BT62"/>
      <c r="BU62"/>
      <c r="BV62"/>
    </row>
    <row r="63" spans="1:74" x14ac:dyDescent="0.25">
      <c r="A63" t="s">
        <v>119</v>
      </c>
      <c r="B63">
        <v>602404</v>
      </c>
      <c r="C63">
        <v>589457.92000000004</v>
      </c>
      <c r="D63">
        <v>583085</v>
      </c>
      <c r="E63">
        <v>570674</v>
      </c>
      <c r="F63">
        <v>558282</v>
      </c>
      <c r="G63">
        <v>545893.78</v>
      </c>
      <c r="H63">
        <v>619009</v>
      </c>
      <c r="I63">
        <v>605552</v>
      </c>
      <c r="J63">
        <v>589803</v>
      </c>
      <c r="K63">
        <v>574051.94999999995</v>
      </c>
      <c r="L63">
        <v>570961</v>
      </c>
      <c r="M63">
        <v>556600</v>
      </c>
      <c r="N63">
        <v>542257</v>
      </c>
      <c r="O63">
        <v>528169.64</v>
      </c>
      <c r="P63">
        <v>373147</v>
      </c>
      <c r="Q63">
        <v>362078</v>
      </c>
      <c r="R63">
        <v>351067</v>
      </c>
      <c r="S63">
        <v>340112.51</v>
      </c>
      <c r="T63">
        <v>293962</v>
      </c>
      <c r="U63">
        <v>282729</v>
      </c>
      <c r="V63">
        <v>273429</v>
      </c>
      <c r="W63">
        <v>262235.56</v>
      </c>
      <c r="X63">
        <v>271035</v>
      </c>
      <c r="Y63">
        <v>195556</v>
      </c>
      <c r="Z63">
        <v>189729</v>
      </c>
      <c r="AA63">
        <v>185753.86</v>
      </c>
      <c r="AB63">
        <v>182366</v>
      </c>
      <c r="AC63">
        <v>176582</v>
      </c>
      <c r="AD63">
        <v>170813</v>
      </c>
      <c r="AE63">
        <v>165053.41</v>
      </c>
      <c r="AF63">
        <v>165862</v>
      </c>
      <c r="AG63">
        <v>160140</v>
      </c>
      <c r="AH63">
        <v>154438</v>
      </c>
      <c r="AI63">
        <v>106761.14</v>
      </c>
      <c r="AJ63">
        <v>103280</v>
      </c>
      <c r="AK63">
        <v>99456</v>
      </c>
      <c r="AL63">
        <v>95656</v>
      </c>
      <c r="AM63">
        <v>91874.81</v>
      </c>
      <c r="AN63">
        <v>90554</v>
      </c>
      <c r="AO63">
        <v>86939</v>
      </c>
      <c r="AP63">
        <v>84305</v>
      </c>
      <c r="AQ63">
        <v>80958.210000000006</v>
      </c>
      <c r="AR63">
        <v>102969</v>
      </c>
      <c r="AS63">
        <v>100043</v>
      </c>
      <c r="AT63">
        <v>95685</v>
      </c>
      <c r="AU63">
        <v>91352.45</v>
      </c>
      <c r="AV63">
        <v>87711</v>
      </c>
      <c r="AW63">
        <v>84069</v>
      </c>
      <c r="AX63">
        <v>80428</v>
      </c>
      <c r="AY63">
        <v>76786.03</v>
      </c>
      <c r="AZ63">
        <v>73447</v>
      </c>
      <c r="BA63">
        <v>70108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/>
      <c r="BL63"/>
      <c r="BM63"/>
      <c r="BN63"/>
      <c r="BO63"/>
      <c r="BP63"/>
      <c r="BQ63"/>
      <c r="BR63"/>
      <c r="BS63"/>
      <c r="BT63"/>
      <c r="BU63"/>
      <c r="BV63"/>
    </row>
    <row r="64" spans="1:74" x14ac:dyDescent="0.25">
      <c r="A64" t="s">
        <v>120</v>
      </c>
      <c r="B64">
        <v>769594</v>
      </c>
      <c r="C64">
        <v>753734.15</v>
      </c>
      <c r="D64">
        <v>660760</v>
      </c>
      <c r="E64">
        <v>594731</v>
      </c>
      <c r="F64">
        <v>582672</v>
      </c>
      <c r="G64">
        <v>591088.65</v>
      </c>
      <c r="H64">
        <v>572395</v>
      </c>
      <c r="I64">
        <v>591312</v>
      </c>
      <c r="J64">
        <v>603861</v>
      </c>
      <c r="K64">
        <v>635620.85</v>
      </c>
      <c r="L64">
        <v>585782</v>
      </c>
      <c r="M64">
        <v>539967</v>
      </c>
      <c r="N64">
        <v>540044</v>
      </c>
      <c r="O64">
        <v>694379.07</v>
      </c>
      <c r="P64">
        <v>651317</v>
      </c>
      <c r="Q64">
        <v>613032</v>
      </c>
      <c r="R64">
        <v>570396</v>
      </c>
      <c r="S64">
        <v>559098.99</v>
      </c>
      <c r="T64">
        <v>317783</v>
      </c>
      <c r="U64">
        <v>304174</v>
      </c>
      <c r="V64">
        <v>356721</v>
      </c>
      <c r="W64">
        <v>398252.55</v>
      </c>
      <c r="X64">
        <v>438713</v>
      </c>
      <c r="Y64">
        <v>433875</v>
      </c>
      <c r="Z64">
        <v>458651</v>
      </c>
      <c r="AA64">
        <v>585041.86</v>
      </c>
      <c r="AB64">
        <v>366971</v>
      </c>
      <c r="AC64">
        <v>382785</v>
      </c>
      <c r="AD64">
        <v>384585</v>
      </c>
      <c r="AE64">
        <v>393371.98</v>
      </c>
      <c r="AF64">
        <v>403024</v>
      </c>
      <c r="AG64">
        <v>437507</v>
      </c>
      <c r="AH64">
        <v>434227</v>
      </c>
      <c r="AI64">
        <v>458097.06</v>
      </c>
      <c r="AJ64">
        <v>473429</v>
      </c>
      <c r="AK64">
        <v>490358</v>
      </c>
      <c r="AL64">
        <v>504835</v>
      </c>
      <c r="AM64">
        <v>448503.41</v>
      </c>
      <c r="AN64">
        <v>370751</v>
      </c>
      <c r="AO64">
        <v>339334</v>
      </c>
      <c r="AP64">
        <v>308728</v>
      </c>
      <c r="AQ64">
        <v>299259.61</v>
      </c>
      <c r="AR64">
        <v>268499</v>
      </c>
      <c r="AS64">
        <v>219559</v>
      </c>
      <c r="AT64">
        <v>187527</v>
      </c>
      <c r="AU64">
        <v>163187.4</v>
      </c>
      <c r="AV64">
        <v>176814</v>
      </c>
      <c r="AW64">
        <v>153899</v>
      </c>
      <c r="AX64">
        <v>143999</v>
      </c>
      <c r="AY64">
        <v>136421.23000000001</v>
      </c>
      <c r="AZ64">
        <v>121693</v>
      </c>
      <c r="BA64">
        <v>117252</v>
      </c>
      <c r="BB64">
        <v>108701</v>
      </c>
      <c r="BC64">
        <v>100042</v>
      </c>
      <c r="BD64">
        <v>107315</v>
      </c>
      <c r="BE64">
        <v>117794</v>
      </c>
      <c r="BF64">
        <v>654276</v>
      </c>
      <c r="BG64">
        <v>638840</v>
      </c>
      <c r="BH64">
        <v>635583</v>
      </c>
      <c r="BI64">
        <v>636690</v>
      </c>
      <c r="BJ64">
        <v>658602</v>
      </c>
      <c r="BK64"/>
      <c r="BL64"/>
      <c r="BM64"/>
      <c r="BN64"/>
      <c r="BO64"/>
      <c r="BP64"/>
      <c r="BQ64"/>
      <c r="BR64"/>
      <c r="BS64"/>
      <c r="BT64"/>
      <c r="BU64"/>
      <c r="BV64"/>
    </row>
    <row r="65" spans="1:74" x14ac:dyDescent="0.25">
      <c r="A65" t="s">
        <v>121</v>
      </c>
      <c r="B65">
        <v>16671826</v>
      </c>
      <c r="C65">
        <v>16453831.609999999</v>
      </c>
      <c r="D65">
        <v>15966912</v>
      </c>
      <c r="E65">
        <v>12612154</v>
      </c>
      <c r="F65">
        <v>12300755</v>
      </c>
      <c r="G65">
        <v>15185230.630000001</v>
      </c>
      <c r="H65">
        <v>16368626</v>
      </c>
      <c r="I65">
        <v>16393992</v>
      </c>
      <c r="J65">
        <v>15852490</v>
      </c>
      <c r="K65">
        <v>13915525.23</v>
      </c>
      <c r="L65">
        <v>13754572</v>
      </c>
      <c r="M65">
        <v>13797553</v>
      </c>
      <c r="N65">
        <v>13821195</v>
      </c>
      <c r="O65">
        <v>8621606.8699999992</v>
      </c>
      <c r="P65">
        <v>7357654</v>
      </c>
      <c r="Q65">
        <v>7308712</v>
      </c>
      <c r="R65">
        <v>11262394</v>
      </c>
      <c r="S65">
        <v>11246048.98</v>
      </c>
      <c r="T65">
        <v>11061409</v>
      </c>
      <c r="U65">
        <v>13747851</v>
      </c>
      <c r="V65">
        <v>13901098</v>
      </c>
      <c r="W65">
        <v>11936774.060000001</v>
      </c>
      <c r="X65">
        <v>12091964</v>
      </c>
      <c r="Y65">
        <v>14518223</v>
      </c>
      <c r="Z65">
        <v>10734371</v>
      </c>
      <c r="AA65">
        <v>11764449.09</v>
      </c>
      <c r="AB65">
        <v>8901119</v>
      </c>
      <c r="AC65">
        <v>9260985</v>
      </c>
      <c r="AD65">
        <v>9614152</v>
      </c>
      <c r="AE65">
        <v>10614057.5</v>
      </c>
      <c r="AF65">
        <v>10964447</v>
      </c>
      <c r="AG65">
        <v>12501635</v>
      </c>
      <c r="AH65">
        <v>12846223</v>
      </c>
      <c r="AI65">
        <v>11834623.310000001</v>
      </c>
      <c r="AJ65">
        <v>11203526</v>
      </c>
      <c r="AK65">
        <v>9683796</v>
      </c>
      <c r="AL65">
        <v>9952410</v>
      </c>
      <c r="AM65">
        <v>8894003.3100000005</v>
      </c>
      <c r="AN65">
        <v>9064317</v>
      </c>
      <c r="AO65">
        <v>5035807</v>
      </c>
      <c r="AP65">
        <v>4359370</v>
      </c>
      <c r="AQ65">
        <v>4353244.1399999997</v>
      </c>
      <c r="AR65">
        <v>3149766</v>
      </c>
      <c r="AS65">
        <v>1801923</v>
      </c>
      <c r="AT65">
        <v>2770617</v>
      </c>
      <c r="AU65">
        <v>3440809.74</v>
      </c>
      <c r="AV65">
        <v>3756107</v>
      </c>
      <c r="AW65">
        <v>2735743</v>
      </c>
      <c r="AX65">
        <v>2728383</v>
      </c>
      <c r="AY65">
        <v>2719610.8</v>
      </c>
      <c r="AZ65">
        <v>3338138</v>
      </c>
      <c r="BA65">
        <v>3345765</v>
      </c>
      <c r="BB65">
        <v>2332031</v>
      </c>
      <c r="BC65">
        <v>2150904</v>
      </c>
      <c r="BD65">
        <v>2325880</v>
      </c>
      <c r="BE65">
        <v>1991973</v>
      </c>
      <c r="BF65">
        <v>2125152</v>
      </c>
      <c r="BG65">
        <v>2209310</v>
      </c>
      <c r="BH65">
        <v>1692337</v>
      </c>
      <c r="BI65">
        <v>1810546</v>
      </c>
      <c r="BJ65">
        <v>1569466</v>
      </c>
      <c r="BK65"/>
      <c r="BL65"/>
      <c r="BM65"/>
      <c r="BN65"/>
      <c r="BO65"/>
      <c r="BP65"/>
      <c r="BQ65"/>
      <c r="BR65"/>
      <c r="BS65"/>
      <c r="BT65"/>
      <c r="BU65"/>
      <c r="BV65"/>
    </row>
    <row r="66" spans="1:74" x14ac:dyDescent="0.25">
      <c r="A66" t="s">
        <v>122</v>
      </c>
      <c r="B66">
        <v>39017989</v>
      </c>
      <c r="C66">
        <v>40938862.640000001</v>
      </c>
      <c r="D66">
        <v>39822192</v>
      </c>
      <c r="E66">
        <v>35574578</v>
      </c>
      <c r="F66">
        <v>34192981</v>
      </c>
      <c r="G66">
        <v>35695914.170000002</v>
      </c>
      <c r="H66">
        <v>34042518</v>
      </c>
      <c r="I66">
        <v>34826909</v>
      </c>
      <c r="J66">
        <v>35617584</v>
      </c>
      <c r="K66">
        <v>34525530.210000001</v>
      </c>
      <c r="L66">
        <v>34717598</v>
      </c>
      <c r="M66">
        <v>34506548</v>
      </c>
      <c r="N66">
        <v>41138695</v>
      </c>
      <c r="O66">
        <v>30910875.82</v>
      </c>
      <c r="P66">
        <v>31066258</v>
      </c>
      <c r="Q66">
        <v>34741015</v>
      </c>
      <c r="R66">
        <v>34726104</v>
      </c>
      <c r="S66">
        <v>34897259.170000002</v>
      </c>
      <c r="T66">
        <v>30288845</v>
      </c>
      <c r="U66">
        <v>32819473</v>
      </c>
      <c r="V66">
        <v>32734389</v>
      </c>
      <c r="W66">
        <v>32314554.399999999</v>
      </c>
      <c r="X66">
        <v>32020729</v>
      </c>
      <c r="Y66">
        <v>34682388</v>
      </c>
      <c r="Z66">
        <v>31516754</v>
      </c>
      <c r="AA66">
        <v>34255863.140000001</v>
      </c>
      <c r="AB66">
        <v>31105830</v>
      </c>
      <c r="AC66">
        <v>30478582</v>
      </c>
      <c r="AD66">
        <v>30089959</v>
      </c>
      <c r="AE66">
        <v>30088406.059999999</v>
      </c>
      <c r="AF66">
        <v>29533333</v>
      </c>
      <c r="AG66">
        <v>29292169</v>
      </c>
      <c r="AH66">
        <v>29581566</v>
      </c>
      <c r="AI66">
        <v>28611185.149999999</v>
      </c>
      <c r="AJ66">
        <v>26343594</v>
      </c>
      <c r="AK66">
        <v>25652194</v>
      </c>
      <c r="AL66">
        <v>24641981</v>
      </c>
      <c r="AM66">
        <v>23225299.34</v>
      </c>
      <c r="AN66">
        <v>22608903</v>
      </c>
      <c r="AO66">
        <v>17533480</v>
      </c>
      <c r="AP66">
        <v>16565862</v>
      </c>
      <c r="AQ66">
        <v>15941098.52</v>
      </c>
      <c r="AR66">
        <v>14196965</v>
      </c>
      <c r="AS66">
        <v>13591415</v>
      </c>
      <c r="AT66">
        <v>13433051</v>
      </c>
      <c r="AU66">
        <v>12556707.77</v>
      </c>
      <c r="AV66">
        <v>11778421</v>
      </c>
      <c r="AW66">
        <v>11067434</v>
      </c>
      <c r="AX66">
        <v>11123681</v>
      </c>
      <c r="AY66">
        <v>10353780.449999999</v>
      </c>
      <c r="AZ66">
        <v>10154539</v>
      </c>
      <c r="BA66">
        <v>9881372</v>
      </c>
      <c r="BB66">
        <v>9095045</v>
      </c>
      <c r="BC66">
        <v>8592592</v>
      </c>
      <c r="BD66">
        <v>8242174</v>
      </c>
      <c r="BE66">
        <v>7982291</v>
      </c>
      <c r="BF66">
        <v>8656487</v>
      </c>
      <c r="BG66">
        <v>8412861</v>
      </c>
      <c r="BH66">
        <v>7891494</v>
      </c>
      <c r="BI66">
        <v>7856255</v>
      </c>
      <c r="BJ66">
        <v>7736924</v>
      </c>
      <c r="BK66"/>
      <c r="BL66"/>
      <c r="BM66"/>
      <c r="BN66"/>
      <c r="BO66"/>
      <c r="BP66"/>
      <c r="BQ66"/>
      <c r="BR66"/>
      <c r="BS66"/>
      <c r="BT66"/>
      <c r="BU66"/>
      <c r="BV66"/>
    </row>
    <row r="67" spans="1:74" x14ac:dyDescent="0.25">
      <c r="A67" t="s">
        <v>123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</row>
    <row r="68" spans="1:74" x14ac:dyDescent="0.25">
      <c r="A68" t="s">
        <v>124</v>
      </c>
      <c r="B68">
        <v>13151198</v>
      </c>
      <c r="C68">
        <v>13151198.029999999</v>
      </c>
      <c r="D68">
        <v>13151198</v>
      </c>
      <c r="E68">
        <v>13151198</v>
      </c>
      <c r="F68">
        <v>13151198</v>
      </c>
      <c r="G68">
        <v>13151198.029999999</v>
      </c>
      <c r="H68">
        <v>13151198</v>
      </c>
      <c r="I68">
        <v>13151198</v>
      </c>
      <c r="J68">
        <v>13151198</v>
      </c>
      <c r="K68">
        <v>13151198.029999999</v>
      </c>
      <c r="L68">
        <v>13151198</v>
      </c>
      <c r="M68">
        <v>13151198</v>
      </c>
      <c r="N68">
        <v>13151198</v>
      </c>
      <c r="O68">
        <v>13151198.029999999</v>
      </c>
      <c r="P68">
        <v>13151198</v>
      </c>
      <c r="Q68">
        <v>13151198</v>
      </c>
      <c r="R68">
        <v>13151198</v>
      </c>
      <c r="S68">
        <v>13151198.029999999</v>
      </c>
      <c r="T68">
        <v>13151198</v>
      </c>
      <c r="U68">
        <v>13151198</v>
      </c>
      <c r="V68">
        <v>13151198</v>
      </c>
      <c r="W68">
        <v>13151198.029999999</v>
      </c>
      <c r="X68">
        <v>13151198</v>
      </c>
      <c r="Y68">
        <v>13151198</v>
      </c>
      <c r="Z68">
        <v>13151198</v>
      </c>
      <c r="AA68">
        <v>13151198.029999999</v>
      </c>
      <c r="AB68">
        <v>13151198</v>
      </c>
      <c r="AC68">
        <v>13151198</v>
      </c>
      <c r="AD68">
        <v>13151315</v>
      </c>
      <c r="AE68">
        <v>13151315.449999999</v>
      </c>
      <c r="AF68">
        <v>13151315</v>
      </c>
      <c r="AG68">
        <v>13151315</v>
      </c>
      <c r="AH68">
        <v>12329397</v>
      </c>
      <c r="AI68">
        <v>12329396.99</v>
      </c>
      <c r="AJ68">
        <v>10959901</v>
      </c>
      <c r="AK68">
        <v>10959901</v>
      </c>
      <c r="AL68">
        <v>9589848</v>
      </c>
      <c r="AM68">
        <v>9589847.8900000006</v>
      </c>
      <c r="AN68">
        <v>8228194</v>
      </c>
      <c r="AO68">
        <v>8228194</v>
      </c>
      <c r="AP68">
        <v>7054971</v>
      </c>
      <c r="AQ68">
        <v>7054971.2400000002</v>
      </c>
      <c r="AR68">
        <v>5880571</v>
      </c>
      <c r="AS68">
        <v>5880571</v>
      </c>
      <c r="AT68">
        <v>5881395</v>
      </c>
      <c r="AU68">
        <v>5881394.6900000004</v>
      </c>
      <c r="AV68">
        <v>5151796</v>
      </c>
      <c r="AW68">
        <v>5151796</v>
      </c>
      <c r="AX68">
        <v>4426606</v>
      </c>
      <c r="AY68">
        <v>4426605.53</v>
      </c>
      <c r="AZ68">
        <v>3794214</v>
      </c>
      <c r="BA68">
        <v>3794214</v>
      </c>
      <c r="BB68">
        <v>3794214</v>
      </c>
      <c r="BC68">
        <v>3794214</v>
      </c>
      <c r="BD68">
        <v>2001200</v>
      </c>
      <c r="BE68">
        <v>2001200</v>
      </c>
      <c r="BF68">
        <v>1986468</v>
      </c>
      <c r="BG68">
        <v>1986468</v>
      </c>
      <c r="BH68">
        <v>1986468</v>
      </c>
      <c r="BI68">
        <v>1986468</v>
      </c>
      <c r="BJ68">
        <v>1988547</v>
      </c>
      <c r="BK68"/>
      <c r="BL68"/>
      <c r="BM68"/>
      <c r="BN68"/>
      <c r="BO68"/>
      <c r="BP68"/>
      <c r="BQ68"/>
      <c r="BR68"/>
      <c r="BS68"/>
      <c r="BT68"/>
      <c r="BU68"/>
      <c r="BV68"/>
    </row>
    <row r="69" spans="1:74" x14ac:dyDescent="0.25">
      <c r="A69" t="s">
        <v>125</v>
      </c>
      <c r="B69">
        <v>13151198</v>
      </c>
      <c r="C69">
        <v>13151198.029999999</v>
      </c>
      <c r="D69">
        <v>13151198</v>
      </c>
      <c r="E69">
        <v>13151198</v>
      </c>
      <c r="F69">
        <v>13151198</v>
      </c>
      <c r="G69">
        <v>13151198.029999999</v>
      </c>
      <c r="H69">
        <v>13151198</v>
      </c>
      <c r="I69">
        <v>13151198</v>
      </c>
      <c r="J69">
        <v>13151198</v>
      </c>
      <c r="K69">
        <v>13151198.029999999</v>
      </c>
      <c r="L69">
        <v>13151198</v>
      </c>
      <c r="M69">
        <v>13151198</v>
      </c>
      <c r="N69">
        <v>13151198</v>
      </c>
      <c r="O69">
        <v>13151198.029999999</v>
      </c>
      <c r="P69">
        <v>13151198</v>
      </c>
      <c r="Q69">
        <v>13151198</v>
      </c>
      <c r="R69">
        <v>13151198</v>
      </c>
      <c r="S69">
        <v>13151198.029999999</v>
      </c>
      <c r="T69">
        <v>13151198</v>
      </c>
      <c r="U69">
        <v>13151198</v>
      </c>
      <c r="V69">
        <v>13151198</v>
      </c>
      <c r="W69">
        <v>13151198.029999999</v>
      </c>
      <c r="X69">
        <v>13151198</v>
      </c>
      <c r="Y69">
        <v>13151198</v>
      </c>
      <c r="Z69">
        <v>13151198</v>
      </c>
      <c r="AA69">
        <v>13151198.029999999</v>
      </c>
      <c r="AB69">
        <v>13151198</v>
      </c>
      <c r="AC69">
        <v>13151198</v>
      </c>
      <c r="AD69">
        <v>13151315</v>
      </c>
      <c r="AE69">
        <v>13151315.449999999</v>
      </c>
      <c r="AF69">
        <v>13151315</v>
      </c>
      <c r="AG69">
        <v>13151315</v>
      </c>
      <c r="AH69">
        <v>12329397</v>
      </c>
      <c r="AI69">
        <v>12329396.99</v>
      </c>
      <c r="AJ69">
        <v>10959901</v>
      </c>
      <c r="AK69">
        <v>10959901</v>
      </c>
      <c r="AL69">
        <v>9589848</v>
      </c>
      <c r="AM69">
        <v>9589847.8900000006</v>
      </c>
      <c r="AN69">
        <v>8228194</v>
      </c>
      <c r="AO69">
        <v>8228194</v>
      </c>
      <c r="AP69">
        <v>7054971</v>
      </c>
      <c r="AQ69">
        <v>7054971.2400000002</v>
      </c>
      <c r="AR69">
        <v>5880571</v>
      </c>
      <c r="AS69">
        <v>5880571</v>
      </c>
      <c r="AT69">
        <v>5881395</v>
      </c>
      <c r="AU69">
        <v>5881394.6900000004</v>
      </c>
      <c r="AV69">
        <v>5151796</v>
      </c>
      <c r="AW69">
        <v>5151796</v>
      </c>
      <c r="AX69">
        <v>4426606</v>
      </c>
      <c r="AY69">
        <v>4426605.53</v>
      </c>
      <c r="AZ69">
        <v>3794214</v>
      </c>
      <c r="BA69">
        <v>3794214</v>
      </c>
      <c r="BB69">
        <v>3794214</v>
      </c>
      <c r="BC69">
        <v>3794214</v>
      </c>
      <c r="BD69">
        <v>2001200</v>
      </c>
      <c r="BE69">
        <v>2001200</v>
      </c>
      <c r="BF69">
        <v>1986468</v>
      </c>
      <c r="BG69">
        <v>1986468</v>
      </c>
      <c r="BH69">
        <v>1986468</v>
      </c>
      <c r="BI69">
        <v>1986468</v>
      </c>
      <c r="BJ69">
        <v>1988547</v>
      </c>
      <c r="BK69"/>
      <c r="BL69"/>
      <c r="BM69"/>
      <c r="BN69"/>
      <c r="BO69"/>
      <c r="BP69"/>
      <c r="BQ69"/>
      <c r="BR69"/>
      <c r="BS69"/>
      <c r="BT69"/>
      <c r="BU69"/>
      <c r="BV69"/>
    </row>
    <row r="70" spans="1:74" x14ac:dyDescent="0.25">
      <c r="A70" t="s">
        <v>126</v>
      </c>
      <c r="B70">
        <v>13151198</v>
      </c>
      <c r="C70">
        <v>13151198.029999999</v>
      </c>
      <c r="D70">
        <v>13151198</v>
      </c>
      <c r="E70">
        <v>13151198</v>
      </c>
      <c r="F70">
        <v>13151198</v>
      </c>
      <c r="G70">
        <v>13151198.029999999</v>
      </c>
      <c r="H70">
        <v>13151198</v>
      </c>
      <c r="I70">
        <v>13151198</v>
      </c>
      <c r="J70">
        <v>13151198</v>
      </c>
      <c r="K70">
        <v>13151198.029999999</v>
      </c>
      <c r="L70">
        <v>13151198</v>
      </c>
      <c r="M70">
        <v>13151198</v>
      </c>
      <c r="N70">
        <v>13151198</v>
      </c>
      <c r="O70">
        <v>13151198.029999999</v>
      </c>
      <c r="P70">
        <v>13151198</v>
      </c>
      <c r="Q70">
        <v>13151198</v>
      </c>
      <c r="R70">
        <v>13151198</v>
      </c>
      <c r="S70">
        <v>13151198.029999999</v>
      </c>
      <c r="T70">
        <v>13151198</v>
      </c>
      <c r="U70">
        <v>13151198</v>
      </c>
      <c r="V70">
        <v>13151198</v>
      </c>
      <c r="W70">
        <v>13151198.029999999</v>
      </c>
      <c r="X70">
        <v>13151198</v>
      </c>
      <c r="Y70">
        <v>13151198</v>
      </c>
      <c r="Z70">
        <v>13151198</v>
      </c>
      <c r="AA70">
        <v>13151198.029999999</v>
      </c>
      <c r="AB70">
        <v>13151198</v>
      </c>
      <c r="AC70">
        <v>13151198</v>
      </c>
      <c r="AD70">
        <v>13151198</v>
      </c>
      <c r="AE70">
        <v>13151198.029999999</v>
      </c>
      <c r="AF70">
        <v>13151198</v>
      </c>
      <c r="AG70">
        <v>13151198</v>
      </c>
      <c r="AH70">
        <v>12329315</v>
      </c>
      <c r="AI70">
        <v>12329315.449999999</v>
      </c>
      <c r="AJ70">
        <v>10959457</v>
      </c>
      <c r="AK70">
        <v>10959457</v>
      </c>
      <c r="AL70">
        <v>9589551</v>
      </c>
      <c r="AM70">
        <v>9589550.9900000002</v>
      </c>
      <c r="AN70">
        <v>8219638</v>
      </c>
      <c r="AO70">
        <v>8219638</v>
      </c>
      <c r="AP70">
        <v>7044133</v>
      </c>
      <c r="AQ70">
        <v>7041430.0199999996</v>
      </c>
      <c r="AR70">
        <v>5867431</v>
      </c>
      <c r="AS70">
        <v>5865716</v>
      </c>
      <c r="AT70">
        <v>5837990</v>
      </c>
      <c r="AU70">
        <v>5836721.4199999999</v>
      </c>
      <c r="AV70">
        <v>5105825</v>
      </c>
      <c r="AW70">
        <v>5102301</v>
      </c>
      <c r="AX70">
        <v>4354919</v>
      </c>
      <c r="AY70">
        <v>4352991.8600000003</v>
      </c>
      <c r="AZ70">
        <v>3728518</v>
      </c>
      <c r="BA70">
        <v>3722660</v>
      </c>
      <c r="BB70">
        <v>3708810</v>
      </c>
      <c r="BC70">
        <v>3703926</v>
      </c>
      <c r="BD70">
        <v>1946682</v>
      </c>
      <c r="BE70">
        <v>1940833</v>
      </c>
      <c r="BF70">
        <v>1933660</v>
      </c>
      <c r="BG70">
        <v>1933611</v>
      </c>
      <c r="BH70">
        <v>1933533</v>
      </c>
      <c r="BI70">
        <v>1933174</v>
      </c>
      <c r="BJ70">
        <v>1924980</v>
      </c>
      <c r="BK70"/>
      <c r="BL70"/>
      <c r="BM70"/>
      <c r="BN70"/>
      <c r="BO70"/>
      <c r="BP70"/>
      <c r="BQ70"/>
      <c r="BR70"/>
      <c r="BS70"/>
      <c r="BT70"/>
      <c r="BU70"/>
      <c r="BV70"/>
    </row>
    <row r="71" spans="1:74" x14ac:dyDescent="0.25">
      <c r="A71" t="s">
        <v>127</v>
      </c>
      <c r="B71">
        <v>13151198</v>
      </c>
      <c r="C71">
        <v>13151198.029999999</v>
      </c>
      <c r="D71">
        <v>13151198</v>
      </c>
      <c r="E71">
        <v>13151198</v>
      </c>
      <c r="F71">
        <v>13151198</v>
      </c>
      <c r="G71">
        <v>13151198.029999999</v>
      </c>
      <c r="H71">
        <v>13151198</v>
      </c>
      <c r="I71">
        <v>13151198</v>
      </c>
      <c r="J71">
        <v>13151198</v>
      </c>
      <c r="K71">
        <v>13151198.029999999</v>
      </c>
      <c r="L71">
        <v>13151198</v>
      </c>
      <c r="M71">
        <v>13151198</v>
      </c>
      <c r="N71">
        <v>13151198</v>
      </c>
      <c r="O71">
        <v>13151198.029999999</v>
      </c>
      <c r="P71">
        <v>13151198</v>
      </c>
      <c r="Q71">
        <v>13151198</v>
      </c>
      <c r="R71">
        <v>13151198</v>
      </c>
      <c r="S71">
        <v>13151198.029999999</v>
      </c>
      <c r="T71">
        <v>13151198</v>
      </c>
      <c r="U71">
        <v>13151198</v>
      </c>
      <c r="V71">
        <v>13151198</v>
      </c>
      <c r="W71">
        <v>13151198.029999999</v>
      </c>
      <c r="X71">
        <v>13151198</v>
      </c>
      <c r="Y71">
        <v>13151198</v>
      </c>
      <c r="Z71">
        <v>13151198</v>
      </c>
      <c r="AA71">
        <v>13151198.029999999</v>
      </c>
      <c r="AB71">
        <v>13151198</v>
      </c>
      <c r="AC71">
        <v>13151198</v>
      </c>
      <c r="AD71">
        <v>13151198</v>
      </c>
      <c r="AE71">
        <v>13151198.029999999</v>
      </c>
      <c r="AF71">
        <v>13151198</v>
      </c>
      <c r="AG71">
        <v>13151198</v>
      </c>
      <c r="AH71">
        <v>12329315</v>
      </c>
      <c r="AI71">
        <v>12329315.449999999</v>
      </c>
      <c r="AJ71">
        <v>10959457</v>
      </c>
      <c r="AK71">
        <v>10959457</v>
      </c>
      <c r="AL71">
        <v>9589551</v>
      </c>
      <c r="AM71">
        <v>9589550.9900000002</v>
      </c>
      <c r="AN71">
        <v>8219638</v>
      </c>
      <c r="AO71">
        <v>8219638</v>
      </c>
      <c r="AP71">
        <v>7044133</v>
      </c>
      <c r="AQ71">
        <v>7041430.0199999996</v>
      </c>
      <c r="AR71">
        <v>5867431</v>
      </c>
      <c r="AS71">
        <v>5865716</v>
      </c>
      <c r="AT71">
        <v>5837990</v>
      </c>
      <c r="AU71">
        <v>5836721.4199999999</v>
      </c>
      <c r="AV71">
        <v>5105825</v>
      </c>
      <c r="AW71">
        <v>5102301</v>
      </c>
      <c r="AX71">
        <v>4354919</v>
      </c>
      <c r="AY71">
        <v>4352991.8600000003</v>
      </c>
      <c r="AZ71">
        <v>3728518</v>
      </c>
      <c r="BA71">
        <v>3722660</v>
      </c>
      <c r="BB71">
        <v>3708810</v>
      </c>
      <c r="BC71">
        <v>3703926</v>
      </c>
      <c r="BD71">
        <v>1946682</v>
      </c>
      <c r="BE71">
        <v>1940833</v>
      </c>
      <c r="BF71">
        <v>1933660</v>
      </c>
      <c r="BG71">
        <v>1933611</v>
      </c>
      <c r="BH71">
        <v>1933533</v>
      </c>
      <c r="BI71">
        <v>1933174</v>
      </c>
      <c r="BJ71">
        <v>1924980</v>
      </c>
      <c r="BK71"/>
      <c r="BL71"/>
      <c r="BM71"/>
      <c r="BN71"/>
      <c r="BO71"/>
      <c r="BP71"/>
      <c r="BQ71"/>
      <c r="BR71"/>
      <c r="BS71"/>
      <c r="BT71"/>
      <c r="BU71"/>
      <c r="BV71"/>
    </row>
    <row r="72" spans="1:74" x14ac:dyDescent="0.25">
      <c r="A72" t="s">
        <v>128</v>
      </c>
      <c r="B72">
        <v>646323</v>
      </c>
      <c r="C72">
        <v>646323.07999999996</v>
      </c>
      <c r="D72">
        <v>646323</v>
      </c>
      <c r="E72">
        <v>646323</v>
      </c>
      <c r="F72">
        <v>646323</v>
      </c>
      <c r="G72">
        <v>646323.07999999996</v>
      </c>
      <c r="H72">
        <v>646323</v>
      </c>
      <c r="I72">
        <v>646323</v>
      </c>
      <c r="J72">
        <v>646323</v>
      </c>
      <c r="K72">
        <v>646323.07999999996</v>
      </c>
      <c r="L72">
        <v>646323</v>
      </c>
      <c r="M72">
        <v>646323</v>
      </c>
      <c r="N72">
        <v>646323</v>
      </c>
      <c r="O72">
        <v>646323.07999999996</v>
      </c>
      <c r="P72">
        <v>646323</v>
      </c>
      <c r="Q72">
        <v>646323</v>
      </c>
      <c r="R72">
        <v>646323</v>
      </c>
      <c r="S72">
        <v>646323.07999999996</v>
      </c>
      <c r="T72">
        <v>646323</v>
      </c>
      <c r="U72">
        <v>646323</v>
      </c>
      <c r="V72">
        <v>646323</v>
      </c>
      <c r="W72">
        <v>646323.07999999996</v>
      </c>
      <c r="X72">
        <v>646323</v>
      </c>
      <c r="Y72">
        <v>646323</v>
      </c>
      <c r="Z72">
        <v>646323</v>
      </c>
      <c r="AA72">
        <v>646323.07999999996</v>
      </c>
      <c r="AB72">
        <v>646323</v>
      </c>
      <c r="AC72">
        <v>646323</v>
      </c>
      <c r="AD72">
        <v>646323</v>
      </c>
      <c r="AE72">
        <v>646323.07999999996</v>
      </c>
      <c r="AF72">
        <v>646323</v>
      </c>
      <c r="AG72">
        <v>646323</v>
      </c>
      <c r="AH72">
        <v>646323</v>
      </c>
      <c r="AI72">
        <v>646323.07999999996</v>
      </c>
      <c r="AJ72">
        <v>646323</v>
      </c>
      <c r="AK72">
        <v>646323</v>
      </c>
      <c r="AL72">
        <v>646323</v>
      </c>
      <c r="AM72">
        <v>646323.07999999996</v>
      </c>
      <c r="AN72">
        <v>646323</v>
      </c>
      <c r="AO72">
        <v>646323</v>
      </c>
      <c r="AP72">
        <v>646323</v>
      </c>
      <c r="AQ72">
        <v>646066.30000000005</v>
      </c>
      <c r="AR72">
        <v>645973</v>
      </c>
      <c r="AS72">
        <v>645434</v>
      </c>
      <c r="AT72">
        <v>636728</v>
      </c>
      <c r="AU72">
        <v>636329.51</v>
      </c>
      <c r="AV72">
        <v>635853</v>
      </c>
      <c r="AW72">
        <v>634083</v>
      </c>
      <c r="AX72">
        <v>623256</v>
      </c>
      <c r="AY72">
        <v>621806.89</v>
      </c>
      <c r="AZ72">
        <v>619508</v>
      </c>
      <c r="BA72">
        <v>613391</v>
      </c>
      <c r="BB72">
        <v>598952</v>
      </c>
      <c r="BC72">
        <v>594317</v>
      </c>
      <c r="BD72">
        <v>588805</v>
      </c>
      <c r="BE72">
        <v>573817</v>
      </c>
      <c r="BF72">
        <v>566810</v>
      </c>
      <c r="BG72">
        <v>566804</v>
      </c>
      <c r="BH72">
        <v>566804</v>
      </c>
      <c r="BI72">
        <v>566071</v>
      </c>
      <c r="BJ72">
        <v>555694</v>
      </c>
      <c r="BK72"/>
      <c r="BL72"/>
      <c r="BM72"/>
      <c r="BN72"/>
      <c r="BO72"/>
      <c r="BP72"/>
      <c r="BQ72"/>
      <c r="BR72"/>
      <c r="BS72"/>
      <c r="BT72"/>
      <c r="BU72"/>
      <c r="BV72"/>
    </row>
    <row r="73" spans="1:74" x14ac:dyDescent="0.25">
      <c r="A73" t="s">
        <v>129</v>
      </c>
      <c r="B73">
        <v>646323</v>
      </c>
      <c r="C73">
        <v>646323.07999999996</v>
      </c>
      <c r="D73">
        <v>646323</v>
      </c>
      <c r="E73">
        <v>646323</v>
      </c>
      <c r="F73">
        <v>646323</v>
      </c>
      <c r="G73">
        <v>646323.07999999996</v>
      </c>
      <c r="H73">
        <v>646323</v>
      </c>
      <c r="I73">
        <v>646323</v>
      </c>
      <c r="J73">
        <v>646323</v>
      </c>
      <c r="K73">
        <v>646323.07999999996</v>
      </c>
      <c r="L73">
        <v>646323</v>
      </c>
      <c r="M73">
        <v>646323</v>
      </c>
      <c r="N73">
        <v>646323</v>
      </c>
      <c r="O73">
        <v>646323.07999999996</v>
      </c>
      <c r="P73">
        <v>646323</v>
      </c>
      <c r="Q73">
        <v>646323</v>
      </c>
      <c r="R73">
        <v>646323</v>
      </c>
      <c r="S73">
        <v>646323.07999999996</v>
      </c>
      <c r="T73">
        <v>646323</v>
      </c>
      <c r="U73">
        <v>646323</v>
      </c>
      <c r="V73">
        <v>646323</v>
      </c>
      <c r="W73">
        <v>646323.07999999996</v>
      </c>
      <c r="X73">
        <v>646323</v>
      </c>
      <c r="Y73">
        <v>646323</v>
      </c>
      <c r="Z73">
        <v>646323</v>
      </c>
      <c r="AA73">
        <v>646323.07999999996</v>
      </c>
      <c r="AB73">
        <v>646323</v>
      </c>
      <c r="AC73">
        <v>646323</v>
      </c>
      <c r="AD73">
        <v>646323</v>
      </c>
      <c r="AE73">
        <v>646323.07999999996</v>
      </c>
      <c r="AF73">
        <v>646323</v>
      </c>
      <c r="AG73">
        <v>646323</v>
      </c>
      <c r="AH73">
        <v>646323</v>
      </c>
      <c r="AI73">
        <v>646323.07999999996</v>
      </c>
      <c r="AJ73">
        <v>646323</v>
      </c>
      <c r="AK73">
        <v>646323</v>
      </c>
      <c r="AL73">
        <v>646323</v>
      </c>
      <c r="AM73">
        <v>646323.07999999996</v>
      </c>
      <c r="AN73">
        <v>646323</v>
      </c>
      <c r="AO73">
        <v>646323</v>
      </c>
      <c r="AP73">
        <v>646323</v>
      </c>
      <c r="AQ73">
        <v>646066.30000000005</v>
      </c>
      <c r="AR73">
        <v>645973</v>
      </c>
      <c r="AS73">
        <v>645434</v>
      </c>
      <c r="AT73">
        <v>636728</v>
      </c>
      <c r="AU73">
        <v>636329.51</v>
      </c>
      <c r="AV73">
        <v>635853</v>
      </c>
      <c r="AW73">
        <v>634083</v>
      </c>
      <c r="AX73">
        <v>623256</v>
      </c>
      <c r="AY73">
        <v>621806.89</v>
      </c>
      <c r="AZ73">
        <v>619508</v>
      </c>
      <c r="BA73">
        <v>613391</v>
      </c>
      <c r="BB73">
        <v>598952</v>
      </c>
      <c r="BC73">
        <v>594317</v>
      </c>
      <c r="BD73">
        <v>588805</v>
      </c>
      <c r="BE73">
        <v>573817</v>
      </c>
      <c r="BF73">
        <v>566810</v>
      </c>
      <c r="BG73">
        <v>566804</v>
      </c>
      <c r="BH73">
        <v>566804</v>
      </c>
      <c r="BI73">
        <v>566071</v>
      </c>
      <c r="BJ73">
        <v>555694</v>
      </c>
      <c r="BK73"/>
      <c r="BL73"/>
      <c r="BM73"/>
      <c r="BN73"/>
      <c r="BO73"/>
      <c r="BP73"/>
      <c r="BQ73"/>
      <c r="BR73"/>
      <c r="BS73"/>
      <c r="BT73"/>
      <c r="BU73"/>
      <c r="BV73"/>
    </row>
    <row r="74" spans="1:74" x14ac:dyDescent="0.25">
      <c r="A74" t="s">
        <v>130</v>
      </c>
      <c r="B74">
        <v>12084282</v>
      </c>
      <c r="C74">
        <v>10473161.98</v>
      </c>
      <c r="D74">
        <v>8820418</v>
      </c>
      <c r="E74">
        <v>9522788</v>
      </c>
      <c r="F74">
        <v>10632957</v>
      </c>
      <c r="G74">
        <v>9122011.8499999996</v>
      </c>
      <c r="H74">
        <v>7281666</v>
      </c>
      <c r="I74">
        <v>7989395</v>
      </c>
      <c r="J74">
        <v>9186697</v>
      </c>
      <c r="K74">
        <v>7824227.2000000002</v>
      </c>
      <c r="L74">
        <v>6279243</v>
      </c>
      <c r="M74">
        <v>6193829</v>
      </c>
      <c r="N74">
        <v>8011951</v>
      </c>
      <c r="O74">
        <v>7401978.79</v>
      </c>
      <c r="P74">
        <v>5740953</v>
      </c>
      <c r="Q74">
        <v>6494144</v>
      </c>
      <c r="R74">
        <v>7597457</v>
      </c>
      <c r="S74">
        <v>6177616.2000000002</v>
      </c>
      <c r="T74">
        <v>4491841</v>
      </c>
      <c r="U74">
        <v>5098696</v>
      </c>
      <c r="V74">
        <v>6153343</v>
      </c>
      <c r="W74">
        <v>4904869.17</v>
      </c>
      <c r="X74">
        <v>3378911</v>
      </c>
      <c r="Y74">
        <v>3953339</v>
      </c>
      <c r="Z74">
        <v>4794818</v>
      </c>
      <c r="AA74">
        <v>3748591.03</v>
      </c>
      <c r="AB74">
        <v>2428668</v>
      </c>
      <c r="AC74">
        <v>3058265</v>
      </c>
      <c r="AD74">
        <v>4040265</v>
      </c>
      <c r="AE74">
        <v>3174084.36</v>
      </c>
      <c r="AF74">
        <v>2023451</v>
      </c>
      <c r="AG74">
        <v>2535773</v>
      </c>
      <c r="AH74">
        <v>3441542</v>
      </c>
      <c r="AI74">
        <v>2749871.35</v>
      </c>
      <c r="AJ74">
        <v>3243297</v>
      </c>
      <c r="AK74">
        <v>2477132</v>
      </c>
      <c r="AL74">
        <v>3206744</v>
      </c>
      <c r="AM74">
        <v>2481015</v>
      </c>
      <c r="AN74">
        <v>3076641</v>
      </c>
      <c r="AO74">
        <v>2357054</v>
      </c>
      <c r="AP74">
        <v>2931422</v>
      </c>
      <c r="AQ74">
        <v>2172558.79</v>
      </c>
      <c r="AR74">
        <v>2594852</v>
      </c>
      <c r="AS74">
        <v>1974755</v>
      </c>
      <c r="AT74">
        <v>2258673</v>
      </c>
      <c r="AU74">
        <v>1648339.71</v>
      </c>
      <c r="AV74">
        <v>1030313</v>
      </c>
      <c r="AW74">
        <v>1340501</v>
      </c>
      <c r="AX74">
        <v>1671460</v>
      </c>
      <c r="AY74">
        <v>1263406.07</v>
      </c>
      <c r="AZ74">
        <v>724079</v>
      </c>
      <c r="BA74">
        <v>1029921</v>
      </c>
      <c r="BB74">
        <v>1314694</v>
      </c>
      <c r="BC74">
        <v>975190</v>
      </c>
      <c r="BD74">
        <v>582747</v>
      </c>
      <c r="BE74">
        <v>2272945</v>
      </c>
      <c r="BF74">
        <v>2697852</v>
      </c>
      <c r="BG74">
        <v>2455794</v>
      </c>
      <c r="BH74">
        <v>2113222</v>
      </c>
      <c r="BI74">
        <v>1883225</v>
      </c>
      <c r="BJ74">
        <v>2029673</v>
      </c>
      <c r="BK74"/>
      <c r="BL74"/>
      <c r="BM74"/>
      <c r="BN74"/>
      <c r="BO74"/>
      <c r="BP74"/>
      <c r="BQ74"/>
      <c r="BR74"/>
      <c r="BS74"/>
      <c r="BT74"/>
      <c r="BU74"/>
      <c r="BV74"/>
    </row>
    <row r="75" spans="1:74" x14ac:dyDescent="0.25">
      <c r="A75" t="s">
        <v>131</v>
      </c>
      <c r="B75">
        <v>1315120</v>
      </c>
      <c r="C75">
        <v>1315120</v>
      </c>
      <c r="D75">
        <v>1316120</v>
      </c>
      <c r="E75">
        <v>1316120</v>
      </c>
      <c r="F75">
        <v>1316120</v>
      </c>
      <c r="G75">
        <v>1316120</v>
      </c>
      <c r="H75">
        <v>1316120</v>
      </c>
      <c r="I75">
        <v>1316120</v>
      </c>
      <c r="J75">
        <v>1316120</v>
      </c>
      <c r="K75">
        <v>1316120</v>
      </c>
      <c r="L75">
        <v>1316120</v>
      </c>
      <c r="M75">
        <v>1316120</v>
      </c>
      <c r="N75">
        <v>1316120</v>
      </c>
      <c r="O75">
        <v>1316120</v>
      </c>
      <c r="P75">
        <v>1316120</v>
      </c>
      <c r="Q75">
        <v>1316120</v>
      </c>
      <c r="R75">
        <v>1316120</v>
      </c>
      <c r="S75">
        <v>1316120</v>
      </c>
      <c r="T75">
        <v>1316120</v>
      </c>
      <c r="U75">
        <v>1316120</v>
      </c>
      <c r="V75">
        <v>1316120</v>
      </c>
      <c r="W75">
        <v>1316120</v>
      </c>
      <c r="X75">
        <v>1316120</v>
      </c>
      <c r="Y75">
        <v>1316120</v>
      </c>
      <c r="Z75">
        <v>1313580</v>
      </c>
      <c r="AA75">
        <v>1261280</v>
      </c>
      <c r="AB75">
        <v>1191680</v>
      </c>
      <c r="AC75">
        <v>1144480</v>
      </c>
      <c r="AD75">
        <v>1096180</v>
      </c>
      <c r="AE75">
        <v>1053880</v>
      </c>
      <c r="AF75">
        <v>998180</v>
      </c>
      <c r="AG75">
        <v>958680</v>
      </c>
      <c r="AH75">
        <v>917380</v>
      </c>
      <c r="AI75">
        <v>877180</v>
      </c>
      <c r="AJ75">
        <v>823280</v>
      </c>
      <c r="AK75">
        <v>784480</v>
      </c>
      <c r="AL75">
        <v>744380</v>
      </c>
      <c r="AM75">
        <v>707780</v>
      </c>
      <c r="AN75">
        <v>661060</v>
      </c>
      <c r="AO75">
        <v>622860</v>
      </c>
      <c r="AP75">
        <v>591200</v>
      </c>
      <c r="AQ75">
        <v>551300</v>
      </c>
      <c r="AR75">
        <v>508600</v>
      </c>
      <c r="AS75">
        <v>477900</v>
      </c>
      <c r="AT75">
        <v>448500</v>
      </c>
      <c r="AU75">
        <v>418200</v>
      </c>
      <c r="AV75">
        <v>387100</v>
      </c>
      <c r="AW75">
        <v>360600</v>
      </c>
      <c r="AX75">
        <v>336900</v>
      </c>
      <c r="AY75">
        <v>316800</v>
      </c>
      <c r="AZ75">
        <v>289900</v>
      </c>
      <c r="BA75">
        <v>270600</v>
      </c>
      <c r="BB75">
        <v>252200</v>
      </c>
      <c r="BC75">
        <v>235400</v>
      </c>
      <c r="BD75">
        <v>203400</v>
      </c>
      <c r="BE75">
        <v>200120</v>
      </c>
      <c r="BF75">
        <v>190600</v>
      </c>
      <c r="BG75">
        <v>178400</v>
      </c>
      <c r="BH75">
        <v>161300</v>
      </c>
      <c r="BI75">
        <v>149900</v>
      </c>
      <c r="BJ75">
        <v>140000</v>
      </c>
      <c r="BK75"/>
      <c r="BL75"/>
      <c r="BM75"/>
      <c r="BN75"/>
      <c r="BO75"/>
      <c r="BP75"/>
      <c r="BQ75"/>
      <c r="BR75"/>
      <c r="BS75"/>
      <c r="BT75"/>
      <c r="BU75"/>
      <c r="BV75"/>
    </row>
    <row r="76" spans="1:74" x14ac:dyDescent="0.25">
      <c r="A76" t="s">
        <v>132</v>
      </c>
      <c r="B76">
        <v>1315120</v>
      </c>
      <c r="C76">
        <v>1315120</v>
      </c>
      <c r="D76">
        <v>1316120</v>
      </c>
      <c r="E76">
        <v>1316120</v>
      </c>
      <c r="F76">
        <v>1316120</v>
      </c>
      <c r="G76">
        <v>1316120</v>
      </c>
      <c r="H76">
        <v>1316120</v>
      </c>
      <c r="I76">
        <v>1316120</v>
      </c>
      <c r="J76">
        <v>1316120</v>
      </c>
      <c r="K76">
        <v>1316120</v>
      </c>
      <c r="L76">
        <v>1316120</v>
      </c>
      <c r="M76">
        <v>1316120</v>
      </c>
      <c r="N76">
        <v>1316120</v>
      </c>
      <c r="O76">
        <v>1316120</v>
      </c>
      <c r="P76">
        <v>1316120</v>
      </c>
      <c r="Q76">
        <v>1316120</v>
      </c>
      <c r="R76">
        <v>1316120</v>
      </c>
      <c r="S76">
        <v>1316120</v>
      </c>
      <c r="T76">
        <v>1316120</v>
      </c>
      <c r="U76">
        <v>1316120</v>
      </c>
      <c r="V76">
        <v>1316120</v>
      </c>
      <c r="W76">
        <v>1316120</v>
      </c>
      <c r="X76">
        <v>1316120</v>
      </c>
      <c r="Y76">
        <v>1316120</v>
      </c>
      <c r="Z76">
        <v>1313580</v>
      </c>
      <c r="AA76">
        <v>1261280</v>
      </c>
      <c r="AB76">
        <v>1191680</v>
      </c>
      <c r="AC76">
        <v>1144480</v>
      </c>
      <c r="AD76">
        <v>1096180</v>
      </c>
      <c r="AE76">
        <v>1053880</v>
      </c>
      <c r="AF76">
        <v>998180</v>
      </c>
      <c r="AG76">
        <v>958680</v>
      </c>
      <c r="AH76">
        <v>917380</v>
      </c>
      <c r="AI76">
        <v>877180</v>
      </c>
      <c r="AJ76">
        <v>823280</v>
      </c>
      <c r="AK76">
        <v>784480</v>
      </c>
      <c r="AL76">
        <v>744380</v>
      </c>
      <c r="AM76">
        <v>707780</v>
      </c>
      <c r="AN76">
        <v>661060</v>
      </c>
      <c r="AO76">
        <v>622860</v>
      </c>
      <c r="AP76">
        <v>591200</v>
      </c>
      <c r="AQ76">
        <v>551300</v>
      </c>
      <c r="AR76">
        <v>508600</v>
      </c>
      <c r="AS76">
        <v>477900</v>
      </c>
      <c r="AT76">
        <v>448500</v>
      </c>
      <c r="AU76">
        <v>418200</v>
      </c>
      <c r="AV76">
        <v>387100</v>
      </c>
      <c r="AW76">
        <v>360600</v>
      </c>
      <c r="AX76">
        <v>336900</v>
      </c>
      <c r="AY76">
        <v>316800</v>
      </c>
      <c r="AZ76">
        <v>289900</v>
      </c>
      <c r="BA76">
        <v>270600</v>
      </c>
      <c r="BB76">
        <v>252200</v>
      </c>
      <c r="BC76">
        <v>235400</v>
      </c>
      <c r="BD76">
        <v>203400</v>
      </c>
      <c r="BE76">
        <v>200120</v>
      </c>
      <c r="BF76">
        <v>190600</v>
      </c>
      <c r="BG76">
        <v>178400</v>
      </c>
      <c r="BH76">
        <v>161300</v>
      </c>
      <c r="BI76">
        <v>149900</v>
      </c>
      <c r="BJ76">
        <v>140000</v>
      </c>
      <c r="BK76"/>
      <c r="BL76"/>
      <c r="BM76"/>
      <c r="BN76"/>
      <c r="BO76"/>
      <c r="BP76"/>
      <c r="BQ76"/>
      <c r="BR76"/>
      <c r="BS76"/>
      <c r="BT76"/>
      <c r="BU76"/>
      <c r="BV76"/>
    </row>
    <row r="77" spans="1:74" x14ac:dyDescent="0.25">
      <c r="A77" t="s">
        <v>133</v>
      </c>
      <c r="B77">
        <v>10769162</v>
      </c>
      <c r="C77">
        <v>9158041.9800000004</v>
      </c>
      <c r="D77">
        <v>7504298</v>
      </c>
      <c r="E77">
        <v>8206668</v>
      </c>
      <c r="F77">
        <v>9316837</v>
      </c>
      <c r="G77">
        <v>7805891.8499999996</v>
      </c>
      <c r="H77">
        <v>5965546</v>
      </c>
      <c r="I77">
        <v>6673275</v>
      </c>
      <c r="J77">
        <v>7870577</v>
      </c>
      <c r="K77">
        <v>6508107.2000000002</v>
      </c>
      <c r="L77">
        <v>4963123</v>
      </c>
      <c r="M77">
        <v>4877709</v>
      </c>
      <c r="N77">
        <v>6695831</v>
      </c>
      <c r="O77">
        <v>6085858.79</v>
      </c>
      <c r="P77">
        <v>4424833</v>
      </c>
      <c r="Q77">
        <v>5178024</v>
      </c>
      <c r="R77">
        <v>6281337</v>
      </c>
      <c r="S77">
        <v>4861496.2</v>
      </c>
      <c r="T77">
        <v>3175721</v>
      </c>
      <c r="U77">
        <v>3782576</v>
      </c>
      <c r="V77">
        <v>4837223</v>
      </c>
      <c r="W77">
        <v>3588749.17</v>
      </c>
      <c r="X77">
        <v>2062791</v>
      </c>
      <c r="Y77">
        <v>2637219</v>
      </c>
      <c r="Z77">
        <v>3481238</v>
      </c>
      <c r="AA77">
        <v>2487311.0299999998</v>
      </c>
      <c r="AB77">
        <v>1236988</v>
      </c>
      <c r="AC77">
        <v>1913785</v>
      </c>
      <c r="AD77">
        <v>2944085</v>
      </c>
      <c r="AE77">
        <v>2120204.36</v>
      </c>
      <c r="AF77">
        <v>1025271</v>
      </c>
      <c r="AG77">
        <v>1577093</v>
      </c>
      <c r="AH77">
        <v>2524162</v>
      </c>
      <c r="AI77">
        <v>1872691.35</v>
      </c>
      <c r="AJ77">
        <v>2420017</v>
      </c>
      <c r="AK77">
        <v>1692652</v>
      </c>
      <c r="AL77">
        <v>2462364</v>
      </c>
      <c r="AM77">
        <v>1773235</v>
      </c>
      <c r="AN77">
        <v>2415581</v>
      </c>
      <c r="AO77">
        <v>1734194</v>
      </c>
      <c r="AP77">
        <v>2340222</v>
      </c>
      <c r="AQ77">
        <v>1621258.79</v>
      </c>
      <c r="AR77">
        <v>2086252</v>
      </c>
      <c r="AS77">
        <v>1496855</v>
      </c>
      <c r="AT77">
        <v>1810173</v>
      </c>
      <c r="AU77">
        <v>1230139.71</v>
      </c>
      <c r="AV77">
        <v>643213</v>
      </c>
      <c r="AW77">
        <v>979901</v>
      </c>
      <c r="AX77">
        <v>1334560</v>
      </c>
      <c r="AY77">
        <v>946606.07</v>
      </c>
      <c r="AZ77">
        <v>434179</v>
      </c>
      <c r="BA77">
        <v>759321</v>
      </c>
      <c r="BB77">
        <v>1062494</v>
      </c>
      <c r="BC77">
        <v>739790</v>
      </c>
      <c r="BD77">
        <v>379347</v>
      </c>
      <c r="BE77">
        <v>2072825</v>
      </c>
      <c r="BF77">
        <v>2507252</v>
      </c>
      <c r="BG77">
        <v>2277394</v>
      </c>
      <c r="BH77">
        <v>1951922</v>
      </c>
      <c r="BI77">
        <v>1733325</v>
      </c>
      <c r="BJ77">
        <v>1889673</v>
      </c>
      <c r="BK77"/>
      <c r="BL77"/>
      <c r="BM77"/>
      <c r="BN77"/>
      <c r="BO77"/>
      <c r="BP77"/>
      <c r="BQ77"/>
      <c r="BR77"/>
      <c r="BS77"/>
      <c r="BT77"/>
      <c r="BU77"/>
      <c r="BV77"/>
    </row>
    <row r="78" spans="1:74" x14ac:dyDescent="0.25">
      <c r="A78" t="s">
        <v>134</v>
      </c>
      <c r="B78">
        <v>-25979</v>
      </c>
      <c r="C78">
        <v>-24803.71</v>
      </c>
      <c r="D78">
        <v>-21495</v>
      </c>
      <c r="E78">
        <v>-23912</v>
      </c>
      <c r="F78">
        <v>-26028</v>
      </c>
      <c r="G78">
        <v>-29103.200000000001</v>
      </c>
      <c r="H78">
        <v>-29795</v>
      </c>
      <c r="I78">
        <v>-32948</v>
      </c>
      <c r="J78">
        <v>-34910</v>
      </c>
      <c r="K78">
        <v>-56508.37</v>
      </c>
      <c r="L78">
        <v>-59731</v>
      </c>
      <c r="M78">
        <v>-59878</v>
      </c>
      <c r="N78">
        <v>-59703</v>
      </c>
      <c r="O78">
        <v>-61422.400000000001</v>
      </c>
      <c r="P78">
        <v>-62561</v>
      </c>
      <c r="Q78">
        <v>-63079</v>
      </c>
      <c r="R78">
        <v>-56422</v>
      </c>
      <c r="S78">
        <v>-61045.17</v>
      </c>
      <c r="T78">
        <v>-68304</v>
      </c>
      <c r="U78">
        <v>-66098</v>
      </c>
      <c r="V78">
        <v>-68164</v>
      </c>
      <c r="W78">
        <v>-67601.89</v>
      </c>
      <c r="X78">
        <v>-63495</v>
      </c>
      <c r="Y78">
        <v>-57361</v>
      </c>
      <c r="Z78">
        <v>-56087</v>
      </c>
      <c r="AA78">
        <v>-55746.84</v>
      </c>
      <c r="AB78">
        <v>-54922</v>
      </c>
      <c r="AC78">
        <v>-50628</v>
      </c>
      <c r="AD78">
        <v>-36938</v>
      </c>
      <c r="AE78">
        <v>-68984.12</v>
      </c>
      <c r="AF78">
        <v>-36134</v>
      </c>
      <c r="AG78">
        <v>-35589</v>
      </c>
      <c r="AH78">
        <v>-38343</v>
      </c>
      <c r="AI78">
        <v>-23886.38</v>
      </c>
      <c r="AJ78">
        <v>-9028</v>
      </c>
      <c r="AK78">
        <v>-990</v>
      </c>
      <c r="AL78">
        <v>-419</v>
      </c>
      <c r="AM78">
        <v>-509.8</v>
      </c>
      <c r="AN78">
        <v>332</v>
      </c>
      <c r="AO78">
        <v>-259</v>
      </c>
      <c r="AP78">
        <v>-647</v>
      </c>
      <c r="AQ78">
        <v>-161.38</v>
      </c>
      <c r="AR78">
        <v>54</v>
      </c>
      <c r="AS78">
        <v>-40</v>
      </c>
      <c r="AT78">
        <v>-120</v>
      </c>
      <c r="AU78">
        <v>-98.12</v>
      </c>
      <c r="AV78">
        <v>729377</v>
      </c>
      <c r="AW78">
        <v>0</v>
      </c>
      <c r="AX78">
        <v>0</v>
      </c>
      <c r="AY78">
        <v>0</v>
      </c>
      <c r="AZ78">
        <v>621416</v>
      </c>
      <c r="BA78">
        <v>0</v>
      </c>
      <c r="BB78">
        <v>0</v>
      </c>
      <c r="BC78">
        <v>0</v>
      </c>
      <c r="BD78">
        <v>1752012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/>
      <c r="BL78"/>
      <c r="BM78"/>
      <c r="BN78"/>
      <c r="BO78"/>
      <c r="BP78"/>
      <c r="BQ78"/>
      <c r="BR78"/>
      <c r="BS78"/>
      <c r="BT78"/>
      <c r="BU78"/>
      <c r="BV78"/>
    </row>
    <row r="79" spans="1:74" x14ac:dyDescent="0.25">
      <c r="A79" t="s">
        <v>135</v>
      </c>
      <c r="B79">
        <v>-25979</v>
      </c>
      <c r="C79">
        <v>-24803.71</v>
      </c>
      <c r="D79">
        <v>-21495</v>
      </c>
      <c r="E79">
        <v>-23912</v>
      </c>
      <c r="F79">
        <v>-26028</v>
      </c>
      <c r="G79">
        <v>-29103.200000000001</v>
      </c>
      <c r="H79">
        <v>-29795</v>
      </c>
      <c r="I79">
        <v>-32948</v>
      </c>
      <c r="J79">
        <v>-34910</v>
      </c>
      <c r="K79">
        <v>-56508.37</v>
      </c>
      <c r="L79">
        <v>-59731</v>
      </c>
      <c r="M79">
        <v>-59878</v>
      </c>
      <c r="N79">
        <v>-59703</v>
      </c>
      <c r="O79">
        <v>-61422.400000000001</v>
      </c>
      <c r="P79">
        <v>-62561</v>
      </c>
      <c r="Q79">
        <v>-63079</v>
      </c>
      <c r="R79">
        <v>-56422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729377</v>
      </c>
      <c r="AW79">
        <v>0</v>
      </c>
      <c r="AX79">
        <v>0</v>
      </c>
      <c r="AY79">
        <v>0</v>
      </c>
      <c r="AZ79">
        <v>621416</v>
      </c>
      <c r="BA79">
        <v>0</v>
      </c>
      <c r="BB79">
        <v>0</v>
      </c>
      <c r="BC79">
        <v>0</v>
      </c>
      <c r="BD79">
        <v>1752012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/>
      <c r="BL79"/>
      <c r="BM79"/>
      <c r="BN79"/>
      <c r="BO79"/>
      <c r="BP79"/>
      <c r="BQ79"/>
      <c r="BR79"/>
      <c r="BS79"/>
      <c r="BT79"/>
      <c r="BU79"/>
      <c r="BV79"/>
    </row>
    <row r="80" spans="1:74" x14ac:dyDescent="0.25">
      <c r="A80" t="s">
        <v>136</v>
      </c>
      <c r="B80">
        <v>25855824</v>
      </c>
      <c r="C80">
        <v>24245879.370000001</v>
      </c>
      <c r="D80">
        <v>22596444</v>
      </c>
      <c r="E80">
        <v>23296397</v>
      </c>
      <c r="F80">
        <v>24404450</v>
      </c>
      <c r="G80">
        <v>22890429.760000002</v>
      </c>
      <c r="H80">
        <v>21049392</v>
      </c>
      <c r="I80">
        <v>21753968</v>
      </c>
      <c r="J80">
        <v>22949308</v>
      </c>
      <c r="K80">
        <v>21565239.93</v>
      </c>
      <c r="L80">
        <v>20017033</v>
      </c>
      <c r="M80">
        <v>19931472</v>
      </c>
      <c r="N80">
        <v>21749769</v>
      </c>
      <c r="O80">
        <v>21138077.489999998</v>
      </c>
      <c r="P80">
        <v>19475913</v>
      </c>
      <c r="Q80">
        <v>20228586</v>
      </c>
      <c r="R80">
        <v>21338556</v>
      </c>
      <c r="S80">
        <v>19914092.129999999</v>
      </c>
      <c r="T80">
        <v>18221058</v>
      </c>
      <c r="U80">
        <v>18830119</v>
      </c>
      <c r="V80">
        <v>19882700</v>
      </c>
      <c r="W80">
        <v>18634788.390000001</v>
      </c>
      <c r="X80">
        <v>17112937</v>
      </c>
      <c r="Y80">
        <v>17693499</v>
      </c>
      <c r="Z80">
        <v>18536252</v>
      </c>
      <c r="AA80">
        <v>17490365.289999999</v>
      </c>
      <c r="AB80">
        <v>16171267</v>
      </c>
      <c r="AC80">
        <v>16805158</v>
      </c>
      <c r="AD80">
        <v>17800848</v>
      </c>
      <c r="AE80">
        <v>16902621.34</v>
      </c>
      <c r="AF80">
        <v>15784838</v>
      </c>
      <c r="AG80">
        <v>16297705</v>
      </c>
      <c r="AH80">
        <v>16378837</v>
      </c>
      <c r="AI80">
        <v>15701623.49</v>
      </c>
      <c r="AJ80">
        <v>14840049</v>
      </c>
      <c r="AK80">
        <v>14081922</v>
      </c>
      <c r="AL80">
        <v>13442199</v>
      </c>
      <c r="AM80">
        <v>12716379.26</v>
      </c>
      <c r="AN80">
        <v>11942934</v>
      </c>
      <c r="AO80">
        <v>11222756</v>
      </c>
      <c r="AP80">
        <v>10621231</v>
      </c>
      <c r="AQ80">
        <v>9859893.7300000004</v>
      </c>
      <c r="AR80">
        <v>9108310</v>
      </c>
      <c r="AS80">
        <v>8485865</v>
      </c>
      <c r="AT80">
        <v>8733271</v>
      </c>
      <c r="AU80">
        <v>8121292.5099999998</v>
      </c>
      <c r="AV80">
        <v>7501368</v>
      </c>
      <c r="AW80">
        <v>7076885</v>
      </c>
      <c r="AX80">
        <v>6649635</v>
      </c>
      <c r="AY80">
        <v>6238204.8200000003</v>
      </c>
      <c r="AZ80">
        <v>5693521</v>
      </c>
      <c r="BA80">
        <v>5365972</v>
      </c>
      <c r="BB80">
        <v>5622456</v>
      </c>
      <c r="BC80">
        <v>5273433</v>
      </c>
      <c r="BD80">
        <v>4870246</v>
      </c>
      <c r="BE80">
        <v>4787595</v>
      </c>
      <c r="BF80">
        <v>5198322</v>
      </c>
      <c r="BG80">
        <v>4956209</v>
      </c>
      <c r="BH80">
        <v>4613559</v>
      </c>
      <c r="BI80">
        <v>4382470</v>
      </c>
      <c r="BJ80">
        <v>4510347</v>
      </c>
      <c r="BK80"/>
      <c r="BL80"/>
      <c r="BM80"/>
      <c r="BN80"/>
      <c r="BO80"/>
      <c r="BP80"/>
      <c r="BQ80"/>
      <c r="BR80"/>
      <c r="BS80"/>
      <c r="BT80"/>
      <c r="BU80"/>
      <c r="BV80"/>
    </row>
    <row r="81" spans="1:74" x14ac:dyDescent="0.25">
      <c r="A81" t="s">
        <v>137</v>
      </c>
      <c r="B81">
        <v>2</v>
      </c>
      <c r="C81">
        <v>2.27</v>
      </c>
      <c r="D81">
        <v>2</v>
      </c>
      <c r="E81">
        <v>3</v>
      </c>
      <c r="F81">
        <v>3</v>
      </c>
      <c r="G81">
        <v>3.03</v>
      </c>
      <c r="H81">
        <v>3</v>
      </c>
      <c r="I81">
        <v>3</v>
      </c>
      <c r="J81">
        <v>3</v>
      </c>
      <c r="K81">
        <v>3.03</v>
      </c>
      <c r="L81">
        <v>3</v>
      </c>
      <c r="M81">
        <v>3</v>
      </c>
      <c r="N81">
        <v>4</v>
      </c>
      <c r="O81">
        <v>3.63</v>
      </c>
      <c r="P81">
        <v>4</v>
      </c>
      <c r="Q81">
        <v>4</v>
      </c>
      <c r="R81">
        <v>4</v>
      </c>
      <c r="S81">
        <v>3.63</v>
      </c>
      <c r="T81">
        <v>4</v>
      </c>
      <c r="U81">
        <v>4</v>
      </c>
      <c r="V81">
        <v>4</v>
      </c>
      <c r="W81">
        <v>3.63</v>
      </c>
      <c r="X81">
        <v>4</v>
      </c>
      <c r="Y81">
        <v>4</v>
      </c>
      <c r="Z81">
        <v>4</v>
      </c>
      <c r="AA81">
        <v>3.63</v>
      </c>
      <c r="AB81">
        <v>7</v>
      </c>
      <c r="AC81">
        <v>7</v>
      </c>
      <c r="AD81">
        <v>7</v>
      </c>
      <c r="AE81">
        <v>7.73</v>
      </c>
      <c r="AF81">
        <v>8</v>
      </c>
      <c r="AG81">
        <v>8</v>
      </c>
      <c r="AH81">
        <v>8</v>
      </c>
      <c r="AI81">
        <v>10.130000000000001</v>
      </c>
      <c r="AJ81">
        <v>10</v>
      </c>
      <c r="AK81">
        <v>10</v>
      </c>
      <c r="AL81">
        <v>10</v>
      </c>
      <c r="AM81">
        <v>4.53</v>
      </c>
      <c r="AN81">
        <v>3</v>
      </c>
      <c r="AO81">
        <v>5</v>
      </c>
      <c r="AP81">
        <v>7</v>
      </c>
      <c r="AQ81">
        <v>6.14</v>
      </c>
      <c r="AR81">
        <v>5</v>
      </c>
      <c r="AS81">
        <v>5</v>
      </c>
      <c r="AT81">
        <v>4</v>
      </c>
      <c r="AU81">
        <v>3.28</v>
      </c>
      <c r="AV81">
        <v>6</v>
      </c>
      <c r="AW81">
        <v>6</v>
      </c>
      <c r="AX81">
        <v>5</v>
      </c>
      <c r="AY81">
        <v>4.53</v>
      </c>
      <c r="AZ81">
        <v>4</v>
      </c>
      <c r="BA81">
        <v>4</v>
      </c>
      <c r="BB81">
        <v>4</v>
      </c>
      <c r="BC81">
        <v>3</v>
      </c>
      <c r="BD81">
        <v>2</v>
      </c>
      <c r="BE81">
        <v>2</v>
      </c>
      <c r="BF81">
        <v>2</v>
      </c>
      <c r="BG81">
        <v>2</v>
      </c>
      <c r="BH81">
        <v>3</v>
      </c>
      <c r="BI81">
        <v>2</v>
      </c>
      <c r="BJ81">
        <v>2</v>
      </c>
      <c r="BK81"/>
      <c r="BL81"/>
      <c r="BM81"/>
      <c r="BN81"/>
      <c r="BO81"/>
      <c r="BP81"/>
      <c r="BQ81"/>
      <c r="BR81"/>
      <c r="BS81"/>
      <c r="BT81"/>
      <c r="BU81"/>
      <c r="BV81"/>
    </row>
    <row r="82" spans="1:74" x14ac:dyDescent="0.25">
      <c r="A82" t="s">
        <v>138</v>
      </c>
      <c r="B82">
        <v>25855826</v>
      </c>
      <c r="C82">
        <v>24245881.640000001</v>
      </c>
      <c r="D82">
        <v>22596446</v>
      </c>
      <c r="E82">
        <v>23296400</v>
      </c>
      <c r="F82">
        <v>24404453</v>
      </c>
      <c r="G82">
        <v>22890432.789999999</v>
      </c>
      <c r="H82">
        <v>21049395</v>
      </c>
      <c r="I82">
        <v>21753971</v>
      </c>
      <c r="J82">
        <v>22949311</v>
      </c>
      <c r="K82">
        <v>21565242.960000001</v>
      </c>
      <c r="L82">
        <v>20017036</v>
      </c>
      <c r="M82">
        <v>19931475</v>
      </c>
      <c r="N82">
        <v>21749773</v>
      </c>
      <c r="O82">
        <v>21138081.120000001</v>
      </c>
      <c r="P82">
        <v>19475917</v>
      </c>
      <c r="Q82">
        <v>20228590</v>
      </c>
      <c r="R82">
        <v>21338560</v>
      </c>
      <c r="S82">
        <v>19914095.760000002</v>
      </c>
      <c r="T82">
        <v>18221062</v>
      </c>
      <c r="U82">
        <v>18830123</v>
      </c>
      <c r="V82">
        <v>19882704</v>
      </c>
      <c r="W82">
        <v>18634792.02</v>
      </c>
      <c r="X82">
        <v>17112941</v>
      </c>
      <c r="Y82">
        <v>17693503</v>
      </c>
      <c r="Z82">
        <v>18536256</v>
      </c>
      <c r="AA82">
        <v>17490368.920000002</v>
      </c>
      <c r="AB82">
        <v>16171274</v>
      </c>
      <c r="AC82">
        <v>16805165</v>
      </c>
      <c r="AD82">
        <v>17800855</v>
      </c>
      <c r="AE82">
        <v>16902629.07</v>
      </c>
      <c r="AF82">
        <v>15784846</v>
      </c>
      <c r="AG82">
        <v>16297713</v>
      </c>
      <c r="AH82">
        <v>16378845</v>
      </c>
      <c r="AI82">
        <v>15701633.619999999</v>
      </c>
      <c r="AJ82">
        <v>14840059</v>
      </c>
      <c r="AK82">
        <v>14081932</v>
      </c>
      <c r="AL82">
        <v>13442209</v>
      </c>
      <c r="AM82">
        <v>12716383.789999999</v>
      </c>
      <c r="AN82">
        <v>11942937</v>
      </c>
      <c r="AO82">
        <v>11222761</v>
      </c>
      <c r="AP82">
        <v>10621238</v>
      </c>
      <c r="AQ82">
        <v>9859899.8699999992</v>
      </c>
      <c r="AR82">
        <v>9108315</v>
      </c>
      <c r="AS82">
        <v>8485870</v>
      </c>
      <c r="AT82">
        <v>8733275</v>
      </c>
      <c r="AU82">
        <v>8121295.79</v>
      </c>
      <c r="AV82">
        <v>7501374</v>
      </c>
      <c r="AW82">
        <v>7076891</v>
      </c>
      <c r="AX82">
        <v>6649640</v>
      </c>
      <c r="AY82">
        <v>6238209.3399999999</v>
      </c>
      <c r="AZ82">
        <v>5693525</v>
      </c>
      <c r="BA82">
        <v>5365976</v>
      </c>
      <c r="BB82">
        <v>5622460</v>
      </c>
      <c r="BC82">
        <v>5273436</v>
      </c>
      <c r="BD82">
        <v>4870248</v>
      </c>
      <c r="BE82">
        <v>4787597</v>
      </c>
      <c r="BF82">
        <v>5198324</v>
      </c>
      <c r="BG82">
        <v>4956211</v>
      </c>
      <c r="BH82">
        <v>4613562</v>
      </c>
      <c r="BI82">
        <v>4382472</v>
      </c>
      <c r="BJ82">
        <v>4510349</v>
      </c>
      <c r="BK82"/>
      <c r="BL82"/>
      <c r="BM82"/>
      <c r="BN82"/>
      <c r="BO82"/>
      <c r="BP82"/>
      <c r="BQ82"/>
      <c r="BR82"/>
      <c r="BS82"/>
      <c r="BT82"/>
      <c r="BU82"/>
      <c r="BV82"/>
    </row>
    <row r="83" spans="1:74" x14ac:dyDescent="0.25">
      <c r="A83" t="s">
        <v>139</v>
      </c>
      <c r="B83">
        <v>64873815</v>
      </c>
      <c r="C83">
        <v>65184744.280000001</v>
      </c>
      <c r="D83">
        <v>62418638</v>
      </c>
      <c r="E83">
        <v>58870978</v>
      </c>
      <c r="F83">
        <v>58597434</v>
      </c>
      <c r="G83">
        <v>58586346.960000001</v>
      </c>
      <c r="H83">
        <v>55091913</v>
      </c>
      <c r="I83">
        <v>56580880</v>
      </c>
      <c r="J83">
        <v>58566895</v>
      </c>
      <c r="K83">
        <v>56090773.170000002</v>
      </c>
      <c r="L83">
        <v>54734634</v>
      </c>
      <c r="M83">
        <v>54438023</v>
      </c>
      <c r="N83">
        <v>62888468</v>
      </c>
      <c r="O83">
        <v>52048956.93</v>
      </c>
      <c r="P83">
        <v>50542175</v>
      </c>
      <c r="Q83">
        <v>54969605</v>
      </c>
      <c r="R83">
        <v>56064664</v>
      </c>
      <c r="S83">
        <v>54811354.93</v>
      </c>
      <c r="T83">
        <v>48509907</v>
      </c>
      <c r="U83">
        <v>51649596</v>
      </c>
      <c r="V83">
        <v>52617093</v>
      </c>
      <c r="W83">
        <v>50949346.420000002</v>
      </c>
      <c r="X83">
        <v>49133670</v>
      </c>
      <c r="Y83">
        <v>52375891</v>
      </c>
      <c r="Z83">
        <v>50053010</v>
      </c>
      <c r="AA83">
        <v>51746232.060000002</v>
      </c>
      <c r="AB83">
        <v>47277104</v>
      </c>
      <c r="AC83">
        <v>47283747</v>
      </c>
      <c r="AD83">
        <v>47890814</v>
      </c>
      <c r="AE83">
        <v>46991035.130000003</v>
      </c>
      <c r="AF83">
        <v>45318179</v>
      </c>
      <c r="AG83">
        <v>45589882</v>
      </c>
      <c r="AH83">
        <v>45960411</v>
      </c>
      <c r="AI83">
        <v>44312818.770000003</v>
      </c>
      <c r="AJ83">
        <v>41183653</v>
      </c>
      <c r="AK83">
        <v>39734126</v>
      </c>
      <c r="AL83">
        <v>38084190</v>
      </c>
      <c r="AM83">
        <v>35941683.130000003</v>
      </c>
      <c r="AN83">
        <v>34551840</v>
      </c>
      <c r="AO83">
        <v>28756241</v>
      </c>
      <c r="AP83">
        <v>27187100</v>
      </c>
      <c r="AQ83">
        <v>25800998.379999999</v>
      </c>
      <c r="AR83">
        <v>23305280</v>
      </c>
      <c r="AS83">
        <v>22077285</v>
      </c>
      <c r="AT83">
        <v>22166326</v>
      </c>
      <c r="AU83">
        <v>20678003.559999999</v>
      </c>
      <c r="AV83">
        <v>19279795</v>
      </c>
      <c r="AW83">
        <v>18144325</v>
      </c>
      <c r="AX83">
        <v>17773321</v>
      </c>
      <c r="AY83">
        <v>16591989.800000001</v>
      </c>
      <c r="AZ83">
        <v>15848064</v>
      </c>
      <c r="BA83">
        <v>15247348</v>
      </c>
      <c r="BB83">
        <v>14717505</v>
      </c>
      <c r="BC83">
        <v>13866028</v>
      </c>
      <c r="BD83">
        <v>13112422</v>
      </c>
      <c r="BE83">
        <v>12769888</v>
      </c>
      <c r="BF83">
        <v>13854811</v>
      </c>
      <c r="BG83">
        <v>13369072</v>
      </c>
      <c r="BH83">
        <v>12505056</v>
      </c>
      <c r="BI83">
        <v>12238727</v>
      </c>
      <c r="BJ83">
        <v>12247273</v>
      </c>
      <c r="BK83"/>
      <c r="BL83"/>
      <c r="BM83"/>
      <c r="BN83"/>
      <c r="BO83"/>
      <c r="BP83"/>
      <c r="BQ83"/>
      <c r="BR83"/>
      <c r="BS83"/>
      <c r="BT83"/>
      <c r="BU83"/>
      <c r="BV83"/>
    </row>
    <row r="84" spans="1:74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</row>
    <row r="85" spans="1:74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</row>
    <row r="86" spans="1:74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</row>
    <row r="87" spans="1:74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</row>
    <row r="88" spans="1:74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</row>
    <row r="89" spans="1:74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</row>
    <row r="90" spans="1:74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</row>
    <row r="91" spans="1:74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</row>
    <row r="92" spans="1:74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</row>
    <row r="93" spans="1:74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</row>
    <row r="94" spans="1:74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</row>
    <row r="95" spans="1:74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</row>
    <row r="96" spans="1:74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</row>
    <row r="97" spans="1:74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</row>
    <row r="98" spans="1:74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</row>
    <row r="99" spans="1:74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</row>
    <row r="100" spans="1:74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</row>
    <row r="101" spans="1:74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</row>
    <row r="102" spans="1:74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</row>
    <row r="103" spans="1:74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</row>
    <row r="104" spans="1:74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</row>
    <row r="105" spans="1:74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</row>
    <row r="106" spans="1:74" x14ac:dyDescent="0.25">
      <c r="BC106" s="5"/>
    </row>
    <row r="107" spans="1:74" x14ac:dyDescent="0.25">
      <c r="BC107" s="5"/>
    </row>
    <row r="108" spans="1:74" x14ac:dyDescent="0.25">
      <c r="BC108" s="5"/>
    </row>
    <row r="109" spans="1:74" x14ac:dyDescent="0.25">
      <c r="BC109" s="5"/>
    </row>
    <row r="110" spans="1:74" x14ac:dyDescent="0.25">
      <c r="BC110" s="5"/>
    </row>
    <row r="111" spans="1:74" x14ac:dyDescent="0.25">
      <c r="BC111" s="5"/>
    </row>
    <row r="112" spans="1:74" x14ac:dyDescent="0.25">
      <c r="BC112" s="5"/>
    </row>
    <row r="113" spans="1:74" x14ac:dyDescent="0.25">
      <c r="BC113" s="5"/>
    </row>
    <row r="114" spans="1:74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</row>
    <row r="115" spans="1:74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</row>
    <row r="116" spans="1:74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</row>
    <row r="117" spans="1:74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</row>
    <row r="118" spans="1:74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</row>
    <row r="119" spans="1:74" x14ac:dyDescent="0.25">
      <c r="A119" s="6" t="s">
        <v>95</v>
      </c>
      <c r="B119" s="7">
        <f>IFERROR(INDEX(B$3:B$117,MATCH($A$119,$A$3:$A$117,0),1),0)</f>
        <v>61726</v>
      </c>
      <c r="C119" s="7">
        <f t="shared" ref="C119:BM119" si="0">IFERROR(INDEX(C$3:C$117,MATCH($A$119,$A$3:$A$117,0),1),0)</f>
        <v>1074199.75</v>
      </c>
      <c r="D119" s="7">
        <f t="shared" si="0"/>
        <v>1077506</v>
      </c>
      <c r="E119" s="7">
        <f t="shared" si="0"/>
        <v>1055974</v>
      </c>
      <c r="F119" s="7">
        <f t="shared" si="0"/>
        <v>197573</v>
      </c>
      <c r="G119" s="7">
        <f t="shared" si="0"/>
        <v>1231828.8999999999</v>
      </c>
      <c r="H119" s="7">
        <f t="shared" si="0"/>
        <v>2234279</v>
      </c>
      <c r="I119" s="7">
        <f t="shared" si="0"/>
        <v>723312</v>
      </c>
      <c r="J119" s="7">
        <f t="shared" si="0"/>
        <v>1748424</v>
      </c>
      <c r="K119" s="7">
        <f t="shared" si="0"/>
        <v>1248714.3999999999</v>
      </c>
      <c r="L119" s="7">
        <f t="shared" si="0"/>
        <v>1754942</v>
      </c>
      <c r="M119" s="7">
        <f t="shared" si="0"/>
        <v>2759651</v>
      </c>
      <c r="N119" s="7">
        <f t="shared" si="0"/>
        <v>4272977</v>
      </c>
      <c r="O119" s="7">
        <f t="shared" si="0"/>
        <v>280741.90999999997</v>
      </c>
      <c r="P119" s="7">
        <f t="shared" si="0"/>
        <v>283144</v>
      </c>
      <c r="Q119" s="7">
        <f t="shared" si="0"/>
        <v>277310</v>
      </c>
      <c r="R119" s="7">
        <f t="shared" si="0"/>
        <v>309641</v>
      </c>
      <c r="S119" s="7">
        <f t="shared" si="0"/>
        <v>340177.42</v>
      </c>
      <c r="T119" s="7">
        <f t="shared" si="0"/>
        <v>326787</v>
      </c>
      <c r="U119" s="7">
        <f t="shared" si="0"/>
        <v>374128</v>
      </c>
      <c r="V119" s="7">
        <f t="shared" si="0"/>
        <v>294780</v>
      </c>
      <c r="W119" s="7">
        <f t="shared" si="0"/>
        <v>341137.53</v>
      </c>
      <c r="X119" s="7">
        <f t="shared" si="0"/>
        <v>391881</v>
      </c>
      <c r="Y119" s="7">
        <f t="shared" si="0"/>
        <v>353857</v>
      </c>
      <c r="Z119" s="7">
        <f t="shared" si="0"/>
        <v>22031</v>
      </c>
      <c r="AA119" s="7">
        <f t="shared" si="0"/>
        <v>1507404.64</v>
      </c>
      <c r="AB119" s="7">
        <f t="shared" si="0"/>
        <v>2509117</v>
      </c>
      <c r="AC119" s="7">
        <f t="shared" si="0"/>
        <v>0</v>
      </c>
      <c r="AD119" s="7">
        <f t="shared" si="0"/>
        <v>0</v>
      </c>
      <c r="AE119" s="7">
        <f t="shared" si="0"/>
        <v>0</v>
      </c>
      <c r="AF119" s="7">
        <f t="shared" si="0"/>
        <v>0</v>
      </c>
      <c r="AG119" s="7">
        <f t="shared" si="0"/>
        <v>0</v>
      </c>
      <c r="AH119" s="7">
        <f t="shared" si="0"/>
        <v>0</v>
      </c>
      <c r="AI119" s="7">
        <f t="shared" si="0"/>
        <v>0</v>
      </c>
      <c r="AJ119" s="7">
        <f t="shared" si="0"/>
        <v>0</v>
      </c>
      <c r="AK119" s="7">
        <f t="shared" si="0"/>
        <v>1850000</v>
      </c>
      <c r="AL119" s="7">
        <f t="shared" si="0"/>
        <v>1000000</v>
      </c>
      <c r="AM119" s="7">
        <f t="shared" si="0"/>
        <v>1360000</v>
      </c>
      <c r="AN119" s="7">
        <f t="shared" si="0"/>
        <v>1500000</v>
      </c>
      <c r="AO119" s="7">
        <f t="shared" si="0"/>
        <v>1300000</v>
      </c>
      <c r="AP119" s="7">
        <f t="shared" si="0"/>
        <v>0</v>
      </c>
      <c r="AQ119" s="7">
        <f t="shared" si="0"/>
        <v>0</v>
      </c>
      <c r="AR119" s="7">
        <f t="shared" si="0"/>
        <v>0</v>
      </c>
      <c r="AS119" s="7">
        <f t="shared" si="0"/>
        <v>0</v>
      </c>
      <c r="AT119" s="7">
        <f t="shared" si="0"/>
        <v>0</v>
      </c>
      <c r="AU119" s="7">
        <f t="shared" si="0"/>
        <v>0</v>
      </c>
      <c r="AV119" s="7">
        <f t="shared" si="0"/>
        <v>0</v>
      </c>
      <c r="AW119" s="7">
        <f t="shared" si="0"/>
        <v>0</v>
      </c>
      <c r="AX119" s="7">
        <f t="shared" si="0"/>
        <v>0</v>
      </c>
      <c r="AY119" s="7">
        <f t="shared" si="0"/>
        <v>0</v>
      </c>
      <c r="AZ119" s="7">
        <f t="shared" si="0"/>
        <v>0</v>
      </c>
      <c r="BA119" s="7">
        <f t="shared" si="0"/>
        <v>0</v>
      </c>
      <c r="BB119" s="7">
        <f t="shared" si="0"/>
        <v>0</v>
      </c>
      <c r="BC119" s="7">
        <f t="shared" si="0"/>
        <v>0</v>
      </c>
      <c r="BD119" s="7">
        <f t="shared" si="0"/>
        <v>0</v>
      </c>
      <c r="BE119" s="7">
        <f t="shared" si="0"/>
        <v>577911</v>
      </c>
      <c r="BF119" s="7">
        <f t="shared" si="0"/>
        <v>295611</v>
      </c>
      <c r="BG119" s="7">
        <f t="shared" si="0"/>
        <v>124824</v>
      </c>
      <c r="BH119" s="7">
        <f t="shared" si="0"/>
        <v>237603</v>
      </c>
      <c r="BI119" s="7">
        <f t="shared" si="0"/>
        <v>438687</v>
      </c>
      <c r="BJ119" s="7">
        <f t="shared" si="0"/>
        <v>498560</v>
      </c>
      <c r="BK119" s="7">
        <f t="shared" si="0"/>
        <v>0</v>
      </c>
      <c r="BL119" s="7">
        <f t="shared" si="0"/>
        <v>0</v>
      </c>
      <c r="BM119" s="7">
        <f t="shared" si="0"/>
        <v>0</v>
      </c>
    </row>
    <row r="120" spans="1:74" x14ac:dyDescent="0.25">
      <c r="A120" s="6" t="s">
        <v>140</v>
      </c>
      <c r="B120" s="7">
        <f>IFERROR(INDEX(B$3:B$117,MATCH($A$120,$A$3:$A$117,0),1),0)</f>
        <v>0</v>
      </c>
      <c r="C120" s="7">
        <f t="shared" ref="C120:BM120" si="1">IFERROR(INDEX(C$3:C$117,MATCH($A$120,$A$3:$A$117,0),1),0)</f>
        <v>0</v>
      </c>
      <c r="D120" s="7">
        <f t="shared" si="1"/>
        <v>0</v>
      </c>
      <c r="E120" s="7">
        <f t="shared" si="1"/>
        <v>0</v>
      </c>
      <c r="F120" s="7">
        <f t="shared" si="1"/>
        <v>0</v>
      </c>
      <c r="G120" s="7">
        <f t="shared" si="1"/>
        <v>0</v>
      </c>
      <c r="H120" s="7">
        <f t="shared" si="1"/>
        <v>0</v>
      </c>
      <c r="I120" s="7">
        <f t="shared" si="1"/>
        <v>0</v>
      </c>
      <c r="J120" s="7">
        <f t="shared" si="1"/>
        <v>0</v>
      </c>
      <c r="K120" s="7">
        <f t="shared" si="1"/>
        <v>0</v>
      </c>
      <c r="L120" s="7">
        <f t="shared" si="1"/>
        <v>0</v>
      </c>
      <c r="M120" s="7">
        <f t="shared" si="1"/>
        <v>0</v>
      </c>
      <c r="N120" s="7">
        <f t="shared" si="1"/>
        <v>0</v>
      </c>
      <c r="O120" s="7">
        <f t="shared" si="1"/>
        <v>0</v>
      </c>
      <c r="P120" s="7">
        <f t="shared" si="1"/>
        <v>0</v>
      </c>
      <c r="Q120" s="7">
        <f t="shared" si="1"/>
        <v>0</v>
      </c>
      <c r="R120" s="7">
        <f t="shared" si="1"/>
        <v>0</v>
      </c>
      <c r="S120" s="7">
        <f t="shared" si="1"/>
        <v>0</v>
      </c>
      <c r="T120" s="7">
        <f t="shared" si="1"/>
        <v>0</v>
      </c>
      <c r="U120" s="7">
        <f t="shared" si="1"/>
        <v>0</v>
      </c>
      <c r="V120" s="7">
        <f t="shared" si="1"/>
        <v>0</v>
      </c>
      <c r="W120" s="7">
        <f t="shared" si="1"/>
        <v>0</v>
      </c>
      <c r="X120" s="7">
        <f t="shared" si="1"/>
        <v>0</v>
      </c>
      <c r="Y120" s="7">
        <f t="shared" si="1"/>
        <v>0</v>
      </c>
      <c r="Z120" s="7">
        <f t="shared" si="1"/>
        <v>0</v>
      </c>
      <c r="AA120" s="7">
        <f t="shared" si="1"/>
        <v>0</v>
      </c>
      <c r="AB120" s="7">
        <f t="shared" si="1"/>
        <v>0</v>
      </c>
      <c r="AC120" s="7">
        <f t="shared" si="1"/>
        <v>0</v>
      </c>
      <c r="AD120" s="7">
        <f t="shared" si="1"/>
        <v>0</v>
      </c>
      <c r="AE120" s="7">
        <f t="shared" si="1"/>
        <v>0</v>
      </c>
      <c r="AF120" s="7">
        <f t="shared" si="1"/>
        <v>0</v>
      </c>
      <c r="AG120" s="7">
        <f t="shared" si="1"/>
        <v>0</v>
      </c>
      <c r="AH120" s="7">
        <f t="shared" si="1"/>
        <v>0</v>
      </c>
      <c r="AI120" s="7">
        <f t="shared" si="1"/>
        <v>0</v>
      </c>
      <c r="AJ120" s="7">
        <f t="shared" si="1"/>
        <v>0</v>
      </c>
      <c r="AK120" s="7">
        <f t="shared" si="1"/>
        <v>0</v>
      </c>
      <c r="AL120" s="7">
        <f t="shared" si="1"/>
        <v>0</v>
      </c>
      <c r="AM120" s="7">
        <f t="shared" si="1"/>
        <v>0</v>
      </c>
      <c r="AN120" s="7">
        <f t="shared" si="1"/>
        <v>0</v>
      </c>
      <c r="AO120" s="7">
        <f t="shared" si="1"/>
        <v>0</v>
      </c>
      <c r="AP120" s="7">
        <f t="shared" si="1"/>
        <v>0</v>
      </c>
      <c r="AQ120" s="7">
        <f t="shared" si="1"/>
        <v>0</v>
      </c>
      <c r="AR120" s="7">
        <f t="shared" si="1"/>
        <v>0</v>
      </c>
      <c r="AS120" s="7">
        <f t="shared" si="1"/>
        <v>0</v>
      </c>
      <c r="AT120" s="7">
        <f t="shared" si="1"/>
        <v>0</v>
      </c>
      <c r="AU120" s="7">
        <f t="shared" si="1"/>
        <v>0</v>
      </c>
      <c r="AV120" s="7">
        <f t="shared" si="1"/>
        <v>0</v>
      </c>
      <c r="AW120" s="7">
        <f t="shared" si="1"/>
        <v>0</v>
      </c>
      <c r="AX120" s="7">
        <f t="shared" si="1"/>
        <v>0</v>
      </c>
      <c r="AY120" s="7">
        <f t="shared" si="1"/>
        <v>0</v>
      </c>
      <c r="AZ120" s="7">
        <f t="shared" si="1"/>
        <v>0</v>
      </c>
      <c r="BA120" s="7">
        <f t="shared" si="1"/>
        <v>0</v>
      </c>
      <c r="BB120" s="7">
        <f t="shared" si="1"/>
        <v>0</v>
      </c>
      <c r="BC120" s="7">
        <f t="shared" si="1"/>
        <v>0</v>
      </c>
      <c r="BD120" s="7">
        <f t="shared" si="1"/>
        <v>0</v>
      </c>
      <c r="BE120" s="7">
        <f t="shared" si="1"/>
        <v>0</v>
      </c>
      <c r="BF120" s="7">
        <f t="shared" si="1"/>
        <v>0</v>
      </c>
      <c r="BG120" s="7">
        <f t="shared" si="1"/>
        <v>0</v>
      </c>
      <c r="BH120" s="7">
        <f t="shared" si="1"/>
        <v>0</v>
      </c>
      <c r="BI120" s="7">
        <f t="shared" si="1"/>
        <v>0</v>
      </c>
      <c r="BJ120" s="7">
        <f t="shared" si="1"/>
        <v>0</v>
      </c>
      <c r="BK120" s="7">
        <f t="shared" si="1"/>
        <v>0</v>
      </c>
      <c r="BL120" s="7">
        <f t="shared" si="1"/>
        <v>0</v>
      </c>
      <c r="BM120" s="7">
        <f t="shared" si="1"/>
        <v>0</v>
      </c>
    </row>
    <row r="121" spans="1:74" x14ac:dyDescent="0.25">
      <c r="A121" s="6" t="s">
        <v>99</v>
      </c>
      <c r="B121" s="7">
        <f>IFERROR(INDEX(B$3:B$117,MATCH($A$121,$A$3:$A$117,0),1),0)</f>
        <v>4005784</v>
      </c>
      <c r="C121" s="7">
        <f t="shared" ref="C121:BM121" si="2">IFERROR(INDEX(C$3:C$117,MATCH($A$121,$A$3:$A$117,0),1),0)</f>
        <v>5173688.26</v>
      </c>
      <c r="D121" s="7">
        <f t="shared" si="2"/>
        <v>6345726</v>
      </c>
      <c r="E121" s="7">
        <f t="shared" si="2"/>
        <v>6323166</v>
      </c>
      <c r="F121" s="7">
        <f t="shared" si="2"/>
        <v>6324248</v>
      </c>
      <c r="G121" s="7">
        <f t="shared" si="2"/>
        <v>3182504.22</v>
      </c>
      <c r="H121" s="7">
        <f t="shared" si="2"/>
        <v>2064090</v>
      </c>
      <c r="I121" s="7">
        <f t="shared" si="2"/>
        <v>2066326</v>
      </c>
      <c r="J121" s="7">
        <f t="shared" si="2"/>
        <v>2069960</v>
      </c>
      <c r="K121" s="7">
        <f t="shared" si="2"/>
        <v>4075166.98</v>
      </c>
      <c r="L121" s="7">
        <f t="shared" si="2"/>
        <v>4080551</v>
      </c>
      <c r="M121" s="7">
        <f t="shared" si="2"/>
        <v>4013263</v>
      </c>
      <c r="N121" s="7">
        <f t="shared" si="2"/>
        <v>8288909</v>
      </c>
      <c r="O121" s="7">
        <f t="shared" si="2"/>
        <v>6020206.9100000001</v>
      </c>
      <c r="P121" s="7">
        <f t="shared" si="2"/>
        <v>8089063</v>
      </c>
      <c r="Q121" s="7">
        <f t="shared" si="2"/>
        <v>10795699</v>
      </c>
      <c r="R121" s="7">
        <f t="shared" si="2"/>
        <v>6805790</v>
      </c>
      <c r="S121" s="7">
        <f t="shared" si="2"/>
        <v>6907638.5599999996</v>
      </c>
      <c r="T121" s="7">
        <f t="shared" si="2"/>
        <v>2910793</v>
      </c>
      <c r="U121" s="7">
        <f t="shared" si="2"/>
        <v>2705662</v>
      </c>
      <c r="V121" s="7">
        <f t="shared" si="2"/>
        <v>2800000</v>
      </c>
      <c r="W121" s="7">
        <f t="shared" si="2"/>
        <v>3800000</v>
      </c>
      <c r="X121" s="7">
        <f t="shared" si="2"/>
        <v>4050000</v>
      </c>
      <c r="Y121" s="7">
        <f t="shared" si="2"/>
        <v>4600000</v>
      </c>
      <c r="Z121" s="7">
        <f t="shared" si="2"/>
        <v>4750000</v>
      </c>
      <c r="AA121" s="7">
        <f t="shared" si="2"/>
        <v>4750000</v>
      </c>
      <c r="AB121" s="7">
        <f t="shared" si="2"/>
        <v>4750000</v>
      </c>
      <c r="AC121" s="7">
        <f t="shared" si="2"/>
        <v>5700000</v>
      </c>
      <c r="AD121" s="7">
        <f t="shared" si="2"/>
        <v>5700000</v>
      </c>
      <c r="AE121" s="7">
        <f t="shared" si="2"/>
        <v>4700000</v>
      </c>
      <c r="AF121" s="7">
        <f t="shared" si="2"/>
        <v>4700000</v>
      </c>
      <c r="AG121" s="7">
        <f t="shared" si="2"/>
        <v>3000000</v>
      </c>
      <c r="AH121" s="7">
        <f t="shared" si="2"/>
        <v>3000000</v>
      </c>
      <c r="AI121" s="7">
        <f t="shared" si="2"/>
        <v>3000000</v>
      </c>
      <c r="AJ121" s="7">
        <f t="shared" si="2"/>
        <v>3000000</v>
      </c>
      <c r="AK121" s="7">
        <f t="shared" si="2"/>
        <v>500000</v>
      </c>
      <c r="AL121" s="7">
        <f t="shared" si="2"/>
        <v>500000</v>
      </c>
      <c r="AM121" s="7">
        <f t="shared" si="2"/>
        <v>500000</v>
      </c>
      <c r="AN121" s="7">
        <f t="shared" si="2"/>
        <v>500000</v>
      </c>
      <c r="AO121" s="7">
        <f t="shared" si="2"/>
        <v>500000</v>
      </c>
      <c r="AP121" s="7">
        <f t="shared" si="2"/>
        <v>1300000</v>
      </c>
      <c r="AQ121" s="7">
        <f t="shared" si="2"/>
        <v>2000000</v>
      </c>
      <c r="AR121" s="7">
        <f t="shared" si="2"/>
        <v>2000000</v>
      </c>
      <c r="AS121" s="7">
        <f t="shared" si="2"/>
        <v>2000000</v>
      </c>
      <c r="AT121" s="7">
        <f t="shared" si="2"/>
        <v>1000000</v>
      </c>
      <c r="AU121" s="7">
        <f t="shared" si="2"/>
        <v>300000</v>
      </c>
      <c r="AV121" s="7">
        <f t="shared" si="2"/>
        <v>630000</v>
      </c>
      <c r="AW121" s="7">
        <f t="shared" si="2"/>
        <v>630000</v>
      </c>
      <c r="AX121" s="7">
        <f t="shared" si="2"/>
        <v>690000</v>
      </c>
      <c r="AY121" s="7">
        <f t="shared" si="2"/>
        <v>730000</v>
      </c>
      <c r="AZ121" s="7">
        <f t="shared" si="2"/>
        <v>140000</v>
      </c>
      <c r="BA121" s="7">
        <f t="shared" si="2"/>
        <v>217200</v>
      </c>
      <c r="BB121" s="7">
        <f t="shared" si="2"/>
        <v>318760</v>
      </c>
      <c r="BC121" s="7">
        <f t="shared" si="2"/>
        <v>646240</v>
      </c>
      <c r="BD121" s="7">
        <f t="shared" si="2"/>
        <v>646240</v>
      </c>
      <c r="BE121" s="7">
        <f t="shared" si="2"/>
        <v>613440</v>
      </c>
      <c r="BF121" s="7">
        <f t="shared" si="2"/>
        <v>646240</v>
      </c>
      <c r="BG121" s="7">
        <f t="shared" si="2"/>
        <v>960000</v>
      </c>
      <c r="BH121" s="7">
        <f t="shared" si="2"/>
        <v>1037901</v>
      </c>
      <c r="BI121" s="7">
        <f t="shared" si="2"/>
        <v>1071831</v>
      </c>
      <c r="BJ121" s="7">
        <f t="shared" si="2"/>
        <v>912237</v>
      </c>
      <c r="BK121" s="7">
        <f t="shared" si="2"/>
        <v>0</v>
      </c>
      <c r="BL121" s="7">
        <f t="shared" si="2"/>
        <v>0</v>
      </c>
      <c r="BM121" s="7">
        <f t="shared" si="2"/>
        <v>0</v>
      </c>
    </row>
    <row r="122" spans="1:74" x14ac:dyDescent="0.25">
      <c r="A122" s="6" t="s">
        <v>114</v>
      </c>
      <c r="B122" s="7">
        <f>IFERROR(INDEX(B$3:B$117,MATCH($A$122,$A3:$A$117,0),1),0)</f>
        <v>9089587</v>
      </c>
      <c r="C122" s="7">
        <f>IFERROR(INDEX(C$3:C$117,MATCH($A$122,$A3:$A$117,0),1),0)</f>
        <v>9055764.7699999996</v>
      </c>
      <c r="D122" s="7">
        <f>IFERROR(INDEX(D$3:D$117,MATCH($A$122,$A3:$A$117,0),1),0)</f>
        <v>9030375</v>
      </c>
      <c r="E122" s="7">
        <f>IFERROR(INDEX(E$3:E$117,MATCH($A$122,$A3:$A$117,0),1),0)</f>
        <v>5885368</v>
      </c>
      <c r="F122" s="7">
        <f>IFERROR(INDEX(F$3:F$117,MATCH($A$122,$A3:$A$117,0),1),0)</f>
        <v>5868633</v>
      </c>
      <c r="G122" s="7">
        <f>IFERROR(INDEX(G$3:G$117,MATCH($A$122,$A3:$A$117,0),1),0)</f>
        <v>8943368.3800000008</v>
      </c>
      <c r="H122" s="7">
        <f>IFERROR(INDEX(H$3:H$117,MATCH($A$122,$A3:$A$117,0),1),0)</f>
        <v>10083401</v>
      </c>
      <c r="I122" s="7">
        <f>IFERROR(INDEX(I$3:I$117,MATCH($A$122,$A3:$A$117,0),1),0)</f>
        <v>10044839</v>
      </c>
      <c r="J122" s="7">
        <f>IFERROR(INDEX(J$3:J$117,MATCH($A$122,$A3:$A$117,0),1),0)</f>
        <v>10006696</v>
      </c>
      <c r="K122" s="7">
        <f>IFERROR(INDEX(K$3:K$117,MATCH($A$122,$A3:$A$117,0),1),0)</f>
        <v>8055587.4500000002</v>
      </c>
      <c r="L122" s="7">
        <f>IFERROR(INDEX(L$3:L$117,MATCH($A$122,$A3:$A$117,0),1),0)</f>
        <v>8078408</v>
      </c>
      <c r="M122" s="7">
        <f>IFERROR(INDEX(M$3:M$117,MATCH($A$122,$A3:$A$117,0),1),0)</f>
        <v>8114475</v>
      </c>
      <c r="N122" s="7">
        <f>IFERROR(INDEX(N$3:N$117,MATCH($A$122,$A3:$A$117,0),1),0)</f>
        <v>12430105</v>
      </c>
      <c r="O122" s="7">
        <f>IFERROR(INDEX(O$3:O$117,MATCH($A$122,$A3:$A$117,0),1),0)</f>
        <v>7071652.2699999996</v>
      </c>
      <c r="P122" s="7">
        <f>IFERROR(INDEX(P$3:P$117,MATCH($A$122,$A3:$A$117,0),1),0)</f>
        <v>6000000</v>
      </c>
      <c r="Q122" s="7">
        <f>IFERROR(INDEX(Q$3:Q$117,MATCH($A$122,$A3:$A$117,0),1),0)</f>
        <v>6000000</v>
      </c>
      <c r="R122" s="7">
        <f>IFERROR(INDEX(R$3:R$117,MATCH($A$122,$A3:$A$117,0),1),0)</f>
        <v>10000000</v>
      </c>
      <c r="S122" s="7">
        <f>IFERROR(INDEX(S$3:S$117,MATCH($A$122,$A3:$A$117,0),1),0)</f>
        <v>10000000</v>
      </c>
      <c r="T122" s="7">
        <f>IFERROR(INDEX(T$3:T$117,MATCH($A$122,$A3:$A$117,0),1),0)</f>
        <v>10097137</v>
      </c>
      <c r="U122" s="7">
        <f>IFERROR(INDEX(U$3:U$117,MATCH($A$122,$A3:$A$117,0),1),0)</f>
        <v>12807574</v>
      </c>
      <c r="V122" s="7">
        <f>IFERROR(INDEX(V$3:V$117,MATCH($A$122,$A3:$A$117,0),1),0)</f>
        <v>12917171</v>
      </c>
      <c r="W122" s="7">
        <f>IFERROR(INDEX(W$3:W$117,MATCH($A$122,$A3:$A$117,0),1),0)</f>
        <v>10911167.76</v>
      </c>
      <c r="X122" s="7">
        <f>IFERROR(INDEX(X$3:X$117,MATCH($A$122,$A3:$A$117,0),1),0)</f>
        <v>11008875</v>
      </c>
      <c r="Y122" s="7">
        <f>IFERROR(INDEX(Y$3:Y$117,MATCH($A$122,$A3:$A$117,0),1),0)</f>
        <v>13509102</v>
      </c>
      <c r="Z122" s="7">
        <f>IFERROR(INDEX(Z$3:Z$117,MATCH($A$122,$A3:$A$117,0),1),0)</f>
        <v>9699493</v>
      </c>
      <c r="AA122" s="7">
        <f>IFERROR(INDEX(AA$3:AA$117,MATCH($A$122,$A3:$A$117,0),1),0)</f>
        <v>10200000</v>
      </c>
      <c r="AB122" s="7">
        <f>IFERROR(INDEX(AB$3:AB$117,MATCH($A$122,$A3:$A$117,0),1),0)</f>
        <v>7950000</v>
      </c>
      <c r="AC122" s="7">
        <f>IFERROR(INDEX(AC$3:AC$117,MATCH($A$122,$A3:$A$117,0),1),0)</f>
        <v>8300000</v>
      </c>
      <c r="AD122" s="7">
        <f>IFERROR(INDEX(AD$3:AD$117,MATCH($A$122,$A3:$A$117,0),1),0)</f>
        <v>8650000</v>
      </c>
      <c r="AE122" s="7">
        <f>IFERROR(INDEX(AE$3:AE$117,MATCH($A$122,$A3:$A$117,0),1),0)</f>
        <v>9650000</v>
      </c>
      <c r="AF122" s="7">
        <f>IFERROR(INDEX(AF$3:AF$117,MATCH($A$122,$A3:$A$117,0),1),0)</f>
        <v>10000000</v>
      </c>
      <c r="AG122" s="7">
        <f>IFERROR(INDEX(AG$3:AG$117,MATCH($A$122,$A3:$A$117,0),1),0)</f>
        <v>11500000</v>
      </c>
      <c r="AH122" s="7">
        <f>IFERROR(INDEX(AH$3:AH$117,MATCH($A$122,$A3:$A$117,0),1),0)</f>
        <v>11850000</v>
      </c>
      <c r="AI122" s="7">
        <f>IFERROR(INDEX(AI$3:AI$117,MATCH($A$122,$A3:$A$117,0),1),0)</f>
        <v>10850000</v>
      </c>
      <c r="AJ122" s="7">
        <f>IFERROR(INDEX(AJ$3:AJ$117,MATCH($A$122,$A3:$A$117,0),1),0)</f>
        <v>10200000</v>
      </c>
      <c r="AK122" s="7">
        <f>IFERROR(INDEX(AK$3:AK$117,MATCH($A$122,$A3:$A$117,0),1),0)</f>
        <v>8650000</v>
      </c>
      <c r="AL122" s="7">
        <f>IFERROR(INDEX(AL$3:AL$117,MATCH($A$122,$A3:$A$117,0),1),0)</f>
        <v>8900000</v>
      </c>
      <c r="AM122" s="7">
        <f>IFERROR(INDEX(AM$3:AM$117,MATCH($A$122,$A3:$A$117,0),1),0)</f>
        <v>7900000</v>
      </c>
      <c r="AN122" s="7">
        <f>IFERROR(INDEX(AN$3:AN$117,MATCH($A$122,$A3:$A$117,0),1),0)</f>
        <v>8150000</v>
      </c>
      <c r="AO122" s="7">
        <f>IFERROR(INDEX(AO$3:AO$117,MATCH($A$122,$A3:$A$117,0),1),0)</f>
        <v>4150000</v>
      </c>
      <c r="AP122" s="7">
        <f>IFERROR(INDEX(AP$3:AP$117,MATCH($A$122,$A3:$A$117,0),1),0)</f>
        <v>3500000</v>
      </c>
      <c r="AQ122" s="7">
        <f>IFERROR(INDEX(AQ$3:AQ$117,MATCH($A$122,$A3:$A$117,0),1),0)</f>
        <v>3500000</v>
      </c>
      <c r="AR122" s="7">
        <f>IFERROR(INDEX(AR$3:AR$117,MATCH($A$122,$A3:$A$117,0),1),0)</f>
        <v>2300000</v>
      </c>
      <c r="AS122" s="7">
        <f>IFERROR(INDEX(AS$3:AS$117,MATCH($A$122,$A3:$A$117,0),1),0)</f>
        <v>1000000</v>
      </c>
      <c r="AT122" s="7">
        <f>IFERROR(INDEX(AT$3:AT$117,MATCH($A$122,$A3:$A$117,0),1),0)</f>
        <v>2000000</v>
      </c>
      <c r="AU122" s="7">
        <f>IFERROR(INDEX(AU$3:AU$117,MATCH($A$122,$A3:$A$117,0),1),0)</f>
        <v>2700000</v>
      </c>
      <c r="AV122" s="7">
        <f>IFERROR(INDEX(AV$3:AV$117,MATCH($A$122,$A3:$A$117,0),1),0)</f>
        <v>3000000</v>
      </c>
      <c r="AW122" s="7">
        <f>IFERROR(INDEX(AW$3:AW$117,MATCH($A$122,$A3:$A$117,0),1),0)</f>
        <v>2000000</v>
      </c>
      <c r="AX122" s="7">
        <f>IFERROR(INDEX(AX$3:AX$117,MATCH($A$122,$A3:$A$117,0),1),0)</f>
        <v>2000000</v>
      </c>
      <c r="AY122" s="7">
        <f>IFERROR(INDEX(AY$3:AY$117,MATCH($A$122,$A3:$A$117,0),1),0)</f>
        <v>2000000</v>
      </c>
      <c r="AZ122" s="7">
        <f>IFERROR(INDEX(AZ$3:AZ$117,MATCH($A$122,$A3:$A$117,0),1),0)</f>
        <v>2630000</v>
      </c>
      <c r="BA122" s="7">
        <f>IFERROR(INDEX(BA$3:BA$117,MATCH($A$122,$A3:$A$117,0),1),0)</f>
        <v>2630000</v>
      </c>
      <c r="BB122" s="7">
        <f>IFERROR(INDEX(BB$3:BB$117,MATCH($A$122,$A3:$A$117,0),1),0)</f>
        <v>1690000</v>
      </c>
      <c r="BC122" s="7">
        <f>IFERROR(INDEX(BC$3:BC$117,MATCH($A$122,$A3:$A$117,0),1),0)</f>
        <v>1524080</v>
      </c>
      <c r="BD122" s="7">
        <f>IFERROR(INDEX(BD$3:BD$117,MATCH($A$122,$A3:$A$117,0),1),0)</f>
        <v>1685640</v>
      </c>
      <c r="BE122" s="7">
        <f>IFERROR(INDEX(BE$3:BE$117,MATCH($A$122,$A3:$A$117,0),1),0)</f>
        <v>1335000</v>
      </c>
      <c r="BF122" s="7">
        <f>IFERROR(INDEX(BF$3:BF$117,MATCH($A$122,$A3:$A$117,0),1),0)</f>
        <v>1463760</v>
      </c>
      <c r="BG122" s="7">
        <f>IFERROR(INDEX(BG$3:BG$117,MATCH($A$122,$A3:$A$117,0),1),0)</f>
        <v>1565000</v>
      </c>
      <c r="BH122" s="7">
        <f>IFERROR(INDEX(BH$3:BH$117,MATCH($A$122,$A3:$A$117,0),1),0)</f>
        <v>1056754</v>
      </c>
      <c r="BI122" s="7">
        <f>IFERROR(INDEX(BI$3:BI$117,MATCH($A$122,$A3:$A$117,0),1),0)</f>
        <v>1173856</v>
      </c>
      <c r="BJ122" s="7">
        <f>IFERROR(INDEX(BJ$3:BJ$117,MATCH($A$122,$A3:$A$117,0),1),0)</f>
        <v>910864</v>
      </c>
      <c r="BK122" s="7">
        <f>IFERROR(INDEX(BK$3:BK$117,MATCH($A$122,$A3:$A$117,0),1),0)</f>
        <v>0</v>
      </c>
      <c r="BL122" s="7">
        <f>IFERROR(INDEX(BL$3:BL$117,MATCH($A$122,$A3:$A$117,0),1),0)</f>
        <v>0</v>
      </c>
      <c r="BM122" s="7">
        <f>IFERROR(INDEX(BM$3:BM$117,MATCH($A$122,$A3:$A$117,0),1),0)</f>
        <v>0</v>
      </c>
    </row>
    <row r="123" spans="1:74" s="5" customFormat="1" x14ac:dyDescent="0.25">
      <c r="A123" s="8" t="s">
        <v>141</v>
      </c>
      <c r="B123" s="5">
        <f>B119+B120+B121</f>
        <v>4067510</v>
      </c>
      <c r="C123" s="5">
        <f t="shared" ref="C123:BD123" si="3">C119+C120+C121</f>
        <v>6247888.0099999998</v>
      </c>
      <c r="D123" s="5">
        <f t="shared" si="3"/>
        <v>7423232</v>
      </c>
      <c r="E123" s="5">
        <f t="shared" si="3"/>
        <v>7379140</v>
      </c>
      <c r="F123" s="5">
        <f t="shared" si="3"/>
        <v>6521821</v>
      </c>
      <c r="G123" s="5">
        <f t="shared" si="3"/>
        <v>4414333.12</v>
      </c>
      <c r="H123" s="5">
        <f t="shared" si="3"/>
        <v>4298369</v>
      </c>
      <c r="I123" s="5">
        <f t="shared" si="3"/>
        <v>2789638</v>
      </c>
      <c r="J123" s="5">
        <f t="shared" si="3"/>
        <v>3818384</v>
      </c>
      <c r="K123" s="5">
        <f t="shared" si="3"/>
        <v>5323881.38</v>
      </c>
      <c r="L123" s="5">
        <f t="shared" si="3"/>
        <v>5835493</v>
      </c>
      <c r="M123" s="5">
        <f t="shared" si="3"/>
        <v>6772914</v>
      </c>
      <c r="N123" s="5">
        <f t="shared" si="3"/>
        <v>12561886</v>
      </c>
      <c r="O123" s="5">
        <f t="shared" si="3"/>
        <v>6300948.8200000003</v>
      </c>
      <c r="P123" s="5">
        <f t="shared" si="3"/>
        <v>8372207</v>
      </c>
      <c r="Q123" s="5">
        <f t="shared" si="3"/>
        <v>11073009</v>
      </c>
      <c r="R123" s="5">
        <f t="shared" si="3"/>
        <v>7115431</v>
      </c>
      <c r="S123" s="5">
        <f t="shared" si="3"/>
        <v>7247815.9799999995</v>
      </c>
      <c r="T123" s="5">
        <f t="shared" si="3"/>
        <v>3237580</v>
      </c>
      <c r="U123" s="5">
        <f t="shared" si="3"/>
        <v>3079790</v>
      </c>
      <c r="V123" s="5">
        <f t="shared" si="3"/>
        <v>3094780</v>
      </c>
      <c r="W123" s="5">
        <f t="shared" si="3"/>
        <v>4141137.5300000003</v>
      </c>
      <c r="X123" s="5">
        <f t="shared" si="3"/>
        <v>4441881</v>
      </c>
      <c r="Y123" s="5">
        <f t="shared" si="3"/>
        <v>4953857</v>
      </c>
      <c r="Z123" s="5">
        <f t="shared" si="3"/>
        <v>4772031</v>
      </c>
      <c r="AA123" s="5">
        <f t="shared" si="3"/>
        <v>6257404.6399999997</v>
      </c>
      <c r="AB123" s="5">
        <f t="shared" si="3"/>
        <v>7259117</v>
      </c>
      <c r="AC123" s="5">
        <f t="shared" si="3"/>
        <v>5700000</v>
      </c>
      <c r="AD123" s="5">
        <f t="shared" si="3"/>
        <v>5700000</v>
      </c>
      <c r="AE123" s="5">
        <f t="shared" si="3"/>
        <v>4700000</v>
      </c>
      <c r="AF123" s="5">
        <f t="shared" si="3"/>
        <v>4700000</v>
      </c>
      <c r="AG123" s="5">
        <f t="shared" si="3"/>
        <v>3000000</v>
      </c>
      <c r="AH123" s="5">
        <f t="shared" si="3"/>
        <v>3000000</v>
      </c>
      <c r="AI123" s="5">
        <f t="shared" si="3"/>
        <v>3000000</v>
      </c>
      <c r="AJ123" s="5">
        <f t="shared" si="3"/>
        <v>3000000</v>
      </c>
      <c r="AK123" s="5">
        <f t="shared" si="3"/>
        <v>2350000</v>
      </c>
      <c r="AL123" s="5">
        <f t="shared" si="3"/>
        <v>1500000</v>
      </c>
      <c r="AM123" s="5">
        <f t="shared" si="3"/>
        <v>1860000</v>
      </c>
      <c r="AN123" s="5">
        <f t="shared" si="3"/>
        <v>2000000</v>
      </c>
      <c r="AO123" s="5">
        <f t="shared" si="3"/>
        <v>1800000</v>
      </c>
      <c r="AP123" s="5">
        <f t="shared" si="3"/>
        <v>1300000</v>
      </c>
      <c r="AQ123" s="5">
        <f t="shared" si="3"/>
        <v>2000000</v>
      </c>
      <c r="AR123" s="5">
        <f t="shared" si="3"/>
        <v>2000000</v>
      </c>
      <c r="AS123" s="5">
        <f t="shared" si="3"/>
        <v>2000000</v>
      </c>
      <c r="AT123" s="5">
        <f t="shared" si="3"/>
        <v>1000000</v>
      </c>
      <c r="AU123" s="5">
        <f t="shared" si="3"/>
        <v>300000</v>
      </c>
      <c r="AV123" s="5">
        <f t="shared" si="3"/>
        <v>630000</v>
      </c>
      <c r="AW123" s="5">
        <f t="shared" si="3"/>
        <v>630000</v>
      </c>
      <c r="AX123" s="5">
        <f t="shared" si="3"/>
        <v>690000</v>
      </c>
      <c r="AY123" s="5">
        <f t="shared" si="3"/>
        <v>730000</v>
      </c>
      <c r="AZ123" s="5">
        <f t="shared" si="3"/>
        <v>140000</v>
      </c>
      <c r="BA123" s="5">
        <f t="shared" si="3"/>
        <v>217200</v>
      </c>
      <c r="BB123" s="5">
        <f t="shared" si="3"/>
        <v>318760</v>
      </c>
      <c r="BC123" s="5">
        <f t="shared" si="3"/>
        <v>646240</v>
      </c>
      <c r="BD123" s="5">
        <f t="shared" si="3"/>
        <v>646240</v>
      </c>
      <c r="BE123" s="5">
        <f t="shared" ref="BE123:BM123" si="4">+BE42+BE46+BE49</f>
        <v>550354</v>
      </c>
      <c r="BF123" s="5">
        <f t="shared" si="4"/>
        <v>778854</v>
      </c>
      <c r="BG123" s="5">
        <f t="shared" si="4"/>
        <v>1113224</v>
      </c>
      <c r="BH123" s="5">
        <f t="shared" si="4"/>
        <v>1207037</v>
      </c>
      <c r="BI123" s="5">
        <f t="shared" si="4"/>
        <v>660000</v>
      </c>
      <c r="BJ123" s="5">
        <f t="shared" si="4"/>
        <v>500000</v>
      </c>
      <c r="BK123" s="5">
        <f t="shared" si="4"/>
        <v>0</v>
      </c>
      <c r="BL123" s="5">
        <f t="shared" si="4"/>
        <v>0</v>
      </c>
      <c r="BM123" s="5">
        <f t="shared" si="4"/>
        <v>0</v>
      </c>
    </row>
    <row r="124" spans="1:74" s="5" customFormat="1" x14ac:dyDescent="0.25">
      <c r="A124" s="8" t="s">
        <v>142</v>
      </c>
      <c r="B124" s="5">
        <f>B122</f>
        <v>9089587</v>
      </c>
      <c r="C124" s="5">
        <f t="shared" ref="C124:BM124" si="5">C122</f>
        <v>9055764.7699999996</v>
      </c>
      <c r="D124" s="5">
        <f t="shared" si="5"/>
        <v>9030375</v>
      </c>
      <c r="E124" s="5">
        <f t="shared" si="5"/>
        <v>5885368</v>
      </c>
      <c r="F124" s="5">
        <f t="shared" si="5"/>
        <v>5868633</v>
      </c>
      <c r="G124" s="5">
        <f t="shared" si="5"/>
        <v>8943368.3800000008</v>
      </c>
      <c r="H124" s="5">
        <f t="shared" si="5"/>
        <v>10083401</v>
      </c>
      <c r="I124" s="5">
        <f t="shared" si="5"/>
        <v>10044839</v>
      </c>
      <c r="J124" s="5">
        <f t="shared" si="5"/>
        <v>10006696</v>
      </c>
      <c r="K124" s="5">
        <f t="shared" si="5"/>
        <v>8055587.4500000002</v>
      </c>
      <c r="L124" s="5">
        <f t="shared" si="5"/>
        <v>8078408</v>
      </c>
      <c r="M124" s="5">
        <f t="shared" si="5"/>
        <v>8114475</v>
      </c>
      <c r="N124" s="5">
        <f t="shared" si="5"/>
        <v>12430105</v>
      </c>
      <c r="O124" s="5">
        <f t="shared" si="5"/>
        <v>7071652.2699999996</v>
      </c>
      <c r="P124" s="5">
        <f t="shared" si="5"/>
        <v>6000000</v>
      </c>
      <c r="Q124" s="5">
        <f t="shared" si="5"/>
        <v>6000000</v>
      </c>
      <c r="R124" s="5">
        <f t="shared" si="5"/>
        <v>10000000</v>
      </c>
      <c r="S124" s="5">
        <f t="shared" si="5"/>
        <v>10000000</v>
      </c>
      <c r="T124" s="5">
        <f t="shared" si="5"/>
        <v>10097137</v>
      </c>
      <c r="U124" s="5">
        <f t="shared" si="5"/>
        <v>12807574</v>
      </c>
      <c r="V124" s="5">
        <f t="shared" si="5"/>
        <v>12917171</v>
      </c>
      <c r="W124" s="5">
        <f t="shared" si="5"/>
        <v>10911167.76</v>
      </c>
      <c r="X124" s="5">
        <f t="shared" si="5"/>
        <v>11008875</v>
      </c>
      <c r="Y124" s="5">
        <f t="shared" si="5"/>
        <v>13509102</v>
      </c>
      <c r="Z124" s="5">
        <f t="shared" si="5"/>
        <v>9699493</v>
      </c>
      <c r="AA124" s="5">
        <f t="shared" si="5"/>
        <v>10200000</v>
      </c>
      <c r="AB124" s="5">
        <f t="shared" si="5"/>
        <v>7950000</v>
      </c>
      <c r="AC124" s="5">
        <f t="shared" si="5"/>
        <v>8300000</v>
      </c>
      <c r="AD124" s="5">
        <f t="shared" si="5"/>
        <v>8650000</v>
      </c>
      <c r="AE124" s="5">
        <f t="shared" si="5"/>
        <v>9650000</v>
      </c>
      <c r="AF124" s="5">
        <f t="shared" si="5"/>
        <v>10000000</v>
      </c>
      <c r="AG124" s="5">
        <f t="shared" si="5"/>
        <v>11500000</v>
      </c>
      <c r="AH124" s="5">
        <f t="shared" si="5"/>
        <v>11850000</v>
      </c>
      <c r="AI124" s="5">
        <f t="shared" si="5"/>
        <v>10850000</v>
      </c>
      <c r="AJ124" s="5">
        <f t="shared" si="5"/>
        <v>10200000</v>
      </c>
      <c r="AK124" s="5">
        <f t="shared" si="5"/>
        <v>8650000</v>
      </c>
      <c r="AL124" s="5">
        <f t="shared" si="5"/>
        <v>8900000</v>
      </c>
      <c r="AM124" s="5">
        <f t="shared" si="5"/>
        <v>7900000</v>
      </c>
      <c r="AN124" s="5">
        <f t="shared" si="5"/>
        <v>8150000</v>
      </c>
      <c r="AO124" s="5">
        <f t="shared" si="5"/>
        <v>4150000</v>
      </c>
      <c r="AP124" s="5">
        <f t="shared" si="5"/>
        <v>3500000</v>
      </c>
      <c r="AQ124" s="5">
        <f t="shared" si="5"/>
        <v>3500000</v>
      </c>
      <c r="AR124" s="5">
        <f t="shared" si="5"/>
        <v>2300000</v>
      </c>
      <c r="AS124" s="5">
        <f t="shared" si="5"/>
        <v>1000000</v>
      </c>
      <c r="AT124" s="5">
        <f t="shared" si="5"/>
        <v>2000000</v>
      </c>
      <c r="AU124" s="5">
        <f t="shared" si="5"/>
        <v>2700000</v>
      </c>
      <c r="AV124" s="5">
        <f t="shared" si="5"/>
        <v>3000000</v>
      </c>
      <c r="AW124" s="5">
        <f t="shared" si="5"/>
        <v>2000000</v>
      </c>
      <c r="AX124" s="5">
        <f t="shared" si="5"/>
        <v>2000000</v>
      </c>
      <c r="AY124" s="5">
        <f t="shared" si="5"/>
        <v>2000000</v>
      </c>
      <c r="AZ124" s="5">
        <f t="shared" si="5"/>
        <v>2630000</v>
      </c>
      <c r="BA124" s="5">
        <f t="shared" si="5"/>
        <v>2630000</v>
      </c>
      <c r="BB124" s="5">
        <f t="shared" si="5"/>
        <v>1690000</v>
      </c>
      <c r="BC124" s="5">
        <f t="shared" si="5"/>
        <v>1524080</v>
      </c>
      <c r="BD124" s="5">
        <f t="shared" si="5"/>
        <v>1685640</v>
      </c>
      <c r="BE124" s="5">
        <f t="shared" si="5"/>
        <v>1335000</v>
      </c>
      <c r="BF124" s="5">
        <f t="shared" si="5"/>
        <v>1463760</v>
      </c>
      <c r="BG124" s="5">
        <f t="shared" si="5"/>
        <v>1565000</v>
      </c>
      <c r="BH124" s="5">
        <f t="shared" si="5"/>
        <v>1056754</v>
      </c>
      <c r="BI124" s="5">
        <f t="shared" si="5"/>
        <v>1173856</v>
      </c>
      <c r="BJ124" s="5">
        <f t="shared" si="5"/>
        <v>910864</v>
      </c>
      <c r="BK124" s="5">
        <f t="shared" si="5"/>
        <v>0</v>
      </c>
      <c r="BL124" s="5">
        <f t="shared" si="5"/>
        <v>0</v>
      </c>
      <c r="BM124" s="5">
        <f t="shared" si="5"/>
        <v>0</v>
      </c>
    </row>
    <row r="125" spans="1:74" s="9" customFormat="1" x14ac:dyDescent="0.25">
      <c r="A125" s="8" t="s">
        <v>143</v>
      </c>
      <c r="B125" s="9">
        <f>SUM(B123:B124)</f>
        <v>13157097</v>
      </c>
      <c r="C125" s="9">
        <f t="shared" ref="C125:BM125" si="6">SUM(C123:C124)</f>
        <v>15303652.779999999</v>
      </c>
      <c r="D125" s="9">
        <f t="shared" si="6"/>
        <v>16453607</v>
      </c>
      <c r="E125" s="9">
        <f t="shared" si="6"/>
        <v>13264508</v>
      </c>
      <c r="F125" s="9">
        <f t="shared" si="6"/>
        <v>12390454</v>
      </c>
      <c r="G125" s="9">
        <f t="shared" si="6"/>
        <v>13357701.5</v>
      </c>
      <c r="H125" s="9">
        <f t="shared" si="6"/>
        <v>14381770</v>
      </c>
      <c r="I125" s="9">
        <f t="shared" si="6"/>
        <v>12834477</v>
      </c>
      <c r="J125" s="9">
        <f t="shared" si="6"/>
        <v>13825080</v>
      </c>
      <c r="K125" s="9">
        <f t="shared" si="6"/>
        <v>13379468.83</v>
      </c>
      <c r="L125" s="9">
        <f t="shared" si="6"/>
        <v>13913901</v>
      </c>
      <c r="M125" s="9">
        <f t="shared" si="6"/>
        <v>14887389</v>
      </c>
      <c r="N125" s="9">
        <f t="shared" si="6"/>
        <v>24991991</v>
      </c>
      <c r="O125" s="9">
        <f t="shared" si="6"/>
        <v>13372601.09</v>
      </c>
      <c r="P125" s="9">
        <f t="shared" si="6"/>
        <v>14372207</v>
      </c>
      <c r="Q125" s="9">
        <f t="shared" si="6"/>
        <v>17073009</v>
      </c>
      <c r="R125" s="9">
        <f t="shared" si="6"/>
        <v>17115431</v>
      </c>
      <c r="S125" s="9">
        <f t="shared" si="6"/>
        <v>17247815.98</v>
      </c>
      <c r="T125" s="9">
        <f t="shared" si="6"/>
        <v>13334717</v>
      </c>
      <c r="U125" s="9">
        <f t="shared" si="6"/>
        <v>15887364</v>
      </c>
      <c r="V125" s="9">
        <f t="shared" si="6"/>
        <v>16011951</v>
      </c>
      <c r="W125" s="9">
        <f t="shared" si="6"/>
        <v>15052305.289999999</v>
      </c>
      <c r="X125" s="9">
        <f t="shared" si="6"/>
        <v>15450756</v>
      </c>
      <c r="Y125" s="9">
        <f t="shared" si="6"/>
        <v>18462959</v>
      </c>
      <c r="Z125" s="9">
        <f t="shared" si="6"/>
        <v>14471524</v>
      </c>
      <c r="AA125" s="9">
        <f t="shared" si="6"/>
        <v>16457404.640000001</v>
      </c>
      <c r="AB125" s="9">
        <f t="shared" si="6"/>
        <v>15209117</v>
      </c>
      <c r="AC125" s="9">
        <f t="shared" si="6"/>
        <v>14000000</v>
      </c>
      <c r="AD125" s="9">
        <f t="shared" si="6"/>
        <v>14350000</v>
      </c>
      <c r="AE125" s="9">
        <f t="shared" si="6"/>
        <v>14350000</v>
      </c>
      <c r="AF125" s="9">
        <f t="shared" si="6"/>
        <v>14700000</v>
      </c>
      <c r="AG125" s="9">
        <f t="shared" si="6"/>
        <v>14500000</v>
      </c>
      <c r="AH125" s="9">
        <f t="shared" si="6"/>
        <v>14850000</v>
      </c>
      <c r="AI125" s="9">
        <f t="shared" si="6"/>
        <v>13850000</v>
      </c>
      <c r="AJ125" s="9">
        <f t="shared" si="6"/>
        <v>13200000</v>
      </c>
      <c r="AK125" s="9">
        <f t="shared" si="6"/>
        <v>11000000</v>
      </c>
      <c r="AL125" s="9">
        <f t="shared" si="6"/>
        <v>10400000</v>
      </c>
      <c r="AM125" s="9">
        <f t="shared" si="6"/>
        <v>9760000</v>
      </c>
      <c r="AN125" s="9">
        <f t="shared" si="6"/>
        <v>10150000</v>
      </c>
      <c r="AO125" s="9">
        <f t="shared" si="6"/>
        <v>5950000</v>
      </c>
      <c r="AP125" s="9">
        <f t="shared" si="6"/>
        <v>4800000</v>
      </c>
      <c r="AQ125" s="9">
        <f t="shared" si="6"/>
        <v>5500000</v>
      </c>
      <c r="AR125" s="9">
        <f t="shared" si="6"/>
        <v>4300000</v>
      </c>
      <c r="AS125" s="9">
        <f t="shared" si="6"/>
        <v>3000000</v>
      </c>
      <c r="AT125" s="9">
        <f t="shared" si="6"/>
        <v>3000000</v>
      </c>
      <c r="AU125" s="9">
        <f t="shared" si="6"/>
        <v>3000000</v>
      </c>
      <c r="AV125" s="9">
        <f t="shared" si="6"/>
        <v>3630000</v>
      </c>
      <c r="AW125" s="9">
        <f t="shared" si="6"/>
        <v>2630000</v>
      </c>
      <c r="AX125" s="9">
        <f t="shared" si="6"/>
        <v>2690000</v>
      </c>
      <c r="AY125" s="9">
        <f t="shared" si="6"/>
        <v>2730000</v>
      </c>
      <c r="AZ125" s="9">
        <f t="shared" si="6"/>
        <v>2770000</v>
      </c>
      <c r="BA125" s="9">
        <f t="shared" si="6"/>
        <v>2847200</v>
      </c>
      <c r="BB125" s="9">
        <f t="shared" si="6"/>
        <v>2008760</v>
      </c>
      <c r="BC125" s="9">
        <f t="shared" si="6"/>
        <v>2170320</v>
      </c>
      <c r="BD125" s="9">
        <f t="shared" si="6"/>
        <v>2331880</v>
      </c>
      <c r="BE125" s="9">
        <f t="shared" si="6"/>
        <v>1885354</v>
      </c>
      <c r="BF125" s="9">
        <f t="shared" si="6"/>
        <v>2242614</v>
      </c>
      <c r="BG125" s="9">
        <f t="shared" si="6"/>
        <v>2678224</v>
      </c>
      <c r="BH125" s="9">
        <f t="shared" si="6"/>
        <v>2263791</v>
      </c>
      <c r="BI125" s="9">
        <f t="shared" si="6"/>
        <v>1833856</v>
      </c>
      <c r="BJ125" s="9">
        <f t="shared" si="6"/>
        <v>1410864</v>
      </c>
      <c r="BK125" s="9">
        <f t="shared" si="6"/>
        <v>0</v>
      </c>
      <c r="BL125" s="9">
        <f t="shared" si="6"/>
        <v>0</v>
      </c>
      <c r="BM125" s="9">
        <f t="shared" si="6"/>
        <v>0</v>
      </c>
    </row>
    <row r="126" spans="1:74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</row>
    <row r="127" spans="1:74" x14ac:dyDescent="0.25">
      <c r="A127" s="10" t="s">
        <v>144</v>
      </c>
    </row>
    <row r="128" spans="1:74" s="3" customFormat="1" ht="14" x14ac:dyDescent="0.3">
      <c r="A128" t="s">
        <v>1</v>
      </c>
      <c r="B128" t="s">
        <v>2</v>
      </c>
      <c r="C128" t="s">
        <v>145</v>
      </c>
      <c r="D128" t="s">
        <v>4</v>
      </c>
      <c r="E128" t="s">
        <v>5</v>
      </c>
      <c r="F128" t="s">
        <v>6</v>
      </c>
      <c r="G128" t="s">
        <v>146</v>
      </c>
      <c r="H128" t="s">
        <v>8</v>
      </c>
      <c r="I128" t="s">
        <v>9</v>
      </c>
      <c r="J128" t="s">
        <v>10</v>
      </c>
      <c r="K128" t="s">
        <v>147</v>
      </c>
      <c r="L128" t="s">
        <v>12</v>
      </c>
      <c r="M128" t="s">
        <v>13</v>
      </c>
      <c r="N128" t="s">
        <v>14</v>
      </c>
      <c r="O128" t="s">
        <v>148</v>
      </c>
      <c r="P128" t="s">
        <v>16</v>
      </c>
      <c r="Q128" t="s">
        <v>17</v>
      </c>
      <c r="R128" t="s">
        <v>18</v>
      </c>
      <c r="S128" t="s">
        <v>149</v>
      </c>
      <c r="T128" t="s">
        <v>20</v>
      </c>
      <c r="U128" t="s">
        <v>21</v>
      </c>
      <c r="V128" t="s">
        <v>22</v>
      </c>
      <c r="W128" t="s">
        <v>150</v>
      </c>
      <c r="X128" t="s">
        <v>24</v>
      </c>
      <c r="Y128" t="s">
        <v>25</v>
      </c>
      <c r="Z128" t="s">
        <v>26</v>
      </c>
      <c r="AA128" t="s">
        <v>151</v>
      </c>
      <c r="AB128" t="s">
        <v>28</v>
      </c>
      <c r="AC128" t="s">
        <v>29</v>
      </c>
      <c r="AD128" t="s">
        <v>30</v>
      </c>
      <c r="AE128" t="s">
        <v>152</v>
      </c>
      <c r="AF128" t="s">
        <v>32</v>
      </c>
      <c r="AG128" t="s">
        <v>33</v>
      </c>
      <c r="AH128" t="s">
        <v>34</v>
      </c>
      <c r="AI128" t="s">
        <v>153</v>
      </c>
      <c r="AJ128" t="s">
        <v>36</v>
      </c>
      <c r="AK128" t="s">
        <v>37</v>
      </c>
      <c r="AL128" t="s">
        <v>38</v>
      </c>
      <c r="AM128" t="s">
        <v>154</v>
      </c>
      <c r="AN128" t="s">
        <v>40</v>
      </c>
      <c r="AO128" t="s">
        <v>41</v>
      </c>
      <c r="AP128" t="s">
        <v>42</v>
      </c>
      <c r="AQ128" t="s">
        <v>155</v>
      </c>
      <c r="AR128" t="s">
        <v>44</v>
      </c>
      <c r="AS128" t="s">
        <v>45</v>
      </c>
      <c r="AT128" t="s">
        <v>46</v>
      </c>
      <c r="AU128" t="s">
        <v>156</v>
      </c>
      <c r="AV128" t="s">
        <v>48</v>
      </c>
      <c r="AW128" t="s">
        <v>49</v>
      </c>
      <c r="AX128" t="s">
        <v>50</v>
      </c>
      <c r="AY128" t="s">
        <v>157</v>
      </c>
      <c r="AZ128" t="s">
        <v>52</v>
      </c>
      <c r="BA128" t="s">
        <v>53</v>
      </c>
      <c r="BB128" t="s">
        <v>54</v>
      </c>
      <c r="BC128" t="s">
        <v>158</v>
      </c>
      <c r="BD128" t="s">
        <v>56</v>
      </c>
      <c r="BE128" t="s">
        <v>57</v>
      </c>
      <c r="BF128" t="s">
        <v>58</v>
      </c>
      <c r="BG128" t="s">
        <v>159</v>
      </c>
      <c r="BH128" t="s">
        <v>60</v>
      </c>
      <c r="BI128" t="s">
        <v>61</v>
      </c>
      <c r="BJ128" t="s">
        <v>62</v>
      </c>
      <c r="BK128"/>
      <c r="BL128"/>
      <c r="BM128"/>
      <c r="BN128"/>
      <c r="BO128"/>
      <c r="BP128"/>
      <c r="BQ128"/>
      <c r="BR128"/>
      <c r="BS128"/>
      <c r="BT128"/>
      <c r="BU128"/>
      <c r="BV128"/>
    </row>
    <row r="129" spans="1:74" x14ac:dyDescent="0.25">
      <c r="A129" t="s">
        <v>160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</row>
    <row r="130" spans="1:74" x14ac:dyDescent="0.25">
      <c r="A130" t="s">
        <v>161</v>
      </c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</row>
    <row r="131" spans="1:74" x14ac:dyDescent="0.25">
      <c r="A131" t="s">
        <v>162</v>
      </c>
      <c r="B131">
        <v>17700458</v>
      </c>
      <c r="C131">
        <v>17579091.949999999</v>
      </c>
      <c r="D131">
        <v>16337216</v>
      </c>
      <c r="E131">
        <v>16723319</v>
      </c>
      <c r="F131">
        <v>16171842</v>
      </c>
      <c r="G131">
        <v>16570152.65</v>
      </c>
      <c r="H131">
        <v>13387226</v>
      </c>
      <c r="I131">
        <v>16456734</v>
      </c>
      <c r="J131">
        <v>15376954</v>
      </c>
      <c r="K131">
        <v>15357940.84</v>
      </c>
      <c r="L131">
        <v>15064306</v>
      </c>
      <c r="M131">
        <v>13824166</v>
      </c>
      <c r="N131">
        <v>14927583</v>
      </c>
      <c r="O131">
        <v>16255416.73</v>
      </c>
      <c r="P131">
        <v>15886094</v>
      </c>
      <c r="Q131">
        <v>17054093</v>
      </c>
      <c r="R131">
        <v>16057708</v>
      </c>
      <c r="S131">
        <v>16398582.289999999</v>
      </c>
      <c r="T131">
        <v>15894182</v>
      </c>
      <c r="U131">
        <v>15889447</v>
      </c>
      <c r="V131">
        <v>15373830</v>
      </c>
      <c r="W131">
        <v>14338715.92</v>
      </c>
      <c r="X131">
        <v>15578468</v>
      </c>
      <c r="Y131">
        <v>15219388</v>
      </c>
      <c r="Z131">
        <v>14270687</v>
      </c>
      <c r="AA131">
        <v>15305783.859999999</v>
      </c>
      <c r="AB131">
        <v>14241086</v>
      </c>
      <c r="AC131">
        <v>15008720</v>
      </c>
      <c r="AD131">
        <v>14078637</v>
      </c>
      <c r="AE131">
        <v>14538172.880000001</v>
      </c>
      <c r="AF131">
        <v>13227903</v>
      </c>
      <c r="AG131">
        <v>13603895</v>
      </c>
      <c r="AH131">
        <v>12619984</v>
      </c>
      <c r="AI131">
        <v>13315406.300000001</v>
      </c>
      <c r="AJ131">
        <v>12154859</v>
      </c>
      <c r="AK131">
        <v>12294690</v>
      </c>
      <c r="AL131">
        <v>11390611</v>
      </c>
      <c r="AM131">
        <v>11279930.5</v>
      </c>
      <c r="AN131">
        <v>10174490</v>
      </c>
      <c r="AO131">
        <v>9991036</v>
      </c>
      <c r="AP131">
        <v>9664819</v>
      </c>
      <c r="AQ131">
        <v>9981292.6500000004</v>
      </c>
      <c r="AR131">
        <v>8649792</v>
      </c>
      <c r="AS131">
        <v>8146316</v>
      </c>
      <c r="AT131">
        <v>8657567</v>
      </c>
      <c r="AU131">
        <v>7943041.5999999996</v>
      </c>
      <c r="AV131">
        <v>7283239</v>
      </c>
      <c r="AW131">
        <v>7120457</v>
      </c>
      <c r="AX131">
        <v>6830134</v>
      </c>
      <c r="AY131">
        <v>7019026.7300000004</v>
      </c>
      <c r="AZ131">
        <v>6013489</v>
      </c>
      <c r="BA131">
        <v>5981386</v>
      </c>
      <c r="BB131">
        <v>5826552</v>
      </c>
      <c r="BC131">
        <v>5978287</v>
      </c>
      <c r="BD131">
        <v>5021927</v>
      </c>
      <c r="BE131">
        <v>4944965</v>
      </c>
      <c r="BF131">
        <v>5068174</v>
      </c>
      <c r="BG131">
        <v>5369784</v>
      </c>
      <c r="BH131">
        <v>4811796</v>
      </c>
      <c r="BI131">
        <v>4590958</v>
      </c>
      <c r="BJ131">
        <v>4377856</v>
      </c>
      <c r="BK131"/>
      <c r="BL131"/>
      <c r="BM131"/>
      <c r="BN131"/>
      <c r="BO131"/>
      <c r="BP131"/>
      <c r="BQ131"/>
      <c r="BR131"/>
      <c r="BS131"/>
      <c r="BT131"/>
      <c r="BU131"/>
      <c r="BV131"/>
    </row>
    <row r="132" spans="1:74" x14ac:dyDescent="0.25">
      <c r="A132" t="s">
        <v>163</v>
      </c>
      <c r="B132">
        <v>17223470</v>
      </c>
      <c r="C132">
        <v>17114772.34</v>
      </c>
      <c r="D132">
        <v>15896573</v>
      </c>
      <c r="E132">
        <v>16318602</v>
      </c>
      <c r="F132">
        <v>15760937</v>
      </c>
      <c r="G132">
        <v>16191022.6</v>
      </c>
      <c r="H132">
        <v>13170176</v>
      </c>
      <c r="I132">
        <v>16154307</v>
      </c>
      <c r="J132">
        <v>15052406</v>
      </c>
      <c r="K132">
        <v>15357940.84</v>
      </c>
      <c r="L132">
        <v>15064306</v>
      </c>
      <c r="M132">
        <v>13824166</v>
      </c>
      <c r="N132">
        <v>14927583</v>
      </c>
      <c r="O132">
        <v>16313327.93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5068174</v>
      </c>
      <c r="BG132">
        <v>5369784</v>
      </c>
      <c r="BH132">
        <v>4811796</v>
      </c>
      <c r="BI132">
        <v>4590958</v>
      </c>
      <c r="BJ132">
        <v>4377856</v>
      </c>
      <c r="BK132"/>
      <c r="BL132"/>
      <c r="BM132"/>
      <c r="BN132"/>
      <c r="BO132"/>
      <c r="BP132"/>
      <c r="BQ132"/>
      <c r="BR132"/>
      <c r="BS132"/>
      <c r="BT132"/>
      <c r="BU132"/>
      <c r="BV132"/>
    </row>
    <row r="133" spans="1:74" x14ac:dyDescent="0.25">
      <c r="A133" t="s">
        <v>164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15219711</v>
      </c>
      <c r="Q133">
        <v>16426535</v>
      </c>
      <c r="R133">
        <v>15399763</v>
      </c>
      <c r="S133">
        <v>15860771.359999999</v>
      </c>
      <c r="T133">
        <v>15400821</v>
      </c>
      <c r="U133">
        <v>15444640</v>
      </c>
      <c r="V133">
        <v>14874749</v>
      </c>
      <c r="W133">
        <v>15717703.92</v>
      </c>
      <c r="X133">
        <v>15097659</v>
      </c>
      <c r="Y133">
        <v>14802269</v>
      </c>
      <c r="Z133">
        <v>14270687</v>
      </c>
      <c r="AA133">
        <v>14854232.67</v>
      </c>
      <c r="AB133">
        <v>13816276</v>
      </c>
      <c r="AC133">
        <v>14626340</v>
      </c>
      <c r="AD133">
        <v>13631520</v>
      </c>
      <c r="AE133">
        <v>14094270.07</v>
      </c>
      <c r="AF133">
        <v>12883471</v>
      </c>
      <c r="AG133">
        <v>13254688</v>
      </c>
      <c r="AH133">
        <v>12280291</v>
      </c>
      <c r="AI133">
        <v>12964338.720000001</v>
      </c>
      <c r="AJ133">
        <v>11898354</v>
      </c>
      <c r="AK133">
        <v>12023722</v>
      </c>
      <c r="AL133">
        <v>11078334</v>
      </c>
      <c r="AM133">
        <v>10982967.15</v>
      </c>
      <c r="AN133">
        <v>9954421</v>
      </c>
      <c r="AO133">
        <v>9776638</v>
      </c>
      <c r="AP133">
        <v>9397615</v>
      </c>
      <c r="AQ133">
        <v>9707381.0500000007</v>
      </c>
      <c r="AR133">
        <v>8460448</v>
      </c>
      <c r="AS133">
        <v>7959664</v>
      </c>
      <c r="AT133">
        <v>8414057</v>
      </c>
      <c r="AU133">
        <v>7691002.1399999997</v>
      </c>
      <c r="AV133">
        <v>7113088</v>
      </c>
      <c r="AW133">
        <v>6952904</v>
      </c>
      <c r="AX133">
        <v>6606427</v>
      </c>
      <c r="AY133">
        <v>6779355.4500000002</v>
      </c>
      <c r="AZ133">
        <v>5860939</v>
      </c>
      <c r="BA133">
        <v>5822222</v>
      </c>
      <c r="BB133">
        <v>5610239</v>
      </c>
      <c r="BC133">
        <v>5768888</v>
      </c>
      <c r="BD133">
        <v>4878568</v>
      </c>
      <c r="BE133">
        <v>4801893</v>
      </c>
      <c r="BF133">
        <v>0</v>
      </c>
      <c r="BG133">
        <v>0</v>
      </c>
      <c r="BH133">
        <v>0</v>
      </c>
      <c r="BI133">
        <v>0</v>
      </c>
      <c r="BJ133">
        <v>0</v>
      </c>
      <c r="BK133"/>
      <c r="BL133"/>
      <c r="BM133"/>
      <c r="BN133"/>
      <c r="BO133"/>
      <c r="BP133"/>
      <c r="BQ133"/>
      <c r="BR133"/>
      <c r="BS133"/>
      <c r="BT133"/>
      <c r="BU133"/>
      <c r="BV133"/>
    </row>
    <row r="134" spans="1:74" x14ac:dyDescent="0.25">
      <c r="A134" t="s">
        <v>165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666383</v>
      </c>
      <c r="Q134">
        <v>627558</v>
      </c>
      <c r="R134">
        <v>657945</v>
      </c>
      <c r="S134">
        <v>537810.93000000005</v>
      </c>
      <c r="T134">
        <v>493361</v>
      </c>
      <c r="U134">
        <v>444807</v>
      </c>
      <c r="V134">
        <v>499081</v>
      </c>
      <c r="W134">
        <v>0</v>
      </c>
      <c r="X134">
        <v>480809</v>
      </c>
      <c r="Y134">
        <v>417119</v>
      </c>
      <c r="Z134">
        <v>0</v>
      </c>
      <c r="AA134">
        <v>451551.19</v>
      </c>
      <c r="AB134">
        <v>424810</v>
      </c>
      <c r="AC134">
        <v>382380</v>
      </c>
      <c r="AD134">
        <v>447117</v>
      </c>
      <c r="AE134">
        <v>443902.81</v>
      </c>
      <c r="AF134">
        <v>344432</v>
      </c>
      <c r="AG134">
        <v>349207</v>
      </c>
      <c r="AH134">
        <v>339693</v>
      </c>
      <c r="AI134">
        <v>351067.58</v>
      </c>
      <c r="AJ134">
        <v>256505</v>
      </c>
      <c r="AK134">
        <v>270968</v>
      </c>
      <c r="AL134">
        <v>312277</v>
      </c>
      <c r="AM134">
        <v>296963.34999999998</v>
      </c>
      <c r="AN134">
        <v>220069</v>
      </c>
      <c r="AO134">
        <v>214398</v>
      </c>
      <c r="AP134">
        <v>267204</v>
      </c>
      <c r="AQ134">
        <v>273911.59999999998</v>
      </c>
      <c r="AR134">
        <v>189344</v>
      </c>
      <c r="AS134">
        <v>186652</v>
      </c>
      <c r="AT134">
        <v>243510</v>
      </c>
      <c r="AU134">
        <v>252039.46</v>
      </c>
      <c r="AV134">
        <v>170151</v>
      </c>
      <c r="AW134">
        <v>167553</v>
      </c>
      <c r="AX134">
        <v>223707</v>
      </c>
      <c r="AY134">
        <v>239671.28</v>
      </c>
      <c r="AZ134">
        <v>152550</v>
      </c>
      <c r="BA134">
        <v>159164</v>
      </c>
      <c r="BB134">
        <v>216313</v>
      </c>
      <c r="BC134">
        <v>209399</v>
      </c>
      <c r="BD134">
        <v>143359</v>
      </c>
      <c r="BE134">
        <v>143072</v>
      </c>
      <c r="BF134">
        <v>0</v>
      </c>
      <c r="BG134">
        <v>0</v>
      </c>
      <c r="BH134">
        <v>0</v>
      </c>
      <c r="BI134">
        <v>0</v>
      </c>
      <c r="BJ134">
        <v>0</v>
      </c>
      <c r="BK134"/>
      <c r="BL134"/>
      <c r="BM134"/>
      <c r="BN134"/>
      <c r="BO134"/>
      <c r="BP134"/>
      <c r="BQ134"/>
      <c r="BR134"/>
      <c r="BS134"/>
      <c r="BT134"/>
      <c r="BU134"/>
      <c r="BV134"/>
    </row>
    <row r="135" spans="1:74" x14ac:dyDescent="0.25">
      <c r="A135" t="s">
        <v>166</v>
      </c>
      <c r="B135">
        <v>476988</v>
      </c>
      <c r="C135">
        <v>464319.62</v>
      </c>
      <c r="D135">
        <v>440643</v>
      </c>
      <c r="E135">
        <v>404717</v>
      </c>
      <c r="F135">
        <v>410905</v>
      </c>
      <c r="G135">
        <v>379130.05</v>
      </c>
      <c r="H135">
        <v>217050</v>
      </c>
      <c r="I135">
        <v>302427</v>
      </c>
      <c r="J135">
        <v>324548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/>
      <c r="BL135"/>
      <c r="BM135"/>
      <c r="BN135"/>
      <c r="BO135"/>
      <c r="BP135"/>
      <c r="BQ135"/>
      <c r="BR135"/>
      <c r="BS135"/>
      <c r="BT135"/>
      <c r="BU135"/>
      <c r="BV135"/>
    </row>
    <row r="136" spans="1:74" x14ac:dyDescent="0.25">
      <c r="A136" t="s">
        <v>167</v>
      </c>
      <c r="B136">
        <v>476988</v>
      </c>
      <c r="C136">
        <v>464319.62</v>
      </c>
      <c r="D136">
        <v>440643</v>
      </c>
      <c r="E136">
        <v>404717</v>
      </c>
      <c r="F136">
        <v>410905</v>
      </c>
      <c r="G136">
        <v>379130.05</v>
      </c>
      <c r="H136">
        <v>217050</v>
      </c>
      <c r="I136">
        <v>302427</v>
      </c>
      <c r="J136">
        <v>324548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/>
      <c r="BL136"/>
      <c r="BM136"/>
      <c r="BN136"/>
      <c r="BO136"/>
      <c r="BP136"/>
      <c r="BQ136"/>
      <c r="BR136"/>
      <c r="BS136"/>
      <c r="BT136"/>
      <c r="BU136"/>
      <c r="BV136"/>
    </row>
    <row r="137" spans="1:74" x14ac:dyDescent="0.25">
      <c r="A137" t="s">
        <v>168</v>
      </c>
      <c r="B137">
        <v>0</v>
      </c>
      <c r="C137">
        <v>0</v>
      </c>
      <c r="D137">
        <v>0</v>
      </c>
      <c r="E137">
        <v>1736</v>
      </c>
      <c r="F137">
        <v>1939</v>
      </c>
      <c r="G137">
        <v>0</v>
      </c>
      <c r="H137">
        <v>1169</v>
      </c>
      <c r="I137">
        <v>1797</v>
      </c>
      <c r="J137">
        <v>2825</v>
      </c>
      <c r="K137">
        <v>789.28</v>
      </c>
      <c r="L137">
        <v>1822</v>
      </c>
      <c r="M137">
        <v>8009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/>
      <c r="BL137"/>
      <c r="BM137"/>
      <c r="BN137"/>
      <c r="BO137"/>
      <c r="BP137"/>
      <c r="BQ137"/>
      <c r="BR137"/>
      <c r="BS137"/>
      <c r="BT137"/>
      <c r="BU137"/>
      <c r="BV137"/>
    </row>
    <row r="138" spans="1:74" x14ac:dyDescent="0.25">
      <c r="A138" t="s">
        <v>169</v>
      </c>
      <c r="B138">
        <v>0</v>
      </c>
      <c r="C138">
        <v>0</v>
      </c>
      <c r="D138">
        <v>0</v>
      </c>
      <c r="E138">
        <v>1736</v>
      </c>
      <c r="F138">
        <v>1939</v>
      </c>
      <c r="G138">
        <v>0</v>
      </c>
      <c r="H138">
        <v>1169</v>
      </c>
      <c r="I138">
        <v>1797</v>
      </c>
      <c r="J138">
        <v>2825</v>
      </c>
      <c r="K138">
        <v>789.28</v>
      </c>
      <c r="L138">
        <v>1822</v>
      </c>
      <c r="M138">
        <v>8009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/>
      <c r="BL138"/>
      <c r="BM138"/>
      <c r="BN138"/>
      <c r="BO138"/>
      <c r="BP138"/>
      <c r="BQ138"/>
      <c r="BR138"/>
      <c r="BS138"/>
      <c r="BT138"/>
      <c r="BU138"/>
      <c r="BV138"/>
    </row>
    <row r="139" spans="1:74" x14ac:dyDescent="0.25">
      <c r="A139" t="s">
        <v>170</v>
      </c>
      <c r="B139">
        <v>551413</v>
      </c>
      <c r="C139">
        <v>888768.97</v>
      </c>
      <c r="D139">
        <v>604281</v>
      </c>
      <c r="E139">
        <v>584237</v>
      </c>
      <c r="F139">
        <v>500675</v>
      </c>
      <c r="G139">
        <v>791944.44</v>
      </c>
      <c r="H139">
        <v>389610</v>
      </c>
      <c r="I139">
        <v>497561</v>
      </c>
      <c r="J139">
        <v>455607</v>
      </c>
      <c r="K139">
        <v>666610.35</v>
      </c>
      <c r="L139">
        <v>953357</v>
      </c>
      <c r="M139">
        <v>557708</v>
      </c>
      <c r="N139">
        <v>405706</v>
      </c>
      <c r="O139">
        <v>674569.12</v>
      </c>
      <c r="P139">
        <v>489375</v>
      </c>
      <c r="Q139">
        <v>511319</v>
      </c>
      <c r="R139">
        <v>495301</v>
      </c>
      <c r="S139">
        <v>792321.85</v>
      </c>
      <c r="T139">
        <v>599771</v>
      </c>
      <c r="U139">
        <v>575273</v>
      </c>
      <c r="V139">
        <v>526501</v>
      </c>
      <c r="W139">
        <v>2694497.18</v>
      </c>
      <c r="X139">
        <v>577927</v>
      </c>
      <c r="Y139">
        <v>554085</v>
      </c>
      <c r="Z139">
        <v>1001879</v>
      </c>
      <c r="AA139">
        <v>782730.87</v>
      </c>
      <c r="AB139">
        <v>567442</v>
      </c>
      <c r="AC139">
        <v>626500</v>
      </c>
      <c r="AD139">
        <v>533172</v>
      </c>
      <c r="AE139">
        <v>734767.05</v>
      </c>
      <c r="AF139">
        <v>527041</v>
      </c>
      <c r="AG139">
        <v>515117</v>
      </c>
      <c r="AH139">
        <v>476294</v>
      </c>
      <c r="AI139">
        <v>663042.93000000005</v>
      </c>
      <c r="AJ139">
        <v>460875</v>
      </c>
      <c r="AK139">
        <v>493551</v>
      </c>
      <c r="AL139">
        <v>435554</v>
      </c>
      <c r="AM139">
        <v>595613.22</v>
      </c>
      <c r="AN139">
        <v>388357</v>
      </c>
      <c r="AO139">
        <v>374889</v>
      </c>
      <c r="AP139">
        <v>361099</v>
      </c>
      <c r="AQ139">
        <v>549537.03</v>
      </c>
      <c r="AR139">
        <v>340607</v>
      </c>
      <c r="AS139">
        <v>316784</v>
      </c>
      <c r="AT139">
        <v>330522</v>
      </c>
      <c r="AU139">
        <v>476919.24</v>
      </c>
      <c r="AV139">
        <v>307328</v>
      </c>
      <c r="AW139">
        <v>276383</v>
      </c>
      <c r="AX139">
        <v>264929</v>
      </c>
      <c r="AY139">
        <v>386807.67</v>
      </c>
      <c r="AZ139">
        <v>235049</v>
      </c>
      <c r="BA139">
        <v>223155</v>
      </c>
      <c r="BB139">
        <v>229436</v>
      </c>
      <c r="BC139">
        <v>309432</v>
      </c>
      <c r="BD139">
        <v>152493</v>
      </c>
      <c r="BE139">
        <v>152768</v>
      </c>
      <c r="BF139">
        <v>172202</v>
      </c>
      <c r="BG139">
        <v>267405</v>
      </c>
      <c r="BH139">
        <v>146602</v>
      </c>
      <c r="BI139">
        <v>138970</v>
      </c>
      <c r="BJ139">
        <v>123731</v>
      </c>
      <c r="BK139"/>
      <c r="BL139"/>
      <c r="BM139"/>
      <c r="BN139"/>
      <c r="BO139"/>
      <c r="BP139"/>
      <c r="BQ139"/>
      <c r="BR139"/>
      <c r="BS139"/>
      <c r="BT139"/>
      <c r="BU139"/>
      <c r="BV139"/>
    </row>
    <row r="140" spans="1:74" x14ac:dyDescent="0.25">
      <c r="A140" t="s">
        <v>171</v>
      </c>
      <c r="B140">
        <v>18251871</v>
      </c>
      <c r="C140">
        <v>18467860.920000002</v>
      </c>
      <c r="D140">
        <v>16941497</v>
      </c>
      <c r="E140">
        <v>17309292</v>
      </c>
      <c r="F140">
        <v>16674456</v>
      </c>
      <c r="G140">
        <v>17356306.079999998</v>
      </c>
      <c r="H140">
        <v>13778005</v>
      </c>
      <c r="I140">
        <v>16956092</v>
      </c>
      <c r="J140">
        <v>15835386</v>
      </c>
      <c r="K140">
        <v>16025340.470000001</v>
      </c>
      <c r="L140">
        <v>16019485</v>
      </c>
      <c r="M140">
        <v>14389883</v>
      </c>
      <c r="N140">
        <v>15333289</v>
      </c>
      <c r="O140">
        <v>16929985.850000001</v>
      </c>
      <c r="P140">
        <v>16375469</v>
      </c>
      <c r="Q140">
        <v>17565412</v>
      </c>
      <c r="R140">
        <v>16553009</v>
      </c>
      <c r="S140">
        <v>17190904.129999999</v>
      </c>
      <c r="T140">
        <v>16493953</v>
      </c>
      <c r="U140">
        <v>16464720</v>
      </c>
      <c r="V140">
        <v>15900331</v>
      </c>
      <c r="W140">
        <v>17033213.100000001</v>
      </c>
      <c r="X140">
        <v>16156395</v>
      </c>
      <c r="Y140">
        <v>15773473</v>
      </c>
      <c r="Z140">
        <v>15272566</v>
      </c>
      <c r="AA140">
        <v>16088514.73</v>
      </c>
      <c r="AB140">
        <v>14808528</v>
      </c>
      <c r="AC140">
        <v>15635220</v>
      </c>
      <c r="AD140">
        <v>14611809</v>
      </c>
      <c r="AE140">
        <v>15272939.939999999</v>
      </c>
      <c r="AF140">
        <v>13754944</v>
      </c>
      <c r="AG140">
        <v>14119012</v>
      </c>
      <c r="AH140">
        <v>13096278</v>
      </c>
      <c r="AI140">
        <v>13978449.23</v>
      </c>
      <c r="AJ140">
        <v>12615734</v>
      </c>
      <c r="AK140">
        <v>12788241</v>
      </c>
      <c r="AL140">
        <v>11826165</v>
      </c>
      <c r="AM140">
        <v>11875543.720000001</v>
      </c>
      <c r="AN140">
        <v>10562847</v>
      </c>
      <c r="AO140">
        <v>10365925</v>
      </c>
      <c r="AP140">
        <v>10025918</v>
      </c>
      <c r="AQ140">
        <v>10530829.68</v>
      </c>
      <c r="AR140">
        <v>8990399</v>
      </c>
      <c r="AS140">
        <v>8463100</v>
      </c>
      <c r="AT140">
        <v>8988089</v>
      </c>
      <c r="AU140">
        <v>8419960.8399999999</v>
      </c>
      <c r="AV140">
        <v>7590567</v>
      </c>
      <c r="AW140">
        <v>7396840</v>
      </c>
      <c r="AX140">
        <v>7095063</v>
      </c>
      <c r="AY140">
        <v>7405834.4000000004</v>
      </c>
      <c r="AZ140">
        <v>6248538</v>
      </c>
      <c r="BA140">
        <v>6204541</v>
      </c>
      <c r="BB140">
        <v>6055988</v>
      </c>
      <c r="BC140">
        <v>6287719</v>
      </c>
      <c r="BD140">
        <v>5174420</v>
      </c>
      <c r="BE140">
        <v>5097733</v>
      </c>
      <c r="BF140">
        <v>5240376</v>
      </c>
      <c r="BG140">
        <v>5637189</v>
      </c>
      <c r="BH140">
        <v>4958398</v>
      </c>
      <c r="BI140">
        <v>4729928</v>
      </c>
      <c r="BJ140">
        <v>4501587</v>
      </c>
      <c r="BK140"/>
      <c r="BL140"/>
      <c r="BM140"/>
      <c r="BN140"/>
      <c r="BO140"/>
      <c r="BP140"/>
      <c r="BQ140"/>
      <c r="BR140"/>
      <c r="BS140"/>
      <c r="BT140"/>
      <c r="BU140"/>
      <c r="BV140"/>
    </row>
    <row r="141" spans="1:74" x14ac:dyDescent="0.25">
      <c r="A141" t="s">
        <v>172</v>
      </c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</row>
    <row r="142" spans="1:74" x14ac:dyDescent="0.25">
      <c r="A142" t="s">
        <v>173</v>
      </c>
      <c r="B142">
        <v>12924262</v>
      </c>
      <c r="C142">
        <v>12841431.15</v>
      </c>
      <c r="D142">
        <v>11822612</v>
      </c>
      <c r="E142">
        <v>12299061</v>
      </c>
      <c r="F142">
        <v>11819543</v>
      </c>
      <c r="G142">
        <v>11951420.130000001</v>
      </c>
      <c r="H142">
        <v>9995912</v>
      </c>
      <c r="I142">
        <v>12244987</v>
      </c>
      <c r="J142">
        <v>11341854</v>
      </c>
      <c r="K142">
        <v>11224661.02</v>
      </c>
      <c r="L142">
        <v>11314974</v>
      </c>
      <c r="M142">
        <v>10655877</v>
      </c>
      <c r="N142">
        <v>10956372</v>
      </c>
      <c r="O142">
        <v>11618136.960000001</v>
      </c>
      <c r="P142">
        <v>11440706</v>
      </c>
      <c r="Q142">
        <v>12515617</v>
      </c>
      <c r="R142">
        <v>11724689</v>
      </c>
      <c r="S142">
        <v>11326601.66</v>
      </c>
      <c r="T142">
        <v>11157781</v>
      </c>
      <c r="U142">
        <v>11275590</v>
      </c>
      <c r="V142">
        <v>10884239</v>
      </c>
      <c r="W142">
        <v>11402899.24</v>
      </c>
      <c r="X142">
        <v>11132991</v>
      </c>
      <c r="Y142">
        <v>10954580</v>
      </c>
      <c r="Z142">
        <v>10559291</v>
      </c>
      <c r="AA142">
        <v>10967477.460000001</v>
      </c>
      <c r="AB142">
        <v>10307094</v>
      </c>
      <c r="AC142">
        <v>10911087</v>
      </c>
      <c r="AD142">
        <v>10218992</v>
      </c>
      <c r="AE142">
        <v>10478510.08</v>
      </c>
      <c r="AF142">
        <v>9547593</v>
      </c>
      <c r="AG142">
        <v>9867807</v>
      </c>
      <c r="AH142">
        <v>9105820</v>
      </c>
      <c r="AI142">
        <v>9652085.5199999996</v>
      </c>
      <c r="AJ142">
        <v>8779231</v>
      </c>
      <c r="AK142">
        <v>8850290</v>
      </c>
      <c r="AL142">
        <v>8191275</v>
      </c>
      <c r="AM142">
        <v>8015365.3099999996</v>
      </c>
      <c r="AN142">
        <v>7258508</v>
      </c>
      <c r="AO142">
        <v>7118781</v>
      </c>
      <c r="AP142">
        <v>6953406</v>
      </c>
      <c r="AQ142">
        <v>7153884.3099999996</v>
      </c>
      <c r="AR142">
        <v>6232265</v>
      </c>
      <c r="AS142">
        <v>5848961</v>
      </c>
      <c r="AT142">
        <v>6324281</v>
      </c>
      <c r="AU142">
        <v>5678552.4100000001</v>
      </c>
      <c r="AV142">
        <v>5244878</v>
      </c>
      <c r="AW142">
        <v>5160839</v>
      </c>
      <c r="AX142">
        <v>4989708</v>
      </c>
      <c r="AY142">
        <v>5077737.99</v>
      </c>
      <c r="AZ142">
        <v>4331145</v>
      </c>
      <c r="BA142">
        <v>4366957</v>
      </c>
      <c r="BB142">
        <v>4276381</v>
      </c>
      <c r="BC142">
        <v>4370222</v>
      </c>
      <c r="BD142">
        <v>3664507</v>
      </c>
      <c r="BE142">
        <v>3626765</v>
      </c>
      <c r="BF142">
        <v>3733576</v>
      </c>
      <c r="BG142">
        <v>3958923</v>
      </c>
      <c r="BH142">
        <v>3553118</v>
      </c>
      <c r="BI142">
        <v>3428139</v>
      </c>
      <c r="BJ142">
        <v>3206549</v>
      </c>
      <c r="BK142"/>
      <c r="BL142"/>
      <c r="BM142"/>
      <c r="BN142"/>
      <c r="BO142"/>
      <c r="BP142"/>
      <c r="BQ142"/>
      <c r="BR142"/>
      <c r="BS142"/>
      <c r="BT142"/>
      <c r="BU142"/>
      <c r="BV142"/>
    </row>
    <row r="143" spans="1:74" x14ac:dyDescent="0.25">
      <c r="A143" t="s">
        <v>174</v>
      </c>
      <c r="B143">
        <v>12731006</v>
      </c>
      <c r="C143">
        <v>12653716.199999999</v>
      </c>
      <c r="D143">
        <v>11636540</v>
      </c>
      <c r="E143">
        <v>0</v>
      </c>
      <c r="F143">
        <v>0</v>
      </c>
      <c r="G143">
        <v>11805858.58</v>
      </c>
      <c r="H143">
        <v>9851649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11094430</v>
      </c>
      <c r="Q143">
        <v>12085547</v>
      </c>
      <c r="R143">
        <v>11369668</v>
      </c>
      <c r="S143">
        <v>11326601.66</v>
      </c>
      <c r="T143">
        <v>11157781</v>
      </c>
      <c r="U143">
        <v>11275590</v>
      </c>
      <c r="V143">
        <v>10884239</v>
      </c>
      <c r="W143">
        <v>11402899.24</v>
      </c>
      <c r="X143">
        <v>11132991</v>
      </c>
      <c r="Y143">
        <v>10954580</v>
      </c>
      <c r="Z143">
        <v>10559291</v>
      </c>
      <c r="AA143">
        <v>10967477.460000001</v>
      </c>
      <c r="AB143">
        <v>10307094</v>
      </c>
      <c r="AC143">
        <v>10911087</v>
      </c>
      <c r="AD143">
        <v>10218992</v>
      </c>
      <c r="AE143">
        <v>10478510.08</v>
      </c>
      <c r="AF143">
        <v>9547593</v>
      </c>
      <c r="AG143">
        <v>9867807</v>
      </c>
      <c r="AH143">
        <v>9105820</v>
      </c>
      <c r="AI143">
        <v>9652085.5199999996</v>
      </c>
      <c r="AJ143">
        <v>8779231</v>
      </c>
      <c r="AK143">
        <v>8850290</v>
      </c>
      <c r="AL143">
        <v>8191275</v>
      </c>
      <c r="AM143">
        <v>8015365.3099999996</v>
      </c>
      <c r="AN143">
        <v>7258508</v>
      </c>
      <c r="AO143">
        <v>7118781</v>
      </c>
      <c r="AP143">
        <v>6953406</v>
      </c>
      <c r="AQ143">
        <v>7153884.3099999996</v>
      </c>
      <c r="AR143">
        <v>6232265</v>
      </c>
      <c r="AS143">
        <v>5848961</v>
      </c>
      <c r="AT143">
        <v>6324281</v>
      </c>
      <c r="AU143">
        <v>5678552.4100000001</v>
      </c>
      <c r="AV143">
        <v>5244878</v>
      </c>
      <c r="AW143">
        <v>5160839</v>
      </c>
      <c r="AX143">
        <v>4989708</v>
      </c>
      <c r="AY143">
        <v>5077737.99</v>
      </c>
      <c r="AZ143">
        <v>4331145</v>
      </c>
      <c r="BA143">
        <v>4366957</v>
      </c>
      <c r="BB143">
        <v>4276381</v>
      </c>
      <c r="BC143">
        <v>4370222</v>
      </c>
      <c r="BD143">
        <v>3664507</v>
      </c>
      <c r="BE143">
        <v>3626765</v>
      </c>
      <c r="BF143">
        <v>3733576</v>
      </c>
      <c r="BG143">
        <v>3958923</v>
      </c>
      <c r="BH143">
        <v>3553118</v>
      </c>
      <c r="BI143">
        <v>3428139</v>
      </c>
      <c r="BJ143">
        <v>3206549</v>
      </c>
      <c r="BK143"/>
      <c r="BL143"/>
      <c r="BM143"/>
      <c r="BN143"/>
      <c r="BO143"/>
      <c r="BP143"/>
      <c r="BQ143"/>
      <c r="BR143"/>
      <c r="BS143"/>
      <c r="BT143"/>
      <c r="BU143"/>
      <c r="BV143"/>
    </row>
    <row r="144" spans="1:74" x14ac:dyDescent="0.25">
      <c r="A144" t="s">
        <v>175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346276</v>
      </c>
      <c r="Q144">
        <v>430070</v>
      </c>
      <c r="R144">
        <v>355021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/>
      <c r="BL144"/>
      <c r="BM144"/>
      <c r="BN144"/>
      <c r="BO144"/>
      <c r="BP144"/>
      <c r="BQ144"/>
      <c r="BR144"/>
      <c r="BS144"/>
      <c r="BT144"/>
      <c r="BU144"/>
      <c r="BV144"/>
    </row>
    <row r="145" spans="1:74" x14ac:dyDescent="0.25">
      <c r="A145" t="s">
        <v>176</v>
      </c>
      <c r="B145">
        <v>193256</v>
      </c>
      <c r="C145">
        <v>187714.95</v>
      </c>
      <c r="D145">
        <v>186072</v>
      </c>
      <c r="E145">
        <v>175904</v>
      </c>
      <c r="F145">
        <v>155261</v>
      </c>
      <c r="G145">
        <v>145561.56</v>
      </c>
      <c r="H145">
        <v>144263</v>
      </c>
      <c r="I145">
        <v>156296</v>
      </c>
      <c r="J145">
        <v>162679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/>
      <c r="BL145"/>
      <c r="BM145"/>
      <c r="BN145"/>
      <c r="BO145"/>
      <c r="BP145"/>
      <c r="BQ145"/>
      <c r="BR145"/>
      <c r="BS145"/>
      <c r="BT145"/>
      <c r="BU145"/>
      <c r="BV145"/>
    </row>
    <row r="146" spans="1:74" x14ac:dyDescent="0.25">
      <c r="A146" t="s">
        <v>177</v>
      </c>
      <c r="B146">
        <v>3192385</v>
      </c>
      <c r="C146">
        <v>3492724.32</v>
      </c>
      <c r="D146">
        <v>3130361</v>
      </c>
      <c r="E146">
        <v>3025982</v>
      </c>
      <c r="F146">
        <v>2869831</v>
      </c>
      <c r="G146">
        <v>3220238.22</v>
      </c>
      <c r="H146">
        <v>2559744</v>
      </c>
      <c r="I146">
        <v>2859137</v>
      </c>
      <c r="J146">
        <v>2686473</v>
      </c>
      <c r="K146">
        <v>2905574.58</v>
      </c>
      <c r="L146">
        <v>2890864</v>
      </c>
      <c r="M146">
        <v>2461776</v>
      </c>
      <c r="N146">
        <v>2698311</v>
      </c>
      <c r="O146">
        <v>3071778.64</v>
      </c>
      <c r="P146">
        <v>3000868</v>
      </c>
      <c r="Q146">
        <v>3056600</v>
      </c>
      <c r="R146">
        <v>2968668</v>
      </c>
      <c r="S146">
        <v>3646132.84</v>
      </c>
      <c r="T146">
        <v>3536382</v>
      </c>
      <c r="U146">
        <v>3473041</v>
      </c>
      <c r="V146">
        <v>3384114</v>
      </c>
      <c r="W146">
        <v>3683266.49</v>
      </c>
      <c r="X146">
        <v>3448361</v>
      </c>
      <c r="Y146">
        <v>3312962</v>
      </c>
      <c r="Z146">
        <v>3300993</v>
      </c>
      <c r="AA146">
        <v>3435943.67</v>
      </c>
      <c r="AB146">
        <v>3166546</v>
      </c>
      <c r="AC146">
        <v>3344734</v>
      </c>
      <c r="AD146">
        <v>3181693</v>
      </c>
      <c r="AE146">
        <v>3217469.32</v>
      </c>
      <c r="AF146">
        <v>3040996</v>
      </c>
      <c r="AG146">
        <v>3070881</v>
      </c>
      <c r="AH146">
        <v>2930566</v>
      </c>
      <c r="AI146">
        <v>2903548.04</v>
      </c>
      <c r="AJ146">
        <v>2724149</v>
      </c>
      <c r="AK146">
        <v>2834590</v>
      </c>
      <c r="AL146">
        <v>2596036</v>
      </c>
      <c r="AM146">
        <v>2577748.25</v>
      </c>
      <c r="AN146">
        <v>2314423</v>
      </c>
      <c r="AO146">
        <v>2262524</v>
      </c>
      <c r="AP146">
        <v>2146347</v>
      </c>
      <c r="AQ146">
        <v>2196312.61</v>
      </c>
      <c r="AR146">
        <v>1909594</v>
      </c>
      <c r="AS146">
        <v>1818814</v>
      </c>
      <c r="AT146">
        <v>1831702</v>
      </c>
      <c r="AU146">
        <v>1748651.01</v>
      </c>
      <c r="AV146">
        <v>1590797</v>
      </c>
      <c r="AW146">
        <v>1500731</v>
      </c>
      <c r="AX146">
        <v>1465366</v>
      </c>
      <c r="AY146">
        <v>1548356.21</v>
      </c>
      <c r="AZ146">
        <v>1310502</v>
      </c>
      <c r="BA146">
        <v>1232995</v>
      </c>
      <c r="BB146">
        <v>1258705</v>
      </c>
      <c r="BC146">
        <v>1273616</v>
      </c>
      <c r="BD146">
        <v>1104339</v>
      </c>
      <c r="BE146">
        <v>1077528</v>
      </c>
      <c r="BF146">
        <v>1116276</v>
      </c>
      <c r="BG146">
        <v>1160135</v>
      </c>
      <c r="BH146">
        <v>1039655</v>
      </c>
      <c r="BI146">
        <v>979102</v>
      </c>
      <c r="BJ146">
        <v>985614</v>
      </c>
      <c r="BK146"/>
      <c r="BL146"/>
      <c r="BM146"/>
      <c r="BN146"/>
      <c r="BO146"/>
      <c r="BP146"/>
      <c r="BQ146"/>
      <c r="BR146"/>
      <c r="BS146"/>
      <c r="BT146"/>
      <c r="BU146"/>
      <c r="BV146"/>
    </row>
    <row r="147" spans="1:74" x14ac:dyDescent="0.25">
      <c r="A147" t="s">
        <v>178</v>
      </c>
      <c r="B147">
        <v>2566565</v>
      </c>
      <c r="C147">
        <v>2925061.68</v>
      </c>
      <c r="D147">
        <v>2542997</v>
      </c>
      <c r="E147">
        <v>2475322</v>
      </c>
      <c r="F147">
        <v>2304264</v>
      </c>
      <c r="G147">
        <v>2614372.9900000002</v>
      </c>
      <c r="H147">
        <v>2093949</v>
      </c>
      <c r="I147">
        <v>2343806</v>
      </c>
      <c r="J147">
        <v>2202814</v>
      </c>
      <c r="K147">
        <v>2400402.2400000002</v>
      </c>
      <c r="L147">
        <v>2426622</v>
      </c>
      <c r="M147">
        <v>2002344</v>
      </c>
      <c r="N147">
        <v>2217773</v>
      </c>
      <c r="O147">
        <v>2593557.7999999998</v>
      </c>
      <c r="P147">
        <v>2571877</v>
      </c>
      <c r="Q147">
        <v>2521912</v>
      </c>
      <c r="R147">
        <v>0</v>
      </c>
      <c r="S147">
        <v>3011825.25</v>
      </c>
      <c r="T147">
        <v>3065776</v>
      </c>
      <c r="U147">
        <v>2987472</v>
      </c>
      <c r="V147">
        <v>2962986</v>
      </c>
      <c r="W147">
        <v>3079329.63</v>
      </c>
      <c r="X147">
        <v>2976318</v>
      </c>
      <c r="Y147">
        <v>2867623</v>
      </c>
      <c r="Z147">
        <v>2892937</v>
      </c>
      <c r="AA147">
        <v>2913881.54</v>
      </c>
      <c r="AB147">
        <v>2779291</v>
      </c>
      <c r="AC147">
        <v>2792999</v>
      </c>
      <c r="AD147">
        <v>2723299</v>
      </c>
      <c r="AE147">
        <v>2751745.21</v>
      </c>
      <c r="AF147">
        <v>2659252</v>
      </c>
      <c r="AG147">
        <v>2679136</v>
      </c>
      <c r="AH147">
        <v>2557672</v>
      </c>
      <c r="AI147">
        <v>2525352.7200000002</v>
      </c>
      <c r="AJ147">
        <v>2388368</v>
      </c>
      <c r="AK147">
        <v>2439634</v>
      </c>
      <c r="AL147">
        <v>2272009</v>
      </c>
      <c r="AM147">
        <v>2261297.65</v>
      </c>
      <c r="AN147">
        <v>2026055</v>
      </c>
      <c r="AO147">
        <v>1945436</v>
      </c>
      <c r="AP147">
        <v>1862708</v>
      </c>
      <c r="AQ147">
        <v>1914990.02</v>
      </c>
      <c r="AR147">
        <v>1696925</v>
      </c>
      <c r="AS147">
        <v>1607898</v>
      </c>
      <c r="AT147">
        <v>1571182</v>
      </c>
      <c r="AU147">
        <v>1531641.08</v>
      </c>
      <c r="AV147">
        <v>1355239</v>
      </c>
      <c r="AW147">
        <v>1270384</v>
      </c>
      <c r="AX147">
        <v>1228421</v>
      </c>
      <c r="AY147">
        <v>1294192.52</v>
      </c>
      <c r="AZ147">
        <v>1120008</v>
      </c>
      <c r="BA147">
        <v>1021649</v>
      </c>
      <c r="BB147">
        <v>1032659</v>
      </c>
      <c r="BC147">
        <v>1061978</v>
      </c>
      <c r="BD147">
        <v>909995</v>
      </c>
      <c r="BE147">
        <v>887002</v>
      </c>
      <c r="BF147">
        <v>0</v>
      </c>
      <c r="BG147">
        <v>0</v>
      </c>
      <c r="BH147">
        <v>0</v>
      </c>
      <c r="BI147">
        <v>0</v>
      </c>
      <c r="BJ147">
        <v>0</v>
      </c>
      <c r="BK147"/>
      <c r="BL147"/>
      <c r="BM147"/>
      <c r="BN147"/>
      <c r="BO147"/>
      <c r="BP147"/>
      <c r="BQ147"/>
      <c r="BR147"/>
      <c r="BS147"/>
      <c r="BT147"/>
      <c r="BU147"/>
      <c r="BV147"/>
    </row>
    <row r="148" spans="1:74" x14ac:dyDescent="0.25">
      <c r="A148" t="s">
        <v>179</v>
      </c>
      <c r="B148">
        <v>625820</v>
      </c>
      <c r="C148">
        <v>567662.65</v>
      </c>
      <c r="D148">
        <v>587364</v>
      </c>
      <c r="E148">
        <v>550660</v>
      </c>
      <c r="F148">
        <v>565567</v>
      </c>
      <c r="G148">
        <v>605865.24</v>
      </c>
      <c r="H148">
        <v>465795</v>
      </c>
      <c r="I148">
        <v>515331</v>
      </c>
      <c r="J148">
        <v>483659</v>
      </c>
      <c r="K148">
        <v>505172.34</v>
      </c>
      <c r="L148">
        <v>464242</v>
      </c>
      <c r="M148">
        <v>459432</v>
      </c>
      <c r="N148">
        <v>480538</v>
      </c>
      <c r="O148">
        <v>478220.84</v>
      </c>
      <c r="P148">
        <v>428991</v>
      </c>
      <c r="Q148">
        <v>534688</v>
      </c>
      <c r="R148">
        <v>0</v>
      </c>
      <c r="S148">
        <v>634307.59</v>
      </c>
      <c r="T148">
        <v>470606</v>
      </c>
      <c r="U148">
        <v>485569</v>
      </c>
      <c r="V148">
        <v>421128</v>
      </c>
      <c r="W148">
        <v>603936.86</v>
      </c>
      <c r="X148">
        <v>472043</v>
      </c>
      <c r="Y148">
        <v>445339</v>
      </c>
      <c r="Z148">
        <v>408056</v>
      </c>
      <c r="AA148">
        <v>522062.13</v>
      </c>
      <c r="AB148">
        <v>387255</v>
      </c>
      <c r="AC148">
        <v>551735</v>
      </c>
      <c r="AD148">
        <v>458394</v>
      </c>
      <c r="AE148">
        <v>465724.11</v>
      </c>
      <c r="AF148">
        <v>381744</v>
      </c>
      <c r="AG148">
        <v>391745</v>
      </c>
      <c r="AH148">
        <v>372894</v>
      </c>
      <c r="AI148">
        <v>378195.32</v>
      </c>
      <c r="AJ148">
        <v>335781</v>
      </c>
      <c r="AK148">
        <v>394956</v>
      </c>
      <c r="AL148">
        <v>324027</v>
      </c>
      <c r="AM148">
        <v>316450.59999999998</v>
      </c>
      <c r="AN148">
        <v>288368</v>
      </c>
      <c r="AO148">
        <v>317088</v>
      </c>
      <c r="AP148">
        <v>283639</v>
      </c>
      <c r="AQ148">
        <v>281322.59000000003</v>
      </c>
      <c r="AR148">
        <v>212669</v>
      </c>
      <c r="AS148">
        <v>210916</v>
      </c>
      <c r="AT148">
        <v>260520</v>
      </c>
      <c r="AU148">
        <v>217009.92000000001</v>
      </c>
      <c r="AV148">
        <v>235558</v>
      </c>
      <c r="AW148">
        <v>230347</v>
      </c>
      <c r="AX148">
        <v>236945</v>
      </c>
      <c r="AY148">
        <v>254163.69</v>
      </c>
      <c r="AZ148">
        <v>190494</v>
      </c>
      <c r="BA148">
        <v>211346</v>
      </c>
      <c r="BB148">
        <v>226046</v>
      </c>
      <c r="BC148">
        <v>211638</v>
      </c>
      <c r="BD148">
        <v>194344</v>
      </c>
      <c r="BE148">
        <v>190526</v>
      </c>
      <c r="BF148">
        <v>0</v>
      </c>
      <c r="BG148">
        <v>0</v>
      </c>
      <c r="BH148">
        <v>0</v>
      </c>
      <c r="BI148">
        <v>0</v>
      </c>
      <c r="BJ148">
        <v>0</v>
      </c>
      <c r="BK148"/>
      <c r="BL148"/>
      <c r="BM148"/>
      <c r="BN148"/>
      <c r="BO148"/>
      <c r="BP148"/>
      <c r="BQ148"/>
      <c r="BR148"/>
      <c r="BS148"/>
      <c r="BT148"/>
      <c r="BU148"/>
      <c r="BV148"/>
    </row>
    <row r="149" spans="1:74" x14ac:dyDescent="0.25">
      <c r="A149" t="s">
        <v>180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16704.900000000001</v>
      </c>
      <c r="AZ149">
        <v>12827</v>
      </c>
      <c r="BA149">
        <v>23731</v>
      </c>
      <c r="BB149">
        <v>2335</v>
      </c>
      <c r="BC149">
        <v>2310</v>
      </c>
      <c r="BD149">
        <v>2535</v>
      </c>
      <c r="BE149">
        <v>9230</v>
      </c>
      <c r="BF149">
        <v>2360</v>
      </c>
      <c r="BG149">
        <v>0</v>
      </c>
      <c r="BH149">
        <v>0</v>
      </c>
      <c r="BI149">
        <v>0</v>
      </c>
      <c r="BJ149">
        <v>0</v>
      </c>
      <c r="BK149"/>
      <c r="BL149"/>
      <c r="BM149"/>
      <c r="BN149"/>
      <c r="BO149"/>
      <c r="BP149"/>
      <c r="BQ149"/>
      <c r="BR149"/>
      <c r="BS149"/>
      <c r="BT149"/>
      <c r="BU149"/>
      <c r="BV149"/>
    </row>
    <row r="150" spans="1:74" x14ac:dyDescent="0.25">
      <c r="A150" t="s">
        <v>181</v>
      </c>
      <c r="B150">
        <v>0</v>
      </c>
      <c r="C150">
        <v>-3339.35</v>
      </c>
      <c r="D150">
        <v>0</v>
      </c>
      <c r="E150">
        <v>3610</v>
      </c>
      <c r="F150">
        <v>0</v>
      </c>
      <c r="G150">
        <v>-22748.02</v>
      </c>
      <c r="H150">
        <v>32235</v>
      </c>
      <c r="I150">
        <v>7041</v>
      </c>
      <c r="J150">
        <v>6753</v>
      </c>
      <c r="K150">
        <v>-2680.79</v>
      </c>
      <c r="L150">
        <v>2006</v>
      </c>
      <c r="M150">
        <v>0</v>
      </c>
      <c r="N150">
        <v>11421</v>
      </c>
      <c r="O150">
        <v>3750.11</v>
      </c>
      <c r="P150">
        <v>4014</v>
      </c>
      <c r="Q150">
        <v>8244</v>
      </c>
      <c r="R150">
        <v>1768</v>
      </c>
      <c r="S150">
        <v>25843.61</v>
      </c>
      <c r="T150">
        <v>16367</v>
      </c>
      <c r="U150">
        <v>1206</v>
      </c>
      <c r="V150">
        <v>421</v>
      </c>
      <c r="W150">
        <v>-1589.11</v>
      </c>
      <c r="X150">
        <v>0</v>
      </c>
      <c r="Y150">
        <v>597</v>
      </c>
      <c r="Z150">
        <v>6856</v>
      </c>
      <c r="AA150">
        <v>9669.85</v>
      </c>
      <c r="AB150">
        <v>2093</v>
      </c>
      <c r="AC150">
        <v>29</v>
      </c>
      <c r="AD150">
        <v>110</v>
      </c>
      <c r="AE150">
        <v>2524.94</v>
      </c>
      <c r="AF150">
        <v>13042</v>
      </c>
      <c r="AG150">
        <v>1488</v>
      </c>
      <c r="AH150">
        <v>5992</v>
      </c>
      <c r="AI150">
        <v>23084.12</v>
      </c>
      <c r="AJ150">
        <v>10730</v>
      </c>
      <c r="AK150">
        <v>1749</v>
      </c>
      <c r="AL150">
        <v>24825</v>
      </c>
      <c r="AM150">
        <v>31305.01</v>
      </c>
      <c r="AN150">
        <v>7850</v>
      </c>
      <c r="AO150">
        <v>9628</v>
      </c>
      <c r="AP150">
        <v>498</v>
      </c>
      <c r="AQ150">
        <v>6178.85</v>
      </c>
      <c r="AR150">
        <v>0</v>
      </c>
      <c r="AS150">
        <v>3121</v>
      </c>
      <c r="AT150">
        <v>0</v>
      </c>
      <c r="AU150">
        <v>60733.96</v>
      </c>
      <c r="AV150">
        <v>2795</v>
      </c>
      <c r="AW150">
        <v>8232</v>
      </c>
      <c r="AX150">
        <v>6958</v>
      </c>
      <c r="AY150">
        <v>8907.98</v>
      </c>
      <c r="AZ150">
        <v>20231</v>
      </c>
      <c r="BA150">
        <v>15802</v>
      </c>
      <c r="BB150">
        <v>1780</v>
      </c>
      <c r="BC150">
        <v>44885</v>
      </c>
      <c r="BD150">
        <v>8792</v>
      </c>
      <c r="BE150">
        <v>5309</v>
      </c>
      <c r="BF150">
        <v>4272</v>
      </c>
      <c r="BG150">
        <v>7576.75</v>
      </c>
      <c r="BH150">
        <v>0</v>
      </c>
      <c r="BI150">
        <v>0</v>
      </c>
      <c r="BJ150">
        <v>0</v>
      </c>
      <c r="BK150"/>
      <c r="BL150"/>
      <c r="BM150"/>
      <c r="BN150"/>
      <c r="BO150"/>
      <c r="BP150"/>
      <c r="BQ150"/>
      <c r="BR150"/>
      <c r="BS150"/>
      <c r="BT150"/>
      <c r="BU150"/>
      <c r="BV150"/>
    </row>
    <row r="151" spans="1:74" x14ac:dyDescent="0.25">
      <c r="A151" t="s">
        <v>182</v>
      </c>
      <c r="B151">
        <v>16116647</v>
      </c>
      <c r="C151">
        <v>16330816.119999999</v>
      </c>
      <c r="D151">
        <v>14952973</v>
      </c>
      <c r="E151">
        <v>15328653</v>
      </c>
      <c r="F151">
        <v>14689374</v>
      </c>
      <c r="G151">
        <v>15148910.34</v>
      </c>
      <c r="H151">
        <v>12587891</v>
      </c>
      <c r="I151">
        <v>15111165</v>
      </c>
      <c r="J151">
        <v>14035080</v>
      </c>
      <c r="K151">
        <v>14127554.810000001</v>
      </c>
      <c r="L151">
        <v>14207844</v>
      </c>
      <c r="M151">
        <v>13117653</v>
      </c>
      <c r="N151">
        <v>13666104</v>
      </c>
      <c r="O151">
        <v>14693665.710000001</v>
      </c>
      <c r="P151">
        <v>14445588</v>
      </c>
      <c r="Q151">
        <v>15580461</v>
      </c>
      <c r="R151">
        <v>14695125</v>
      </c>
      <c r="S151">
        <v>14998578.109999999</v>
      </c>
      <c r="T151">
        <v>14710530</v>
      </c>
      <c r="U151">
        <v>14749837</v>
      </c>
      <c r="V151">
        <v>14268774</v>
      </c>
      <c r="W151">
        <v>15084576.609999999</v>
      </c>
      <c r="X151">
        <v>14581352</v>
      </c>
      <c r="Y151">
        <v>14268139</v>
      </c>
      <c r="Z151">
        <v>13867140</v>
      </c>
      <c r="AA151">
        <v>14413090.98</v>
      </c>
      <c r="AB151">
        <v>13475733</v>
      </c>
      <c r="AC151">
        <v>14255850</v>
      </c>
      <c r="AD151">
        <v>13400795</v>
      </c>
      <c r="AE151">
        <v>13698504.34</v>
      </c>
      <c r="AF151">
        <v>12601631</v>
      </c>
      <c r="AG151">
        <v>12940176</v>
      </c>
      <c r="AH151">
        <v>12042378</v>
      </c>
      <c r="AI151">
        <v>12578717.68</v>
      </c>
      <c r="AJ151">
        <v>11514110</v>
      </c>
      <c r="AK151">
        <v>11686629</v>
      </c>
      <c r="AL151">
        <v>10812136</v>
      </c>
      <c r="AM151">
        <v>10624418.560000001</v>
      </c>
      <c r="AN151">
        <v>9580781</v>
      </c>
      <c r="AO151">
        <v>9390933</v>
      </c>
      <c r="AP151">
        <v>9100251</v>
      </c>
      <c r="AQ151">
        <v>9374912.3100000005</v>
      </c>
      <c r="AR151">
        <v>8141859</v>
      </c>
      <c r="AS151">
        <v>7670896</v>
      </c>
      <c r="AT151">
        <v>8155983</v>
      </c>
      <c r="AU151">
        <v>7487937.3700000001</v>
      </c>
      <c r="AV151">
        <v>6838470</v>
      </c>
      <c r="AW151">
        <v>6669802</v>
      </c>
      <c r="AX151">
        <v>6462032</v>
      </c>
      <c r="AY151">
        <v>6651707.0700000003</v>
      </c>
      <c r="AZ151">
        <v>5674705</v>
      </c>
      <c r="BA151">
        <v>5639485</v>
      </c>
      <c r="BB151">
        <v>5539201</v>
      </c>
      <c r="BC151">
        <v>5691033</v>
      </c>
      <c r="BD151">
        <v>4780173</v>
      </c>
      <c r="BE151">
        <v>4718832</v>
      </c>
      <c r="BF151">
        <v>4856484</v>
      </c>
      <c r="BG151">
        <v>5149365</v>
      </c>
      <c r="BH151">
        <v>4592773</v>
      </c>
      <c r="BI151">
        <v>4407241</v>
      </c>
      <c r="BJ151">
        <v>4192163</v>
      </c>
      <c r="BK151"/>
      <c r="BL151"/>
      <c r="BM151"/>
      <c r="BN151"/>
      <c r="BO151"/>
      <c r="BP151"/>
      <c r="BQ151"/>
      <c r="BR151"/>
      <c r="BS151"/>
      <c r="BT151"/>
      <c r="BU151"/>
      <c r="BV151"/>
    </row>
    <row r="152" spans="1:74" x14ac:dyDescent="0.25">
      <c r="A152" t="s">
        <v>183</v>
      </c>
      <c r="B152">
        <v>2135224</v>
      </c>
      <c r="C152">
        <v>2137044.7999999998</v>
      </c>
      <c r="D152">
        <v>1988524</v>
      </c>
      <c r="E152">
        <v>1980639</v>
      </c>
      <c r="F152">
        <v>1985082</v>
      </c>
      <c r="G152">
        <v>2207395.7400000002</v>
      </c>
      <c r="H152">
        <v>1190114</v>
      </c>
      <c r="I152">
        <v>1844927</v>
      </c>
      <c r="J152">
        <v>1800306</v>
      </c>
      <c r="K152">
        <v>1897785.66</v>
      </c>
      <c r="L152">
        <v>1811641</v>
      </c>
      <c r="M152">
        <v>1272230</v>
      </c>
      <c r="N152">
        <v>1667185</v>
      </c>
      <c r="O152">
        <v>2236320.14</v>
      </c>
      <c r="P152">
        <v>1929881</v>
      </c>
      <c r="Q152">
        <v>1984951</v>
      </c>
      <c r="R152">
        <v>1857884</v>
      </c>
      <c r="S152">
        <v>2192326.02</v>
      </c>
      <c r="T152">
        <v>1783423</v>
      </c>
      <c r="U152">
        <v>1714883</v>
      </c>
      <c r="V152">
        <v>1631557</v>
      </c>
      <c r="W152">
        <v>1948636.49</v>
      </c>
      <c r="X152">
        <v>1575043</v>
      </c>
      <c r="Y152">
        <v>1505334</v>
      </c>
      <c r="Z152">
        <v>1405426</v>
      </c>
      <c r="AA152">
        <v>1675423.76</v>
      </c>
      <c r="AB152">
        <v>1332795</v>
      </c>
      <c r="AC152">
        <v>1379370</v>
      </c>
      <c r="AD152">
        <v>1211014</v>
      </c>
      <c r="AE152">
        <v>1574435.6</v>
      </c>
      <c r="AF152">
        <v>1153313</v>
      </c>
      <c r="AG152">
        <v>1178836</v>
      </c>
      <c r="AH152">
        <v>1053900</v>
      </c>
      <c r="AI152">
        <v>1399731.55</v>
      </c>
      <c r="AJ152">
        <v>1101624</v>
      </c>
      <c r="AK152">
        <v>1101612</v>
      </c>
      <c r="AL152">
        <v>1014029</v>
      </c>
      <c r="AM152">
        <v>1251125.1599999999</v>
      </c>
      <c r="AN152">
        <v>982066</v>
      </c>
      <c r="AO152">
        <v>974992</v>
      </c>
      <c r="AP152">
        <v>925667</v>
      </c>
      <c r="AQ152">
        <v>1155917.3700000001</v>
      </c>
      <c r="AR152">
        <v>848540</v>
      </c>
      <c r="AS152">
        <v>792204</v>
      </c>
      <c r="AT152">
        <v>832106</v>
      </c>
      <c r="AU152">
        <v>932023.47</v>
      </c>
      <c r="AV152">
        <v>752097</v>
      </c>
      <c r="AW152">
        <v>727038</v>
      </c>
      <c r="AX152">
        <v>633031</v>
      </c>
      <c r="AY152">
        <v>754127.33</v>
      </c>
      <c r="AZ152">
        <v>573833</v>
      </c>
      <c r="BA152">
        <v>565056</v>
      </c>
      <c r="BB152">
        <v>516787</v>
      </c>
      <c r="BC152">
        <v>596686</v>
      </c>
      <c r="BD152">
        <v>394247</v>
      </c>
      <c r="BE152">
        <v>378901</v>
      </c>
      <c r="BF152">
        <v>383892</v>
      </c>
      <c r="BG152">
        <v>487824</v>
      </c>
      <c r="BH152">
        <v>365625</v>
      </c>
      <c r="BI152">
        <v>322687</v>
      </c>
      <c r="BJ152">
        <v>309424</v>
      </c>
      <c r="BK152"/>
      <c r="BL152"/>
      <c r="BM152"/>
      <c r="BN152"/>
      <c r="BO152"/>
      <c r="BP152"/>
      <c r="BQ152"/>
      <c r="BR152"/>
      <c r="BS152"/>
      <c r="BT152"/>
      <c r="BU152"/>
      <c r="BV152"/>
    </row>
    <row r="153" spans="1:74" x14ac:dyDescent="0.25">
      <c r="A153" t="s">
        <v>184</v>
      </c>
      <c r="B153">
        <v>133397</v>
      </c>
      <c r="C153">
        <v>129562.75</v>
      </c>
      <c r="D153">
        <v>122830</v>
      </c>
      <c r="E153">
        <v>98534</v>
      </c>
      <c r="F153">
        <v>93652</v>
      </c>
      <c r="G153">
        <v>99375.45</v>
      </c>
      <c r="H153">
        <v>107653</v>
      </c>
      <c r="I153">
        <v>101832</v>
      </c>
      <c r="J153">
        <v>106752</v>
      </c>
      <c r="K153">
        <v>107717.18</v>
      </c>
      <c r="L153">
        <v>110014</v>
      </c>
      <c r="M153">
        <v>125992</v>
      </c>
      <c r="N153">
        <v>115064</v>
      </c>
      <c r="O153">
        <v>89950.88</v>
      </c>
      <c r="P153">
        <v>99755</v>
      </c>
      <c r="Q153">
        <v>107925</v>
      </c>
      <c r="R153">
        <v>107834</v>
      </c>
      <c r="S153">
        <v>108376.71</v>
      </c>
      <c r="T153">
        <v>95389</v>
      </c>
      <c r="U153">
        <v>98214</v>
      </c>
      <c r="V153">
        <v>98071</v>
      </c>
      <c r="W153">
        <v>98197.59</v>
      </c>
      <c r="X153">
        <v>114946</v>
      </c>
      <c r="Y153">
        <v>124476</v>
      </c>
      <c r="Z153">
        <v>110062</v>
      </c>
      <c r="AA153">
        <v>123476.58</v>
      </c>
      <c r="AB153">
        <v>131697</v>
      </c>
      <c r="AC153">
        <v>130064</v>
      </c>
      <c r="AD153">
        <v>118446</v>
      </c>
      <c r="AE153">
        <v>127447.25</v>
      </c>
      <c r="AF153">
        <v>139961</v>
      </c>
      <c r="AG153">
        <v>140012</v>
      </c>
      <c r="AH153">
        <v>136261</v>
      </c>
      <c r="AI153">
        <v>131380.51999999999</v>
      </c>
      <c r="AJ153">
        <v>127734</v>
      </c>
      <c r="AK153">
        <v>105960</v>
      </c>
      <c r="AL153">
        <v>100941</v>
      </c>
      <c r="AM153">
        <v>99152.57</v>
      </c>
      <c r="AN153">
        <v>75289</v>
      </c>
      <c r="AO153">
        <v>52487</v>
      </c>
      <c r="AP153">
        <v>49692</v>
      </c>
      <c r="AQ153">
        <v>47994.84</v>
      </c>
      <c r="AR153">
        <v>39092</v>
      </c>
      <c r="AS153">
        <v>29893</v>
      </c>
      <c r="AT153">
        <v>29189</v>
      </c>
      <c r="AU153">
        <v>34226.120000000003</v>
      </c>
      <c r="AV153">
        <v>30504</v>
      </c>
      <c r="AW153">
        <v>26373</v>
      </c>
      <c r="AX153">
        <v>26510</v>
      </c>
      <c r="AY153">
        <v>27597.8</v>
      </c>
      <c r="AZ153">
        <v>27894</v>
      </c>
      <c r="BA153">
        <v>24256</v>
      </c>
      <c r="BB153">
        <v>23745</v>
      </c>
      <c r="BC153">
        <v>27357</v>
      </c>
      <c r="BD153">
        <v>26697</v>
      </c>
      <c r="BE153">
        <v>28298</v>
      </c>
      <c r="BF153">
        <v>30777</v>
      </c>
      <c r="BG153">
        <v>39570</v>
      </c>
      <c r="BH153">
        <v>31475</v>
      </c>
      <c r="BI153">
        <v>29755</v>
      </c>
      <c r="BJ153">
        <v>33609</v>
      </c>
      <c r="BK153"/>
      <c r="BL153"/>
      <c r="BM153"/>
      <c r="BN153"/>
      <c r="BO153"/>
      <c r="BP153"/>
      <c r="BQ153"/>
      <c r="BR153"/>
      <c r="BS153"/>
      <c r="BT153"/>
      <c r="BU153"/>
      <c r="BV153"/>
    </row>
    <row r="154" spans="1:74" x14ac:dyDescent="0.25">
      <c r="A154" t="s">
        <v>185</v>
      </c>
      <c r="B154">
        <v>392639</v>
      </c>
      <c r="C154">
        <v>361839.29</v>
      </c>
      <c r="D154">
        <v>336591</v>
      </c>
      <c r="E154">
        <v>362035</v>
      </c>
      <c r="F154">
        <v>380485</v>
      </c>
      <c r="G154">
        <v>340330.47</v>
      </c>
      <c r="H154">
        <v>212047</v>
      </c>
      <c r="I154">
        <v>310507</v>
      </c>
      <c r="J154">
        <v>331084</v>
      </c>
      <c r="K154">
        <v>245083.91</v>
      </c>
      <c r="L154">
        <v>301109</v>
      </c>
      <c r="M154">
        <v>203561</v>
      </c>
      <c r="N154">
        <v>285599</v>
      </c>
      <c r="O154">
        <v>398496.15</v>
      </c>
      <c r="P154">
        <v>347875</v>
      </c>
      <c r="Q154">
        <v>350401</v>
      </c>
      <c r="R154">
        <v>330209</v>
      </c>
      <c r="S154">
        <v>398174.5</v>
      </c>
      <c r="T154">
        <v>322218</v>
      </c>
      <c r="U154">
        <v>304110</v>
      </c>
      <c r="V154">
        <v>285012</v>
      </c>
      <c r="W154">
        <v>324480.40999999997</v>
      </c>
      <c r="X154">
        <v>277094</v>
      </c>
      <c r="Y154">
        <v>249659</v>
      </c>
      <c r="Z154">
        <v>249137</v>
      </c>
      <c r="AA154">
        <v>232023.65</v>
      </c>
      <c r="AB154">
        <v>252677</v>
      </c>
      <c r="AC154">
        <v>258636</v>
      </c>
      <c r="AD154">
        <v>226387</v>
      </c>
      <c r="AE154">
        <v>304756.24</v>
      </c>
      <c r="AF154">
        <v>210633</v>
      </c>
      <c r="AG154">
        <v>218644</v>
      </c>
      <c r="AH154">
        <v>183962</v>
      </c>
      <c r="AI154">
        <v>239695.94</v>
      </c>
      <c r="AJ154">
        <v>207725</v>
      </c>
      <c r="AK154">
        <v>202872</v>
      </c>
      <c r="AL154">
        <v>187354</v>
      </c>
      <c r="AM154">
        <v>224786</v>
      </c>
      <c r="AN154">
        <v>187192</v>
      </c>
      <c r="AO154">
        <v>192283</v>
      </c>
      <c r="AP154">
        <v>184487</v>
      </c>
      <c r="AQ154">
        <v>250640.91</v>
      </c>
      <c r="AR154">
        <v>189351</v>
      </c>
      <c r="AS154">
        <v>170555</v>
      </c>
      <c r="AT154">
        <v>192583</v>
      </c>
      <c r="AU154">
        <v>279916.21999999997</v>
      </c>
      <c r="AV154">
        <v>221220</v>
      </c>
      <c r="AW154">
        <v>221611</v>
      </c>
      <c r="AX154">
        <v>198466</v>
      </c>
      <c r="AY154">
        <v>187201.69</v>
      </c>
      <c r="AZ154">
        <v>158403</v>
      </c>
      <c r="BA154">
        <v>165442</v>
      </c>
      <c r="BB154">
        <v>153537</v>
      </c>
      <c r="BC154">
        <v>176886</v>
      </c>
      <c r="BD154">
        <v>111067</v>
      </c>
      <c r="BE154">
        <v>98729</v>
      </c>
      <c r="BF154">
        <v>111057</v>
      </c>
      <c r="BG154">
        <v>105682</v>
      </c>
      <c r="BH154">
        <v>104152</v>
      </c>
      <c r="BI154">
        <v>92893</v>
      </c>
      <c r="BJ154">
        <v>89004</v>
      </c>
      <c r="BK154"/>
      <c r="BL154"/>
      <c r="BM154"/>
      <c r="BN154"/>
      <c r="BO154"/>
      <c r="BP154"/>
      <c r="BQ154"/>
      <c r="BR154"/>
      <c r="BS154"/>
      <c r="BT154"/>
      <c r="BU154"/>
      <c r="BV154"/>
    </row>
    <row r="155" spans="1:74" x14ac:dyDescent="0.25">
      <c r="A155" t="s">
        <v>186</v>
      </c>
      <c r="B155">
        <v>1609188</v>
      </c>
      <c r="C155">
        <v>1645642.76</v>
      </c>
      <c r="D155">
        <v>1529103</v>
      </c>
      <c r="E155">
        <v>1520070</v>
      </c>
      <c r="F155">
        <v>1510945</v>
      </c>
      <c r="G155">
        <v>1767689.82</v>
      </c>
      <c r="H155">
        <v>870414</v>
      </c>
      <c r="I155">
        <v>1432588</v>
      </c>
      <c r="J155">
        <v>1362470</v>
      </c>
      <c r="K155">
        <v>1544984.57</v>
      </c>
      <c r="L155">
        <v>1400518</v>
      </c>
      <c r="M155">
        <v>942677</v>
      </c>
      <c r="N155">
        <v>1266522</v>
      </c>
      <c r="O155">
        <v>1747873.11</v>
      </c>
      <c r="P155">
        <v>1482251</v>
      </c>
      <c r="Q155">
        <v>1526625</v>
      </c>
      <c r="R155">
        <v>1419841</v>
      </c>
      <c r="S155">
        <v>1685774.81</v>
      </c>
      <c r="T155">
        <v>1365816</v>
      </c>
      <c r="U155">
        <v>1312559</v>
      </c>
      <c r="V155">
        <v>1248474</v>
      </c>
      <c r="W155">
        <v>1525958.49</v>
      </c>
      <c r="X155">
        <v>1183003</v>
      </c>
      <c r="Y155">
        <v>1131199</v>
      </c>
      <c r="Z155">
        <v>1046227</v>
      </c>
      <c r="AA155">
        <v>1319923.53</v>
      </c>
      <c r="AB155">
        <v>948421</v>
      </c>
      <c r="AC155">
        <v>990670</v>
      </c>
      <c r="AD155">
        <v>866181</v>
      </c>
      <c r="AE155">
        <v>1142232.1100000001</v>
      </c>
      <c r="AF155">
        <v>802719</v>
      </c>
      <c r="AG155">
        <v>820180</v>
      </c>
      <c r="AH155">
        <v>733677</v>
      </c>
      <c r="AI155">
        <v>1028655.09</v>
      </c>
      <c r="AJ155">
        <v>766165</v>
      </c>
      <c r="AK155">
        <v>792780</v>
      </c>
      <c r="AL155">
        <v>725734</v>
      </c>
      <c r="AM155">
        <v>927186.59</v>
      </c>
      <c r="AN155">
        <v>719585</v>
      </c>
      <c r="AO155">
        <v>730222</v>
      </c>
      <c r="AP155">
        <v>691488</v>
      </c>
      <c r="AQ155">
        <v>857281.63</v>
      </c>
      <c r="AR155">
        <v>620097</v>
      </c>
      <c r="AS155">
        <v>591756</v>
      </c>
      <c r="AT155">
        <v>610334</v>
      </c>
      <c r="AU155">
        <v>617881.13</v>
      </c>
      <c r="AV155">
        <v>500373</v>
      </c>
      <c r="AW155">
        <v>479054</v>
      </c>
      <c r="AX155">
        <v>408055</v>
      </c>
      <c r="AY155">
        <v>539327.84</v>
      </c>
      <c r="AZ155">
        <v>387536</v>
      </c>
      <c r="BA155">
        <v>375358</v>
      </c>
      <c r="BB155">
        <v>339505</v>
      </c>
      <c r="BC155">
        <v>392443</v>
      </c>
      <c r="BD155">
        <v>256483</v>
      </c>
      <c r="BE155">
        <v>251874</v>
      </c>
      <c r="BF155">
        <v>242058</v>
      </c>
      <c r="BG155">
        <v>342572</v>
      </c>
      <c r="BH155">
        <v>229998</v>
      </c>
      <c r="BI155">
        <v>200039</v>
      </c>
      <c r="BJ155">
        <v>186811</v>
      </c>
      <c r="BK155"/>
      <c r="BL155"/>
      <c r="BM155"/>
      <c r="BN155"/>
      <c r="BO155"/>
      <c r="BP155"/>
      <c r="BQ155"/>
      <c r="BR155"/>
      <c r="BS155"/>
      <c r="BT155"/>
      <c r="BU155"/>
      <c r="BV155"/>
    </row>
    <row r="156" spans="1:74" x14ac:dyDescent="0.25">
      <c r="A156" t="s">
        <v>187</v>
      </c>
      <c r="B156">
        <v>1932</v>
      </c>
      <c r="C156">
        <v>7101.51</v>
      </c>
      <c r="D156">
        <v>4227</v>
      </c>
      <c r="E156">
        <v>0</v>
      </c>
      <c r="F156">
        <v>0</v>
      </c>
      <c r="G156">
        <v>1839.36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/>
      <c r="BL156"/>
      <c r="BM156"/>
      <c r="BN156"/>
      <c r="BO156"/>
      <c r="BP156"/>
      <c r="BQ156"/>
      <c r="BR156"/>
      <c r="BS156"/>
      <c r="BT156"/>
      <c r="BU156"/>
      <c r="BV156"/>
    </row>
    <row r="157" spans="1:74" x14ac:dyDescent="0.25">
      <c r="A157" t="s">
        <v>188</v>
      </c>
      <c r="B157">
        <v>1611120</v>
      </c>
      <c r="C157">
        <v>1652744.27</v>
      </c>
      <c r="D157">
        <v>1533330</v>
      </c>
      <c r="E157">
        <v>1520070</v>
      </c>
      <c r="F157">
        <v>1510945</v>
      </c>
      <c r="G157">
        <v>1775047.27</v>
      </c>
      <c r="H157">
        <v>870414</v>
      </c>
      <c r="I157">
        <v>1432588</v>
      </c>
      <c r="J157">
        <v>1362470</v>
      </c>
      <c r="K157">
        <v>1544984.57</v>
      </c>
      <c r="L157">
        <v>1400518</v>
      </c>
      <c r="M157">
        <v>942677</v>
      </c>
      <c r="N157">
        <v>1266522</v>
      </c>
      <c r="O157">
        <v>1747873.11</v>
      </c>
      <c r="P157">
        <v>1482251</v>
      </c>
      <c r="Q157">
        <v>1526625</v>
      </c>
      <c r="R157">
        <v>1419841</v>
      </c>
      <c r="S157">
        <v>1685774.81</v>
      </c>
      <c r="T157">
        <v>1365816</v>
      </c>
      <c r="U157">
        <v>1312559</v>
      </c>
      <c r="V157">
        <v>1248474</v>
      </c>
      <c r="W157">
        <v>1525958.49</v>
      </c>
      <c r="X157">
        <v>1183003</v>
      </c>
      <c r="Y157">
        <v>1131199</v>
      </c>
      <c r="Z157">
        <v>1046227</v>
      </c>
      <c r="AA157">
        <v>1319923.54</v>
      </c>
      <c r="AB157">
        <v>948421</v>
      </c>
      <c r="AC157">
        <v>990670</v>
      </c>
      <c r="AD157">
        <v>866181</v>
      </c>
      <c r="AE157">
        <v>1142232.1100000001</v>
      </c>
      <c r="AF157">
        <v>802719</v>
      </c>
      <c r="AG157">
        <v>820180</v>
      </c>
      <c r="AH157">
        <v>733677</v>
      </c>
      <c r="AI157">
        <v>1028655.09</v>
      </c>
      <c r="AJ157">
        <v>766165</v>
      </c>
      <c r="AK157">
        <v>792780</v>
      </c>
      <c r="AL157">
        <v>725734</v>
      </c>
      <c r="AM157">
        <v>927186.59</v>
      </c>
      <c r="AN157">
        <v>719585</v>
      </c>
      <c r="AO157">
        <v>730222</v>
      </c>
      <c r="AP157">
        <v>691488</v>
      </c>
      <c r="AQ157">
        <v>857281.63</v>
      </c>
      <c r="AR157">
        <v>620097</v>
      </c>
      <c r="AS157">
        <v>591756</v>
      </c>
      <c r="AT157">
        <v>610334</v>
      </c>
      <c r="AU157">
        <v>617881.13</v>
      </c>
      <c r="AV157">
        <v>500373</v>
      </c>
      <c r="AW157">
        <v>479054</v>
      </c>
      <c r="AX157">
        <v>408055</v>
      </c>
      <c r="AY157">
        <v>539327.84</v>
      </c>
      <c r="AZ157">
        <v>387536</v>
      </c>
      <c r="BA157">
        <v>375358</v>
      </c>
      <c r="BB157">
        <v>339505</v>
      </c>
      <c r="BC157">
        <v>392443</v>
      </c>
      <c r="BD157">
        <v>256483</v>
      </c>
      <c r="BE157">
        <v>251874</v>
      </c>
      <c r="BF157">
        <v>242058</v>
      </c>
      <c r="BG157">
        <v>342572</v>
      </c>
      <c r="BH157">
        <v>229998</v>
      </c>
      <c r="BI157">
        <v>200039</v>
      </c>
      <c r="BJ157">
        <v>186811</v>
      </c>
      <c r="BK157"/>
      <c r="BL157"/>
      <c r="BM157"/>
      <c r="BN157"/>
      <c r="BO157"/>
      <c r="BP157"/>
      <c r="BQ157"/>
      <c r="BR157"/>
      <c r="BS157"/>
      <c r="BT157"/>
      <c r="BU157"/>
      <c r="BV157"/>
    </row>
    <row r="158" spans="1:74" x14ac:dyDescent="0.25">
      <c r="A158" t="s">
        <v>189</v>
      </c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</row>
    <row r="159" spans="1:74" x14ac:dyDescent="0.25">
      <c r="A159" t="s">
        <v>190</v>
      </c>
      <c r="B159">
        <v>1611120</v>
      </c>
      <c r="C159">
        <v>1652744.27</v>
      </c>
      <c r="D159">
        <v>1533330</v>
      </c>
      <c r="E159">
        <v>1520070</v>
      </c>
      <c r="F159">
        <v>1510945</v>
      </c>
      <c r="G159">
        <v>1775047.27</v>
      </c>
      <c r="H159">
        <v>870414</v>
      </c>
      <c r="I159">
        <v>1432588</v>
      </c>
      <c r="J159">
        <v>1362470</v>
      </c>
      <c r="K159">
        <v>1544984.57</v>
      </c>
      <c r="L159">
        <v>1400518</v>
      </c>
      <c r="M159">
        <v>942677</v>
      </c>
      <c r="N159">
        <v>1266522</v>
      </c>
      <c r="O159">
        <v>1747873.11</v>
      </c>
      <c r="P159">
        <v>1482251</v>
      </c>
      <c r="Q159">
        <v>1526625</v>
      </c>
      <c r="R159">
        <v>1419841</v>
      </c>
      <c r="S159">
        <v>1685774.81</v>
      </c>
      <c r="T159">
        <v>1365816</v>
      </c>
      <c r="U159">
        <v>1312559</v>
      </c>
      <c r="V159">
        <v>1248474</v>
      </c>
      <c r="W159">
        <v>1525958.49</v>
      </c>
      <c r="X159">
        <v>1183003</v>
      </c>
      <c r="Y159">
        <v>1131199</v>
      </c>
      <c r="Z159">
        <v>1046227</v>
      </c>
      <c r="AA159">
        <v>1319923.54</v>
      </c>
      <c r="AB159">
        <v>948421</v>
      </c>
      <c r="AC159">
        <v>990670</v>
      </c>
      <c r="AD159">
        <v>866181</v>
      </c>
      <c r="AE159">
        <v>1142232.1100000001</v>
      </c>
      <c r="AF159">
        <v>802719</v>
      </c>
      <c r="AG159">
        <v>820180</v>
      </c>
      <c r="AH159">
        <v>733677</v>
      </c>
      <c r="AI159">
        <v>1028655.09</v>
      </c>
      <c r="AJ159">
        <v>766165</v>
      </c>
      <c r="AK159">
        <v>792780</v>
      </c>
      <c r="AL159">
        <v>725734</v>
      </c>
      <c r="AM159">
        <v>927186.59</v>
      </c>
      <c r="AN159">
        <v>719585</v>
      </c>
      <c r="AO159">
        <v>730222</v>
      </c>
      <c r="AP159">
        <v>691488</v>
      </c>
      <c r="AQ159">
        <v>857281.63</v>
      </c>
      <c r="AR159">
        <v>620097</v>
      </c>
      <c r="AS159">
        <v>591756</v>
      </c>
      <c r="AT159">
        <v>610334</v>
      </c>
      <c r="AU159">
        <v>617881.13</v>
      </c>
      <c r="AV159">
        <v>500373</v>
      </c>
      <c r="AW159">
        <v>479054</v>
      </c>
      <c r="AX159">
        <v>408055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/>
      <c r="BL159"/>
      <c r="BM159"/>
      <c r="BN159"/>
      <c r="BO159"/>
      <c r="BP159"/>
      <c r="BQ159"/>
      <c r="BR159"/>
      <c r="BS159"/>
      <c r="BT159"/>
      <c r="BU159"/>
      <c r="BV159"/>
    </row>
    <row r="160" spans="1:74" x14ac:dyDescent="0.25">
      <c r="A160" t="s">
        <v>191</v>
      </c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</row>
    <row r="161" spans="1:74" x14ac:dyDescent="0.25">
      <c r="A161" t="s">
        <v>192</v>
      </c>
      <c r="B161">
        <v>-1175</v>
      </c>
      <c r="C161">
        <v>-3308.51</v>
      </c>
      <c r="D161">
        <v>2417</v>
      </c>
      <c r="E161">
        <v>2116</v>
      </c>
      <c r="F161">
        <v>3075</v>
      </c>
      <c r="G161">
        <v>692.18</v>
      </c>
      <c r="H161">
        <v>3153</v>
      </c>
      <c r="I161">
        <v>1962</v>
      </c>
      <c r="J161">
        <v>21598</v>
      </c>
      <c r="K161">
        <v>3223.03</v>
      </c>
      <c r="L161">
        <v>147</v>
      </c>
      <c r="M161">
        <v>-175</v>
      </c>
      <c r="N161">
        <v>1719</v>
      </c>
      <c r="O161">
        <v>1138.77</v>
      </c>
      <c r="P161">
        <v>518</v>
      </c>
      <c r="Q161">
        <v>-6657</v>
      </c>
      <c r="R161">
        <v>4623</v>
      </c>
      <c r="S161">
        <v>6556.72</v>
      </c>
      <c r="T161">
        <v>-2206</v>
      </c>
      <c r="U161">
        <v>2066</v>
      </c>
      <c r="V161">
        <v>-562</v>
      </c>
      <c r="W161">
        <v>-4107.04</v>
      </c>
      <c r="X161">
        <v>-6134</v>
      </c>
      <c r="Y161">
        <v>-1274</v>
      </c>
      <c r="Z161">
        <v>-340</v>
      </c>
      <c r="AA161">
        <v>-824.73</v>
      </c>
      <c r="AB161">
        <v>-4294</v>
      </c>
      <c r="AC161">
        <v>-13690</v>
      </c>
      <c r="AD161">
        <v>32046</v>
      </c>
      <c r="AE161">
        <v>-32849.74</v>
      </c>
      <c r="AF161">
        <v>-545</v>
      </c>
      <c r="AG161">
        <v>2754</v>
      </c>
      <c r="AH161">
        <v>-14457</v>
      </c>
      <c r="AI161">
        <v>-14858.58</v>
      </c>
      <c r="AJ161">
        <v>-8038</v>
      </c>
      <c r="AK161">
        <v>-571</v>
      </c>
      <c r="AL161">
        <v>91</v>
      </c>
      <c r="AM161">
        <v>-841.42</v>
      </c>
      <c r="AN161">
        <v>591</v>
      </c>
      <c r="AO161">
        <v>388</v>
      </c>
      <c r="AP161">
        <v>-486</v>
      </c>
      <c r="AQ161">
        <v>-215.25</v>
      </c>
      <c r="AR161">
        <v>94</v>
      </c>
      <c r="AS161">
        <v>80</v>
      </c>
      <c r="AT161">
        <v>-22</v>
      </c>
      <c r="AU161">
        <v>-24.53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/>
      <c r="BL161"/>
      <c r="BM161"/>
      <c r="BN161"/>
      <c r="BO161"/>
      <c r="BP161"/>
      <c r="BQ161"/>
      <c r="BR161"/>
      <c r="BS161"/>
      <c r="BT161"/>
      <c r="BU161"/>
      <c r="BV161"/>
    </row>
    <row r="162" spans="1:74" x14ac:dyDescent="0.25">
      <c r="A162" t="s">
        <v>193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-42008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/>
      <c r="BL162"/>
      <c r="BM162"/>
      <c r="BN162"/>
      <c r="BO162"/>
      <c r="BP162"/>
      <c r="BQ162"/>
      <c r="BR162"/>
      <c r="BS162"/>
      <c r="BT162"/>
      <c r="BU162"/>
      <c r="BV162"/>
    </row>
    <row r="163" spans="1:74" x14ac:dyDescent="0.25">
      <c r="A163" t="s">
        <v>194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5427.96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2985.98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2100.4499999999998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/>
      <c r="BL163"/>
      <c r="BM163"/>
      <c r="BN163"/>
      <c r="BO163"/>
      <c r="BP163"/>
      <c r="BQ163"/>
      <c r="BR163"/>
      <c r="BS163"/>
      <c r="BT163"/>
      <c r="BU163"/>
      <c r="BV163"/>
    </row>
    <row r="164" spans="1:74" x14ac:dyDescent="0.25">
      <c r="A164" t="s">
        <v>195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</row>
    <row r="165" spans="1:74" x14ac:dyDescent="0.25">
      <c r="A165" t="s">
        <v>196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20405.64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-27139.78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-11943.65</v>
      </c>
      <c r="X165">
        <v>-47776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-0.89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5945.3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/>
      <c r="BL165"/>
      <c r="BM165"/>
      <c r="BN165"/>
      <c r="BO165"/>
      <c r="BP165"/>
      <c r="BQ165"/>
      <c r="BR165"/>
      <c r="BS165"/>
      <c r="BT165"/>
      <c r="BU165"/>
      <c r="BV165"/>
    </row>
    <row r="166" spans="1:74" x14ac:dyDescent="0.25">
      <c r="A166" t="s">
        <v>197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-4081.13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/>
      <c r="BL166"/>
      <c r="BM166"/>
      <c r="BN166"/>
      <c r="BO166"/>
      <c r="BP166"/>
      <c r="BQ166"/>
      <c r="BR166"/>
      <c r="BS166"/>
      <c r="BT166"/>
      <c r="BU166"/>
      <c r="BV166"/>
    </row>
    <row r="167" spans="1:74" x14ac:dyDescent="0.25">
      <c r="A167" t="s">
        <v>198</v>
      </c>
      <c r="B167">
        <v>-1175</v>
      </c>
      <c r="C167">
        <v>-3308.51</v>
      </c>
      <c r="D167">
        <v>2417</v>
      </c>
      <c r="E167">
        <v>2116</v>
      </c>
      <c r="F167">
        <v>3075</v>
      </c>
      <c r="G167">
        <v>65990.22</v>
      </c>
      <c r="H167">
        <v>3153</v>
      </c>
      <c r="I167">
        <v>1962</v>
      </c>
      <c r="J167">
        <v>21598</v>
      </c>
      <c r="K167">
        <v>3223.03</v>
      </c>
      <c r="L167">
        <v>147</v>
      </c>
      <c r="M167">
        <v>-175</v>
      </c>
      <c r="N167">
        <v>1719</v>
      </c>
      <c r="O167">
        <v>-85708.54</v>
      </c>
      <c r="P167">
        <v>518</v>
      </c>
      <c r="Q167">
        <v>-6657</v>
      </c>
      <c r="R167">
        <v>4623</v>
      </c>
      <c r="S167">
        <v>7258.72</v>
      </c>
      <c r="T167">
        <v>-2206</v>
      </c>
      <c r="U167">
        <v>2066</v>
      </c>
      <c r="V167">
        <v>-562</v>
      </c>
      <c r="W167">
        <v>-4106.76</v>
      </c>
      <c r="X167">
        <v>-53910</v>
      </c>
      <c r="Y167">
        <v>-1274</v>
      </c>
      <c r="Z167">
        <v>-340</v>
      </c>
      <c r="AA167">
        <v>-824.73</v>
      </c>
      <c r="AB167">
        <v>-4294</v>
      </c>
      <c r="AC167">
        <v>-13690</v>
      </c>
      <c r="AD167">
        <v>32046</v>
      </c>
      <c r="AE167">
        <v>-24448.85</v>
      </c>
      <c r="AF167">
        <v>-545</v>
      </c>
      <c r="AG167">
        <v>2754</v>
      </c>
      <c r="AH167">
        <v>-56465</v>
      </c>
      <c r="AI167">
        <v>-14858.58</v>
      </c>
      <c r="AJ167">
        <v>-8038</v>
      </c>
      <c r="AK167">
        <v>-571</v>
      </c>
      <c r="AL167">
        <v>91</v>
      </c>
      <c r="AM167">
        <v>-841.42</v>
      </c>
      <c r="AN167">
        <v>591</v>
      </c>
      <c r="AO167">
        <v>388</v>
      </c>
      <c r="AP167">
        <v>-486</v>
      </c>
      <c r="AQ167">
        <v>23565.93</v>
      </c>
      <c r="AR167">
        <v>94</v>
      </c>
      <c r="AS167">
        <v>80</v>
      </c>
      <c r="AT167">
        <v>-22</v>
      </c>
      <c r="AU167">
        <v>-24.53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/>
      <c r="BL167"/>
      <c r="BM167"/>
      <c r="BN167"/>
      <c r="BO167"/>
      <c r="BP167"/>
      <c r="BQ167"/>
      <c r="BR167"/>
      <c r="BS167"/>
      <c r="BT167"/>
      <c r="BU167"/>
      <c r="BV167"/>
    </row>
    <row r="168" spans="1:74" x14ac:dyDescent="0.25">
      <c r="A168" t="s">
        <v>199</v>
      </c>
      <c r="B168">
        <v>1609945</v>
      </c>
      <c r="C168">
        <v>1649435.76</v>
      </c>
      <c r="D168">
        <v>1535747</v>
      </c>
      <c r="E168">
        <v>1522186</v>
      </c>
      <c r="F168">
        <v>1514020</v>
      </c>
      <c r="G168">
        <v>1841037.49</v>
      </c>
      <c r="H168">
        <v>873567</v>
      </c>
      <c r="I168">
        <v>1434550</v>
      </c>
      <c r="J168">
        <v>1384068</v>
      </c>
      <c r="K168">
        <v>1548207.6</v>
      </c>
      <c r="L168">
        <v>1400665</v>
      </c>
      <c r="M168">
        <v>942502</v>
      </c>
      <c r="N168">
        <v>1268241</v>
      </c>
      <c r="O168">
        <v>1662164.57</v>
      </c>
      <c r="P168">
        <v>1482769</v>
      </c>
      <c r="Q168">
        <v>1519968</v>
      </c>
      <c r="R168">
        <v>1424464</v>
      </c>
      <c r="S168">
        <v>1693033.53</v>
      </c>
      <c r="T168">
        <v>1363610</v>
      </c>
      <c r="U168">
        <v>1314625</v>
      </c>
      <c r="V168">
        <v>1247912</v>
      </c>
      <c r="W168">
        <v>1521851.73</v>
      </c>
      <c r="X168">
        <v>1129093</v>
      </c>
      <c r="Y168">
        <v>1129925</v>
      </c>
      <c r="Z168">
        <v>1045887</v>
      </c>
      <c r="AA168">
        <v>1319098.81</v>
      </c>
      <c r="AB168">
        <v>944127</v>
      </c>
      <c r="AC168">
        <v>976980</v>
      </c>
      <c r="AD168">
        <v>898227</v>
      </c>
      <c r="AE168">
        <v>1117783.27</v>
      </c>
      <c r="AF168">
        <v>802174</v>
      </c>
      <c r="AG168">
        <v>822934</v>
      </c>
      <c r="AH168">
        <v>677212</v>
      </c>
      <c r="AI168">
        <v>1013796.51</v>
      </c>
      <c r="AJ168">
        <v>758127</v>
      </c>
      <c r="AK168">
        <v>792209</v>
      </c>
      <c r="AL168">
        <v>725825</v>
      </c>
      <c r="AM168">
        <v>926345.16</v>
      </c>
      <c r="AN168">
        <v>720176</v>
      </c>
      <c r="AO168">
        <v>730610</v>
      </c>
      <c r="AP168">
        <v>691002</v>
      </c>
      <c r="AQ168">
        <v>880847.55</v>
      </c>
      <c r="AR168">
        <v>620191</v>
      </c>
      <c r="AS168">
        <v>591836</v>
      </c>
      <c r="AT168">
        <v>610312</v>
      </c>
      <c r="AU168">
        <v>617783.01</v>
      </c>
      <c r="AV168">
        <v>500373</v>
      </c>
      <c r="AW168">
        <v>479054</v>
      </c>
      <c r="AX168">
        <v>408055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/>
      <c r="BL168"/>
      <c r="BM168"/>
      <c r="BN168"/>
      <c r="BO168"/>
      <c r="BP168"/>
      <c r="BQ168"/>
      <c r="BR168"/>
      <c r="BS168"/>
      <c r="BT168"/>
      <c r="BU168"/>
      <c r="BV168"/>
    </row>
    <row r="169" spans="1:74" x14ac:dyDescent="0.25">
      <c r="A169" t="s">
        <v>200</v>
      </c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</row>
    <row r="170" spans="1:74" x14ac:dyDescent="0.25">
      <c r="A170" t="s">
        <v>201</v>
      </c>
      <c r="B170">
        <v>1611120</v>
      </c>
      <c r="C170">
        <v>1652744.27</v>
      </c>
      <c r="D170">
        <v>1533330</v>
      </c>
      <c r="E170">
        <v>1520070</v>
      </c>
      <c r="F170">
        <v>1510945</v>
      </c>
      <c r="G170">
        <v>1775047.27</v>
      </c>
      <c r="H170">
        <v>870414</v>
      </c>
      <c r="I170">
        <v>1432588</v>
      </c>
      <c r="J170">
        <v>1362470</v>
      </c>
      <c r="K170">
        <v>1544984.57</v>
      </c>
      <c r="L170">
        <v>1400518</v>
      </c>
      <c r="M170">
        <v>942677</v>
      </c>
      <c r="N170">
        <v>1266522</v>
      </c>
      <c r="O170">
        <v>1747873.11</v>
      </c>
      <c r="P170">
        <v>1482251</v>
      </c>
      <c r="Q170">
        <v>1526625</v>
      </c>
      <c r="R170">
        <v>1419841</v>
      </c>
      <c r="S170">
        <v>1685774.81</v>
      </c>
      <c r="T170">
        <v>1365816</v>
      </c>
      <c r="U170">
        <v>1312559</v>
      </c>
      <c r="V170">
        <v>1248474</v>
      </c>
      <c r="W170">
        <v>1525958.49</v>
      </c>
      <c r="X170">
        <v>1183003</v>
      </c>
      <c r="Y170">
        <v>1131199</v>
      </c>
      <c r="Z170">
        <v>1046227</v>
      </c>
      <c r="AA170">
        <v>1319923.54</v>
      </c>
      <c r="AB170">
        <v>948421</v>
      </c>
      <c r="AC170">
        <v>990670</v>
      </c>
      <c r="AD170">
        <v>866181</v>
      </c>
      <c r="AE170">
        <v>1142232.51</v>
      </c>
      <c r="AF170">
        <v>802719</v>
      </c>
      <c r="AG170">
        <v>820180</v>
      </c>
      <c r="AH170">
        <v>733679</v>
      </c>
      <c r="AI170">
        <v>1028654.49</v>
      </c>
      <c r="AJ170">
        <v>766165</v>
      </c>
      <c r="AK170">
        <v>792780</v>
      </c>
      <c r="AL170">
        <v>725729</v>
      </c>
      <c r="AM170">
        <v>927179.59</v>
      </c>
      <c r="AN170">
        <v>719587</v>
      </c>
      <c r="AO170">
        <v>730224</v>
      </c>
      <c r="AP170">
        <v>691487</v>
      </c>
      <c r="AQ170">
        <v>857280.77</v>
      </c>
      <c r="AR170">
        <v>620097</v>
      </c>
      <c r="AS170">
        <v>591755</v>
      </c>
      <c r="AT170">
        <v>610333</v>
      </c>
      <c r="AU170">
        <v>617880.88</v>
      </c>
      <c r="AV170">
        <v>500373</v>
      </c>
      <c r="AW170">
        <v>479053</v>
      </c>
      <c r="AX170">
        <v>408054</v>
      </c>
      <c r="AY170">
        <v>539327.27</v>
      </c>
      <c r="AZ170">
        <v>387536</v>
      </c>
      <c r="BA170">
        <v>375358</v>
      </c>
      <c r="BB170">
        <v>339504</v>
      </c>
      <c r="BC170">
        <v>392442</v>
      </c>
      <c r="BD170">
        <v>256483</v>
      </c>
      <c r="BE170">
        <v>251874</v>
      </c>
      <c r="BF170">
        <v>242058</v>
      </c>
      <c r="BG170">
        <v>342572</v>
      </c>
      <c r="BH170">
        <v>229997</v>
      </c>
      <c r="BI170">
        <v>200038</v>
      </c>
      <c r="BJ170">
        <v>186811</v>
      </c>
      <c r="BK170"/>
      <c r="BL170"/>
      <c r="BM170"/>
      <c r="BN170"/>
      <c r="BO170"/>
      <c r="BP170"/>
      <c r="BQ170"/>
      <c r="BR170"/>
      <c r="BS170"/>
      <c r="BT170"/>
      <c r="BU170"/>
      <c r="BV170"/>
    </row>
    <row r="171" spans="1:74" x14ac:dyDescent="0.25">
      <c r="A171" t="s">
        <v>202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-0.4</v>
      </c>
      <c r="AF171">
        <v>0</v>
      </c>
      <c r="AG171">
        <v>0</v>
      </c>
      <c r="AH171">
        <v>-2</v>
      </c>
      <c r="AI171">
        <v>0.6</v>
      </c>
      <c r="AJ171">
        <v>0</v>
      </c>
      <c r="AK171">
        <v>0</v>
      </c>
      <c r="AL171">
        <v>5</v>
      </c>
      <c r="AM171">
        <v>7</v>
      </c>
      <c r="AN171">
        <v>-2</v>
      </c>
      <c r="AO171">
        <v>-2</v>
      </c>
      <c r="AP171">
        <v>1</v>
      </c>
      <c r="AQ171">
        <v>0.86</v>
      </c>
      <c r="AR171">
        <v>0</v>
      </c>
      <c r="AS171">
        <v>1</v>
      </c>
      <c r="AT171">
        <v>1</v>
      </c>
      <c r="AU171">
        <v>0.25</v>
      </c>
      <c r="AV171">
        <v>0</v>
      </c>
      <c r="AW171">
        <v>1</v>
      </c>
      <c r="AX171">
        <v>1</v>
      </c>
      <c r="AY171">
        <v>0.56999999999999995</v>
      </c>
      <c r="AZ171">
        <v>0</v>
      </c>
      <c r="BA171">
        <v>0</v>
      </c>
      <c r="BB171">
        <v>1</v>
      </c>
      <c r="BC171">
        <v>0.25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1</v>
      </c>
      <c r="BJ171">
        <v>0</v>
      </c>
      <c r="BK171"/>
      <c r="BL171"/>
      <c r="BM171"/>
      <c r="BN171"/>
      <c r="BO171"/>
      <c r="BP171"/>
      <c r="BQ171"/>
      <c r="BR171"/>
      <c r="BS171"/>
      <c r="BT171"/>
      <c r="BU171"/>
      <c r="BV171"/>
    </row>
    <row r="172" spans="1:74" x14ac:dyDescent="0.25">
      <c r="A172" t="s">
        <v>203</v>
      </c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</row>
    <row r="173" spans="1:74" x14ac:dyDescent="0.25">
      <c r="A173" t="s">
        <v>204</v>
      </c>
      <c r="B173">
        <v>1609945</v>
      </c>
      <c r="C173">
        <v>1649435.76</v>
      </c>
      <c r="D173">
        <v>1535747</v>
      </c>
      <c r="E173">
        <v>1522186</v>
      </c>
      <c r="F173">
        <v>1514020</v>
      </c>
      <c r="G173">
        <v>1841037.49</v>
      </c>
      <c r="H173">
        <v>873567</v>
      </c>
      <c r="I173">
        <v>1434550</v>
      </c>
      <c r="J173">
        <v>1384068</v>
      </c>
      <c r="K173">
        <v>1548207.6</v>
      </c>
      <c r="L173">
        <v>1400665</v>
      </c>
      <c r="M173">
        <v>942502</v>
      </c>
      <c r="N173">
        <v>1268241</v>
      </c>
      <c r="O173">
        <v>1662164.57</v>
      </c>
      <c r="P173">
        <v>1482769</v>
      </c>
      <c r="Q173">
        <v>1519968</v>
      </c>
      <c r="R173">
        <v>1424464</v>
      </c>
      <c r="S173">
        <v>1693033.53</v>
      </c>
      <c r="T173">
        <v>1363610</v>
      </c>
      <c r="U173">
        <v>1314625</v>
      </c>
      <c r="V173">
        <v>1247912</v>
      </c>
      <c r="W173">
        <v>1521851.73</v>
      </c>
      <c r="X173">
        <v>1129093</v>
      </c>
      <c r="Y173">
        <v>1129925</v>
      </c>
      <c r="Z173">
        <v>1045887</v>
      </c>
      <c r="AA173">
        <v>1319098.81</v>
      </c>
      <c r="AB173">
        <v>944127</v>
      </c>
      <c r="AC173">
        <v>976980</v>
      </c>
      <c r="AD173">
        <v>898227</v>
      </c>
      <c r="AE173">
        <v>1117783.67</v>
      </c>
      <c r="AF173">
        <v>802174</v>
      </c>
      <c r="AG173">
        <v>822934</v>
      </c>
      <c r="AH173">
        <v>677214</v>
      </c>
      <c r="AI173">
        <v>1013795.91</v>
      </c>
      <c r="AJ173">
        <v>758127</v>
      </c>
      <c r="AK173">
        <v>792209</v>
      </c>
      <c r="AL173">
        <v>725820</v>
      </c>
      <c r="AM173">
        <v>926338.17</v>
      </c>
      <c r="AN173">
        <v>720178</v>
      </c>
      <c r="AO173">
        <v>730612</v>
      </c>
      <c r="AP173">
        <v>691001</v>
      </c>
      <c r="AQ173">
        <v>880846.69</v>
      </c>
      <c r="AR173">
        <v>620191</v>
      </c>
      <c r="AS173">
        <v>591835</v>
      </c>
      <c r="AT173">
        <v>610311</v>
      </c>
      <c r="AU173">
        <v>617782.76</v>
      </c>
      <c r="AV173">
        <v>500373</v>
      </c>
      <c r="AW173">
        <v>479053</v>
      </c>
      <c r="AX173">
        <v>408054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/>
      <c r="BL173"/>
      <c r="BM173"/>
      <c r="BN173"/>
      <c r="BO173"/>
      <c r="BP173"/>
      <c r="BQ173"/>
      <c r="BR173"/>
      <c r="BS173"/>
      <c r="BT173"/>
      <c r="BU173"/>
      <c r="BV173"/>
    </row>
    <row r="174" spans="1:74" x14ac:dyDescent="0.25">
      <c r="A174" t="s">
        <v>205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-0.4</v>
      </c>
      <c r="AF174">
        <v>0</v>
      </c>
      <c r="AG174">
        <v>0</v>
      </c>
      <c r="AH174">
        <v>-2</v>
      </c>
      <c r="AI174">
        <v>0.6</v>
      </c>
      <c r="AJ174">
        <v>0</v>
      </c>
      <c r="AK174">
        <v>0</v>
      </c>
      <c r="AL174">
        <v>5</v>
      </c>
      <c r="AM174">
        <v>7</v>
      </c>
      <c r="AN174">
        <v>-2</v>
      </c>
      <c r="AO174">
        <v>-2</v>
      </c>
      <c r="AP174">
        <v>1</v>
      </c>
      <c r="AQ174">
        <v>0.86</v>
      </c>
      <c r="AR174">
        <v>0</v>
      </c>
      <c r="AS174">
        <v>1</v>
      </c>
      <c r="AT174">
        <v>1</v>
      </c>
      <c r="AU174">
        <v>0.25</v>
      </c>
      <c r="AV174">
        <v>0</v>
      </c>
      <c r="AW174">
        <v>1</v>
      </c>
      <c r="AX174">
        <v>1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/>
      <c r="BL174"/>
      <c r="BM174"/>
      <c r="BN174"/>
      <c r="BO174"/>
      <c r="BP174"/>
      <c r="BQ174"/>
      <c r="BR174"/>
      <c r="BS174"/>
      <c r="BT174"/>
      <c r="BU174"/>
      <c r="BV174"/>
    </row>
    <row r="175" spans="1:74" x14ac:dyDescent="0.25">
      <c r="A175" t="s">
        <v>206</v>
      </c>
      <c r="B175">
        <v>0.12250999999999999</v>
      </c>
      <c r="C175">
        <v>0.12</v>
      </c>
      <c r="D175">
        <v>0.12</v>
      </c>
      <c r="E175">
        <v>0.12</v>
      </c>
      <c r="F175">
        <v>0.11489000000000001</v>
      </c>
      <c r="G175">
        <v>0.13497000000000001</v>
      </c>
      <c r="H175">
        <v>7.0000000000000007E-2</v>
      </c>
      <c r="I175">
        <v>0.11</v>
      </c>
      <c r="J175">
        <v>0.1036</v>
      </c>
      <c r="K175">
        <v>0.11748</v>
      </c>
      <c r="L175">
        <v>0.10649</v>
      </c>
      <c r="M175">
        <v>7.1669999999999998E-2</v>
      </c>
      <c r="N175">
        <v>9.6439999999999998E-2</v>
      </c>
      <c r="O175">
        <v>0.12966</v>
      </c>
      <c r="P175">
        <v>0.11</v>
      </c>
      <c r="Q175">
        <v>0.12</v>
      </c>
      <c r="R175">
        <v>0.10796</v>
      </c>
      <c r="S175">
        <v>0.12819</v>
      </c>
      <c r="T175">
        <v>0.1</v>
      </c>
      <c r="U175">
        <v>0.1</v>
      </c>
      <c r="V175">
        <v>0.09</v>
      </c>
      <c r="W175">
        <v>0.11138000000000001</v>
      </c>
      <c r="X175">
        <v>0.09</v>
      </c>
      <c r="Y175">
        <v>0.09</v>
      </c>
      <c r="Z175">
        <v>7.9530000000000003E-2</v>
      </c>
      <c r="AA175">
        <v>0.1</v>
      </c>
      <c r="AB175">
        <v>7.0000000000000007E-2</v>
      </c>
      <c r="AC175">
        <v>0.08</v>
      </c>
      <c r="AD175">
        <v>7.0000000000000007E-2</v>
      </c>
      <c r="AE175">
        <v>8.6319999999999994E-2</v>
      </c>
      <c r="AF175">
        <v>0.06</v>
      </c>
      <c r="AG175">
        <v>0.06</v>
      </c>
      <c r="AH175">
        <v>0.06</v>
      </c>
      <c r="AI175">
        <v>0.08</v>
      </c>
      <c r="AJ175">
        <v>0.06</v>
      </c>
      <c r="AK175">
        <v>7.0000000000000007E-2</v>
      </c>
      <c r="AL175">
        <v>7.0000000000000007E-2</v>
      </c>
      <c r="AM175">
        <v>0.1</v>
      </c>
      <c r="AN175">
        <v>0.08</v>
      </c>
      <c r="AO175">
        <v>0.09</v>
      </c>
      <c r="AP175">
        <v>0.08</v>
      </c>
      <c r="AQ175">
        <v>0.12</v>
      </c>
      <c r="AR175">
        <v>0.09</v>
      </c>
      <c r="AS175">
        <v>0.10063999999999999</v>
      </c>
      <c r="AT175">
        <v>0.1</v>
      </c>
      <c r="AU175">
        <v>0.1</v>
      </c>
      <c r="AV175">
        <v>0.09</v>
      </c>
      <c r="AW175">
        <v>0.09</v>
      </c>
      <c r="AX175">
        <v>0.08</v>
      </c>
      <c r="AY175">
        <v>0.13</v>
      </c>
      <c r="AZ175">
        <v>0.09</v>
      </c>
      <c r="BA175">
        <v>0.1</v>
      </c>
      <c r="BB175">
        <v>0.09</v>
      </c>
      <c r="BC175">
        <v>0.11</v>
      </c>
      <c r="BD175">
        <v>7.0000000000000007E-2</v>
      </c>
      <c r="BE175">
        <v>0.13</v>
      </c>
      <c r="BF175">
        <v>0.13</v>
      </c>
      <c r="BG175">
        <v>0.18</v>
      </c>
      <c r="BH175">
        <v>0.12</v>
      </c>
      <c r="BI175">
        <v>0.1</v>
      </c>
      <c r="BJ175">
        <v>0.1</v>
      </c>
      <c r="BK175"/>
      <c r="BL175"/>
      <c r="BM175"/>
      <c r="BN175"/>
      <c r="BO175"/>
      <c r="BP175"/>
      <c r="BQ175"/>
      <c r="BR175"/>
      <c r="BS175"/>
      <c r="BT175"/>
      <c r="BU175"/>
      <c r="BV175"/>
    </row>
    <row r="176" spans="1:74" x14ac:dyDescent="0.25">
      <c r="A176" t="s">
        <v>207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7.0000000000000007E-2</v>
      </c>
      <c r="AM176">
        <v>0.1</v>
      </c>
      <c r="AN176">
        <v>0.08</v>
      </c>
      <c r="AO176">
        <v>0.09</v>
      </c>
      <c r="AP176">
        <v>0.08</v>
      </c>
      <c r="AQ176">
        <v>0.12</v>
      </c>
      <c r="AR176">
        <v>0.09</v>
      </c>
      <c r="AS176">
        <v>0.10063999999999999</v>
      </c>
      <c r="AT176">
        <v>0.1</v>
      </c>
      <c r="AU176">
        <v>0.1</v>
      </c>
      <c r="AV176">
        <v>0.09</v>
      </c>
      <c r="AW176">
        <v>0.09</v>
      </c>
      <c r="AX176">
        <v>0.08</v>
      </c>
      <c r="AY176">
        <v>0.12</v>
      </c>
      <c r="AZ176">
        <v>0.09</v>
      </c>
      <c r="BA176">
        <v>0.1</v>
      </c>
      <c r="BB176">
        <v>0.09</v>
      </c>
      <c r="BC176">
        <v>0.11</v>
      </c>
      <c r="BD176">
        <v>7.0000000000000007E-2</v>
      </c>
      <c r="BE176">
        <v>0.13</v>
      </c>
      <c r="BF176">
        <v>0.12</v>
      </c>
      <c r="BG176">
        <v>0.17</v>
      </c>
      <c r="BH176">
        <v>0.12</v>
      </c>
      <c r="BI176">
        <v>0.1</v>
      </c>
      <c r="BJ176">
        <v>0.1</v>
      </c>
      <c r="BK176"/>
      <c r="BL176"/>
      <c r="BM176"/>
      <c r="BN176"/>
      <c r="BO176"/>
      <c r="BP176"/>
      <c r="BQ176"/>
      <c r="BR176"/>
      <c r="BS176"/>
      <c r="BT176"/>
      <c r="BU176"/>
      <c r="BV176"/>
    </row>
    <row r="177" spans="1:74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</row>
    <row r="178" spans="1:74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</row>
    <row r="179" spans="1:74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</row>
    <row r="180" spans="1:74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</row>
    <row r="181" spans="1:74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</row>
    <row r="182" spans="1:74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</row>
    <row r="183" spans="1:74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</row>
    <row r="184" spans="1:74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</row>
    <row r="185" spans="1:74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</row>
    <row r="186" spans="1:74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</row>
    <row r="187" spans="1:74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</row>
    <row r="188" spans="1:74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</row>
    <row r="189" spans="1:74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</row>
    <row r="190" spans="1:74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</row>
    <row r="191" spans="1:74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</row>
    <row r="192" spans="1:74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</row>
    <row r="193" spans="2:71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</row>
    <row r="194" spans="2:71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</row>
    <row r="195" spans="2:71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</row>
    <row r="196" spans="2:71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</row>
    <row r="197" spans="2:71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</row>
    <row r="198" spans="2:71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</row>
    <row r="199" spans="2:71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</row>
    <row r="200" spans="2:71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</row>
    <row r="201" spans="2:71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</row>
    <row r="202" spans="2:71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</row>
    <row r="203" spans="2:71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</row>
    <row r="204" spans="2:71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</row>
    <row r="205" spans="2:71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</row>
    <row r="206" spans="2:71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</row>
    <row r="207" spans="2:71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</row>
    <row r="208" spans="2:71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</row>
    <row r="209" spans="1:120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</row>
    <row r="210" spans="1:120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</row>
    <row r="211" spans="1:120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</row>
    <row r="212" spans="1:120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</row>
    <row r="213" spans="1:120" x14ac:dyDescent="0.25">
      <c r="A213" s="2" t="s">
        <v>180</v>
      </c>
      <c r="B213" s="7">
        <f>IFERROR(INDEX(B$129:B$212,MATCH($A$213,$A$129:$A$212,0),1),0)</f>
        <v>0</v>
      </c>
      <c r="C213" s="7">
        <f t="shared" ref="C213:BN213" si="7">IFERROR(INDEX(C$129:C$212,MATCH($A$213,$A$129:$A$212,0),1),0)</f>
        <v>0</v>
      </c>
      <c r="D213" s="7">
        <f t="shared" si="7"/>
        <v>0</v>
      </c>
      <c r="E213" s="7">
        <f t="shared" si="7"/>
        <v>0</v>
      </c>
      <c r="F213" s="7">
        <f t="shared" si="7"/>
        <v>0</v>
      </c>
      <c r="G213" s="7">
        <f t="shared" si="7"/>
        <v>0</v>
      </c>
      <c r="H213" s="7">
        <f t="shared" si="7"/>
        <v>0</v>
      </c>
      <c r="I213" s="7">
        <f t="shared" si="7"/>
        <v>0</v>
      </c>
      <c r="J213" s="7">
        <f t="shared" si="7"/>
        <v>0</v>
      </c>
      <c r="K213" s="7">
        <f t="shared" si="7"/>
        <v>0</v>
      </c>
      <c r="L213" s="7">
        <f t="shared" si="7"/>
        <v>0</v>
      </c>
      <c r="M213" s="7">
        <f t="shared" si="7"/>
        <v>0</v>
      </c>
      <c r="N213" s="7">
        <f t="shared" si="7"/>
        <v>0</v>
      </c>
      <c r="O213" s="7">
        <f t="shared" si="7"/>
        <v>0</v>
      </c>
      <c r="P213" s="7">
        <f t="shared" si="7"/>
        <v>0</v>
      </c>
      <c r="Q213" s="7">
        <f t="shared" si="7"/>
        <v>0</v>
      </c>
      <c r="R213" s="7">
        <f t="shared" si="7"/>
        <v>0</v>
      </c>
      <c r="S213" s="7">
        <f t="shared" si="7"/>
        <v>0</v>
      </c>
      <c r="T213" s="7">
        <f t="shared" si="7"/>
        <v>0</v>
      </c>
      <c r="U213" s="7">
        <f t="shared" si="7"/>
        <v>0</v>
      </c>
      <c r="V213" s="7">
        <f t="shared" si="7"/>
        <v>0</v>
      </c>
      <c r="W213" s="7">
        <f t="shared" si="7"/>
        <v>0</v>
      </c>
      <c r="X213" s="7">
        <f t="shared" si="7"/>
        <v>0</v>
      </c>
      <c r="Y213" s="7">
        <f t="shared" si="7"/>
        <v>0</v>
      </c>
      <c r="Z213" s="7">
        <f t="shared" si="7"/>
        <v>0</v>
      </c>
      <c r="AA213" s="7">
        <f t="shared" si="7"/>
        <v>0</v>
      </c>
      <c r="AB213" s="7">
        <f t="shared" si="7"/>
        <v>0</v>
      </c>
      <c r="AC213" s="7">
        <f t="shared" si="7"/>
        <v>0</v>
      </c>
      <c r="AD213" s="7">
        <f t="shared" si="7"/>
        <v>0</v>
      </c>
      <c r="AE213" s="7">
        <f t="shared" si="7"/>
        <v>0</v>
      </c>
      <c r="AF213" s="7">
        <f t="shared" si="7"/>
        <v>0</v>
      </c>
      <c r="AG213" s="7">
        <f t="shared" si="7"/>
        <v>0</v>
      </c>
      <c r="AH213" s="7">
        <f t="shared" si="7"/>
        <v>0</v>
      </c>
      <c r="AI213" s="7">
        <f t="shared" si="7"/>
        <v>0</v>
      </c>
      <c r="AJ213" s="7">
        <f t="shared" si="7"/>
        <v>0</v>
      </c>
      <c r="AK213" s="7">
        <f t="shared" si="7"/>
        <v>0</v>
      </c>
      <c r="AL213" s="7">
        <f t="shared" si="7"/>
        <v>0</v>
      </c>
      <c r="AM213" s="7">
        <f t="shared" si="7"/>
        <v>0</v>
      </c>
      <c r="AN213" s="7">
        <f t="shared" si="7"/>
        <v>0</v>
      </c>
      <c r="AO213" s="7">
        <f t="shared" si="7"/>
        <v>0</v>
      </c>
      <c r="AP213" s="7">
        <f t="shared" si="7"/>
        <v>0</v>
      </c>
      <c r="AQ213" s="7">
        <f t="shared" si="7"/>
        <v>0</v>
      </c>
      <c r="AR213" s="7">
        <f t="shared" si="7"/>
        <v>0</v>
      </c>
      <c r="AS213" s="7">
        <f t="shared" si="7"/>
        <v>0</v>
      </c>
      <c r="AT213" s="7">
        <f t="shared" si="7"/>
        <v>0</v>
      </c>
      <c r="AU213" s="7">
        <f t="shared" si="7"/>
        <v>0</v>
      </c>
      <c r="AV213" s="7">
        <f t="shared" si="7"/>
        <v>0</v>
      </c>
      <c r="AW213" s="7">
        <f t="shared" si="7"/>
        <v>0</v>
      </c>
      <c r="AX213" s="7">
        <f t="shared" si="7"/>
        <v>0</v>
      </c>
      <c r="AY213" s="7">
        <f t="shared" si="7"/>
        <v>16704.900000000001</v>
      </c>
      <c r="AZ213" s="7">
        <f t="shared" si="7"/>
        <v>12827</v>
      </c>
      <c r="BA213" s="7">
        <f t="shared" si="7"/>
        <v>23731</v>
      </c>
      <c r="BB213" s="7">
        <f t="shared" si="7"/>
        <v>2335</v>
      </c>
      <c r="BC213" s="7">
        <f t="shared" si="7"/>
        <v>2310</v>
      </c>
      <c r="BD213" s="7">
        <f t="shared" si="7"/>
        <v>2535</v>
      </c>
      <c r="BE213" s="7">
        <f t="shared" si="7"/>
        <v>9230</v>
      </c>
      <c r="BF213" s="7">
        <f t="shared" si="7"/>
        <v>2360</v>
      </c>
      <c r="BG213" s="7">
        <f t="shared" si="7"/>
        <v>0</v>
      </c>
      <c r="BH213" s="7">
        <f t="shared" si="7"/>
        <v>0</v>
      </c>
      <c r="BI213" s="7">
        <f t="shared" si="7"/>
        <v>0</v>
      </c>
      <c r="BJ213" s="7">
        <f t="shared" si="7"/>
        <v>0</v>
      </c>
      <c r="BK213" s="7">
        <f t="shared" si="7"/>
        <v>0</v>
      </c>
      <c r="BL213" s="7">
        <f t="shared" si="7"/>
        <v>0</v>
      </c>
      <c r="BM213" s="7">
        <f t="shared" si="7"/>
        <v>0</v>
      </c>
      <c r="BN213" s="7">
        <f t="shared" si="7"/>
        <v>0</v>
      </c>
    </row>
    <row r="214" spans="1:120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</row>
    <row r="215" spans="1:120" x14ac:dyDescent="0.25">
      <c r="A215" s="8" t="s">
        <v>208</v>
      </c>
      <c r="B215" s="5">
        <f>B213</f>
        <v>0</v>
      </c>
      <c r="C215" s="5">
        <f t="shared" ref="C215:BN215" si="8">C213</f>
        <v>0</v>
      </c>
      <c r="D215" s="5">
        <f t="shared" si="8"/>
        <v>0</v>
      </c>
      <c r="E215" s="5">
        <f t="shared" si="8"/>
        <v>0</v>
      </c>
      <c r="F215" s="5">
        <f t="shared" si="8"/>
        <v>0</v>
      </c>
      <c r="G215" s="5">
        <f t="shared" si="8"/>
        <v>0</v>
      </c>
      <c r="H215" s="5">
        <f t="shared" si="8"/>
        <v>0</v>
      </c>
      <c r="I215" s="5">
        <f t="shared" si="8"/>
        <v>0</v>
      </c>
      <c r="J215" s="5">
        <f t="shared" si="8"/>
        <v>0</v>
      </c>
      <c r="K215" s="5">
        <f t="shared" si="8"/>
        <v>0</v>
      </c>
      <c r="L215" s="5">
        <f t="shared" si="8"/>
        <v>0</v>
      </c>
      <c r="M215" s="5">
        <f t="shared" si="8"/>
        <v>0</v>
      </c>
      <c r="N215" s="5">
        <f t="shared" si="8"/>
        <v>0</v>
      </c>
      <c r="O215" s="5">
        <f t="shared" si="8"/>
        <v>0</v>
      </c>
      <c r="P215" s="5">
        <f t="shared" si="8"/>
        <v>0</v>
      </c>
      <c r="Q215" s="5">
        <f t="shared" si="8"/>
        <v>0</v>
      </c>
      <c r="R215" s="5">
        <f t="shared" si="8"/>
        <v>0</v>
      </c>
      <c r="S215" s="5">
        <f t="shared" si="8"/>
        <v>0</v>
      </c>
      <c r="T215" s="5">
        <f t="shared" si="8"/>
        <v>0</v>
      </c>
      <c r="U215" s="5">
        <f t="shared" si="8"/>
        <v>0</v>
      </c>
      <c r="V215" s="5">
        <f t="shared" si="8"/>
        <v>0</v>
      </c>
      <c r="W215" s="5">
        <f t="shared" si="8"/>
        <v>0</v>
      </c>
      <c r="X215" s="5">
        <f t="shared" si="8"/>
        <v>0</v>
      </c>
      <c r="Y215" s="5">
        <f t="shared" si="8"/>
        <v>0</v>
      </c>
      <c r="Z215" s="5">
        <f t="shared" si="8"/>
        <v>0</v>
      </c>
      <c r="AA215" s="5">
        <f t="shared" si="8"/>
        <v>0</v>
      </c>
      <c r="AB215" s="5">
        <f t="shared" si="8"/>
        <v>0</v>
      </c>
      <c r="AC215" s="5">
        <f t="shared" si="8"/>
        <v>0</v>
      </c>
      <c r="AD215" s="5">
        <f t="shared" si="8"/>
        <v>0</v>
      </c>
      <c r="AE215" s="5">
        <f t="shared" si="8"/>
        <v>0</v>
      </c>
      <c r="AF215" s="5">
        <f t="shared" si="8"/>
        <v>0</v>
      </c>
      <c r="AG215" s="5">
        <f t="shared" si="8"/>
        <v>0</v>
      </c>
      <c r="AH215" s="5">
        <f t="shared" si="8"/>
        <v>0</v>
      </c>
      <c r="AI215" s="5">
        <f t="shared" si="8"/>
        <v>0</v>
      </c>
      <c r="AJ215" s="5">
        <f t="shared" si="8"/>
        <v>0</v>
      </c>
      <c r="AK215" s="5">
        <f t="shared" si="8"/>
        <v>0</v>
      </c>
      <c r="AL215" s="5">
        <f t="shared" si="8"/>
        <v>0</v>
      </c>
      <c r="AM215" s="5">
        <f t="shared" si="8"/>
        <v>0</v>
      </c>
      <c r="AN215" s="5">
        <f t="shared" si="8"/>
        <v>0</v>
      </c>
      <c r="AO215" s="5">
        <f t="shared" si="8"/>
        <v>0</v>
      </c>
      <c r="AP215" s="5">
        <f t="shared" si="8"/>
        <v>0</v>
      </c>
      <c r="AQ215" s="5">
        <f t="shared" si="8"/>
        <v>0</v>
      </c>
      <c r="AR215" s="5">
        <f t="shared" si="8"/>
        <v>0</v>
      </c>
      <c r="AS215" s="5">
        <f t="shared" si="8"/>
        <v>0</v>
      </c>
      <c r="AT215" s="5">
        <f t="shared" si="8"/>
        <v>0</v>
      </c>
      <c r="AU215" s="5">
        <f t="shared" si="8"/>
        <v>0</v>
      </c>
      <c r="AV215" s="5">
        <f t="shared" si="8"/>
        <v>0</v>
      </c>
      <c r="AW215" s="5">
        <f t="shared" si="8"/>
        <v>0</v>
      </c>
      <c r="AX215" s="5">
        <f t="shared" si="8"/>
        <v>0</v>
      </c>
      <c r="AY215" s="5">
        <f t="shared" si="8"/>
        <v>16704.900000000001</v>
      </c>
      <c r="AZ215" s="5">
        <f t="shared" si="8"/>
        <v>12827</v>
      </c>
      <c r="BA215" s="5">
        <f t="shared" si="8"/>
        <v>23731</v>
      </c>
      <c r="BB215" s="5">
        <f t="shared" si="8"/>
        <v>2335</v>
      </c>
      <c r="BC215" s="5">
        <f t="shared" si="8"/>
        <v>2310</v>
      </c>
      <c r="BD215" s="5">
        <f t="shared" si="8"/>
        <v>2535</v>
      </c>
      <c r="BE215" s="5">
        <f t="shared" si="8"/>
        <v>9230</v>
      </c>
      <c r="BF215" s="5">
        <f t="shared" si="8"/>
        <v>2360</v>
      </c>
      <c r="BG215" s="5">
        <f t="shared" si="8"/>
        <v>0</v>
      </c>
      <c r="BH215" s="5">
        <f t="shared" si="8"/>
        <v>0</v>
      </c>
      <c r="BI215" s="5">
        <f t="shared" si="8"/>
        <v>0</v>
      </c>
      <c r="BJ215" s="5">
        <f t="shared" si="8"/>
        <v>0</v>
      </c>
      <c r="BK215" s="5">
        <f t="shared" si="8"/>
        <v>0</v>
      </c>
      <c r="BL215" s="5">
        <f t="shared" si="8"/>
        <v>0</v>
      </c>
      <c r="BM215" s="5">
        <f t="shared" si="8"/>
        <v>0</v>
      </c>
      <c r="BN215" s="5">
        <f t="shared" si="8"/>
        <v>0</v>
      </c>
      <c r="BO215" s="5"/>
      <c r="BP215" s="5"/>
      <c r="BQ215" s="5"/>
      <c r="BR215" s="5"/>
      <c r="BS215" s="5"/>
    </row>
    <row r="216" spans="1:120" x14ac:dyDescent="0.25"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</row>
    <row r="218" spans="1:120" ht="14" x14ac:dyDescent="0.3">
      <c r="A218" s="1" t="s">
        <v>209</v>
      </c>
    </row>
    <row r="219" spans="1:120" x14ac:dyDescent="0.25">
      <c r="A219" t="s">
        <v>1</v>
      </c>
      <c r="B219" t="s">
        <v>2</v>
      </c>
      <c r="C219" t="s">
        <v>3</v>
      </c>
      <c r="D219" t="s">
        <v>4</v>
      </c>
      <c r="E219" t="s">
        <v>5</v>
      </c>
      <c r="F219" t="s">
        <v>6</v>
      </c>
      <c r="G219" t="s">
        <v>7</v>
      </c>
      <c r="H219" t="s">
        <v>8</v>
      </c>
      <c r="I219" t="s">
        <v>9</v>
      </c>
      <c r="J219" t="s">
        <v>10</v>
      </c>
      <c r="K219" t="s">
        <v>11</v>
      </c>
      <c r="L219" t="s">
        <v>12</v>
      </c>
      <c r="M219" t="s">
        <v>13</v>
      </c>
      <c r="N219" t="s">
        <v>14</v>
      </c>
      <c r="O219" t="s">
        <v>15</v>
      </c>
      <c r="P219" t="s">
        <v>16</v>
      </c>
      <c r="Q219" t="s">
        <v>17</v>
      </c>
      <c r="R219" t="s">
        <v>18</v>
      </c>
      <c r="S219" t="s">
        <v>19</v>
      </c>
      <c r="T219" t="s">
        <v>20</v>
      </c>
      <c r="U219" t="s">
        <v>21</v>
      </c>
      <c r="V219" t="s">
        <v>22</v>
      </c>
      <c r="W219" t="s">
        <v>23</v>
      </c>
      <c r="X219" t="s">
        <v>24</v>
      </c>
      <c r="Y219" t="s">
        <v>25</v>
      </c>
      <c r="Z219" t="s">
        <v>26</v>
      </c>
      <c r="AA219" t="s">
        <v>27</v>
      </c>
      <c r="AB219" t="s">
        <v>28</v>
      </c>
      <c r="AC219" t="s">
        <v>29</v>
      </c>
      <c r="AD219" t="s">
        <v>30</v>
      </c>
      <c r="AE219" t="s">
        <v>31</v>
      </c>
      <c r="AF219" t="s">
        <v>32</v>
      </c>
      <c r="AG219" t="s">
        <v>33</v>
      </c>
      <c r="AH219" t="s">
        <v>34</v>
      </c>
      <c r="AI219" t="s">
        <v>35</v>
      </c>
      <c r="AJ219" t="s">
        <v>36</v>
      </c>
      <c r="AK219" t="s">
        <v>37</v>
      </c>
      <c r="AL219" t="s">
        <v>38</v>
      </c>
      <c r="AM219" t="s">
        <v>39</v>
      </c>
      <c r="AN219" t="s">
        <v>40</v>
      </c>
      <c r="AO219" t="s">
        <v>41</v>
      </c>
      <c r="AP219" t="s">
        <v>42</v>
      </c>
      <c r="AQ219" t="s">
        <v>43</v>
      </c>
      <c r="AR219" t="s">
        <v>44</v>
      </c>
      <c r="AS219" t="s">
        <v>45</v>
      </c>
      <c r="AT219" t="s">
        <v>46</v>
      </c>
      <c r="AU219" t="s">
        <v>47</v>
      </c>
      <c r="AV219" t="s">
        <v>48</v>
      </c>
      <c r="AW219" t="s">
        <v>49</v>
      </c>
      <c r="AX219" t="s">
        <v>50</v>
      </c>
      <c r="AY219" t="s">
        <v>51</v>
      </c>
      <c r="AZ219" t="s">
        <v>52</v>
      </c>
      <c r="BA219" t="s">
        <v>53</v>
      </c>
      <c r="BB219" t="s">
        <v>54</v>
      </c>
      <c r="BC219" t="s">
        <v>55</v>
      </c>
      <c r="BD219" t="s">
        <v>56</v>
      </c>
      <c r="BE219" t="s">
        <v>57</v>
      </c>
      <c r="BF219" t="s">
        <v>58</v>
      </c>
      <c r="BG219" t="s">
        <v>59</v>
      </c>
      <c r="BH219" t="s">
        <v>60</v>
      </c>
      <c r="BI219" t="s">
        <v>61</v>
      </c>
      <c r="BJ219" t="s">
        <v>62</v>
      </c>
    </row>
    <row r="220" spans="1:120" x14ac:dyDescent="0.25">
      <c r="A220" t="s">
        <v>210</v>
      </c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</row>
    <row r="221" spans="1:120" x14ac:dyDescent="0.25">
      <c r="A221" t="s">
        <v>211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568748</v>
      </c>
      <c r="BJ221">
        <v>275815</v>
      </c>
    </row>
    <row r="222" spans="1:120" x14ac:dyDescent="0.25">
      <c r="A222" t="s">
        <v>212</v>
      </c>
      <c r="B222">
        <v>2003759</v>
      </c>
      <c r="C222">
        <v>7658039.5499999998</v>
      </c>
      <c r="D222">
        <v>5643456</v>
      </c>
      <c r="E222">
        <v>3773535</v>
      </c>
      <c r="F222">
        <v>1891430</v>
      </c>
      <c r="G222">
        <v>6634487.75</v>
      </c>
      <c r="H222">
        <v>4519110</v>
      </c>
      <c r="I222">
        <v>3436649</v>
      </c>
      <c r="J222">
        <v>1693554</v>
      </c>
      <c r="K222">
        <v>6190054.4800000004</v>
      </c>
      <c r="L222">
        <v>4399986</v>
      </c>
      <c r="M222">
        <v>2698359</v>
      </c>
      <c r="N222">
        <v>1552121</v>
      </c>
      <c r="O222">
        <v>7603571.2599999998</v>
      </c>
      <c r="P222">
        <v>5457202</v>
      </c>
      <c r="Q222">
        <v>3627076</v>
      </c>
      <c r="R222">
        <v>1750050</v>
      </c>
      <c r="S222">
        <v>6922138.3200000003</v>
      </c>
      <c r="T222">
        <v>4838189</v>
      </c>
      <c r="U222">
        <v>3150155</v>
      </c>
      <c r="V222">
        <v>1533486</v>
      </c>
      <c r="W222">
        <v>5986757.9000000004</v>
      </c>
      <c r="X222">
        <v>4136319</v>
      </c>
      <c r="Y222">
        <v>2676222</v>
      </c>
      <c r="Z222">
        <v>1295364</v>
      </c>
      <c r="AA222">
        <v>5094919.18</v>
      </c>
      <c r="AB222">
        <v>3542972</v>
      </c>
      <c r="AC222">
        <v>2341874</v>
      </c>
      <c r="AD222">
        <v>1092568</v>
      </c>
      <c r="AE222">
        <v>4416803.3499999996</v>
      </c>
      <c r="AF222">
        <v>2969815</v>
      </c>
      <c r="AG222">
        <v>1956463</v>
      </c>
      <c r="AH222">
        <v>917639</v>
      </c>
      <c r="AI222">
        <v>4150981.03</v>
      </c>
      <c r="AJ222">
        <v>2882630</v>
      </c>
      <c r="AK222">
        <v>1908740</v>
      </c>
      <c r="AL222">
        <v>913088</v>
      </c>
      <c r="AM222">
        <v>3857229.59</v>
      </c>
      <c r="AN222">
        <v>2705257</v>
      </c>
      <c r="AO222">
        <v>1798480</v>
      </c>
      <c r="AP222">
        <v>875975</v>
      </c>
      <c r="AQ222">
        <v>3482598.53</v>
      </c>
      <c r="AR222">
        <v>2374676</v>
      </c>
      <c r="AS222">
        <v>1565228</v>
      </c>
      <c r="AT222">
        <v>802917</v>
      </c>
      <c r="AU222">
        <v>2926576.35</v>
      </c>
      <c r="AV222">
        <v>2028779</v>
      </c>
      <c r="AW222">
        <v>1307186</v>
      </c>
      <c r="AX222">
        <v>606521</v>
      </c>
      <c r="AY222">
        <v>2303014.5299999998</v>
      </c>
      <c r="AZ222">
        <v>1576485</v>
      </c>
      <c r="BA222">
        <v>1030546</v>
      </c>
      <c r="BB222">
        <v>493042</v>
      </c>
      <c r="BC222">
        <v>1640597</v>
      </c>
      <c r="BD222">
        <v>1071268</v>
      </c>
      <c r="BE222">
        <v>703718</v>
      </c>
      <c r="BF222">
        <v>353115</v>
      </c>
      <c r="BG222">
        <v>1351151</v>
      </c>
      <c r="BH222">
        <v>902897</v>
      </c>
      <c r="BI222">
        <v>0</v>
      </c>
      <c r="BJ222">
        <v>0</v>
      </c>
    </row>
    <row r="223" spans="1:120" x14ac:dyDescent="0.25">
      <c r="A223" t="s">
        <v>213</v>
      </c>
      <c r="B223">
        <v>818710</v>
      </c>
      <c r="C223">
        <v>3156130.75</v>
      </c>
      <c r="D223">
        <v>2332874</v>
      </c>
      <c r="E223">
        <v>1552448</v>
      </c>
      <c r="F223">
        <v>772955</v>
      </c>
      <c r="G223">
        <v>3207911.83</v>
      </c>
      <c r="H223">
        <v>2405855</v>
      </c>
      <c r="I223">
        <v>1596799</v>
      </c>
      <c r="J223">
        <v>800380</v>
      </c>
      <c r="K223">
        <v>3181735.83</v>
      </c>
      <c r="L223">
        <v>2393074</v>
      </c>
      <c r="M223">
        <v>1616260</v>
      </c>
      <c r="N223">
        <v>813714</v>
      </c>
      <c r="O223">
        <v>2942012.5</v>
      </c>
      <c r="P223">
        <v>2192500</v>
      </c>
      <c r="Q223">
        <v>1441342</v>
      </c>
      <c r="R223">
        <v>714592</v>
      </c>
      <c r="S223">
        <v>3064491.78</v>
      </c>
      <c r="T223">
        <v>2280339</v>
      </c>
      <c r="U223">
        <v>1518359</v>
      </c>
      <c r="V223">
        <v>757162</v>
      </c>
      <c r="W223">
        <v>3065840.16</v>
      </c>
      <c r="X223">
        <v>2302073</v>
      </c>
      <c r="Y223">
        <v>1530830</v>
      </c>
      <c r="Z223">
        <v>765605</v>
      </c>
      <c r="AA223">
        <v>2904950.26</v>
      </c>
      <c r="AB223">
        <v>2158561</v>
      </c>
      <c r="AC223">
        <v>1429781</v>
      </c>
      <c r="AD223">
        <v>708653</v>
      </c>
      <c r="AE223">
        <v>2720703.27</v>
      </c>
      <c r="AF223">
        <v>2013257</v>
      </c>
      <c r="AG223">
        <v>1305957</v>
      </c>
      <c r="AH223">
        <v>632496</v>
      </c>
      <c r="AI223">
        <v>2264496</v>
      </c>
      <c r="AJ223">
        <v>1630725</v>
      </c>
      <c r="AK223">
        <v>1065067</v>
      </c>
      <c r="AL223">
        <v>511063</v>
      </c>
      <c r="AM223">
        <v>1649375.63</v>
      </c>
      <c r="AN223">
        <v>1163277</v>
      </c>
      <c r="AO223">
        <v>742419</v>
      </c>
      <c r="AP223">
        <v>349750</v>
      </c>
      <c r="AQ223">
        <v>1249278.4099999999</v>
      </c>
      <c r="AR223">
        <v>899042</v>
      </c>
      <c r="AS223">
        <v>573534</v>
      </c>
      <c r="AT223">
        <v>280249</v>
      </c>
      <c r="AU223">
        <v>1030853.89</v>
      </c>
      <c r="AV223">
        <v>753855</v>
      </c>
      <c r="AW223">
        <v>479934</v>
      </c>
      <c r="AX223">
        <v>234055</v>
      </c>
      <c r="AY223">
        <v>860458.91</v>
      </c>
      <c r="AZ223">
        <v>624739</v>
      </c>
      <c r="BA223">
        <v>408751</v>
      </c>
      <c r="BB223">
        <v>201335</v>
      </c>
      <c r="BC223">
        <v>804523</v>
      </c>
      <c r="BD223">
        <v>600013</v>
      </c>
      <c r="BE223">
        <v>393616</v>
      </c>
      <c r="BF223">
        <v>190678</v>
      </c>
      <c r="BG223">
        <v>728268</v>
      </c>
      <c r="BH223">
        <v>539032</v>
      </c>
      <c r="BI223">
        <v>356088</v>
      </c>
      <c r="BJ223">
        <v>175631</v>
      </c>
    </row>
    <row r="224" spans="1:120" x14ac:dyDescent="0.25">
      <c r="A224" t="s">
        <v>214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190678</v>
      </c>
      <c r="BG224">
        <v>728268</v>
      </c>
      <c r="BH224">
        <v>539032</v>
      </c>
      <c r="BI224">
        <v>356088</v>
      </c>
      <c r="BJ224">
        <v>175631</v>
      </c>
    </row>
    <row r="225" spans="1:62" x14ac:dyDescent="0.25">
      <c r="A225" t="s">
        <v>215</v>
      </c>
      <c r="B225">
        <v>-11</v>
      </c>
      <c r="C225">
        <v>-4303.22</v>
      </c>
      <c r="D225">
        <v>-583</v>
      </c>
      <c r="E225">
        <v>-460</v>
      </c>
      <c r="F225">
        <v>0</v>
      </c>
      <c r="G225">
        <v>-6.64</v>
      </c>
      <c r="H225">
        <v>-7</v>
      </c>
      <c r="I225">
        <v>0</v>
      </c>
      <c r="J225">
        <v>0</v>
      </c>
      <c r="K225">
        <v>-59.69</v>
      </c>
      <c r="L225">
        <v>0</v>
      </c>
      <c r="M225">
        <v>0</v>
      </c>
      <c r="N225">
        <v>0</v>
      </c>
      <c r="O225">
        <v>-2168.2399999999998</v>
      </c>
      <c r="P225">
        <v>-4498</v>
      </c>
      <c r="Q225">
        <v>-4498</v>
      </c>
      <c r="R225">
        <v>0</v>
      </c>
      <c r="S225">
        <v>-14133.15</v>
      </c>
      <c r="T225">
        <v>-2804</v>
      </c>
      <c r="U225">
        <v>-95</v>
      </c>
      <c r="V225">
        <v>-95</v>
      </c>
      <c r="W225">
        <v>1774.11</v>
      </c>
      <c r="X225">
        <v>0</v>
      </c>
      <c r="Y225">
        <v>0</v>
      </c>
      <c r="Z225">
        <v>0</v>
      </c>
      <c r="AA225">
        <v>13777.4</v>
      </c>
      <c r="AB225">
        <v>7120</v>
      </c>
      <c r="AC225">
        <v>7000</v>
      </c>
      <c r="AD225">
        <v>7000</v>
      </c>
      <c r="AE225">
        <v>5338.86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-7400.32</v>
      </c>
      <c r="AR225">
        <v>-400</v>
      </c>
      <c r="AS225">
        <v>0</v>
      </c>
      <c r="AT225">
        <v>0</v>
      </c>
      <c r="AU225">
        <v>-926.41</v>
      </c>
      <c r="AV225">
        <v>-926</v>
      </c>
      <c r="AW225">
        <v>-820</v>
      </c>
      <c r="AX225">
        <v>-812</v>
      </c>
      <c r="AY225">
        <v>-2754.17</v>
      </c>
      <c r="AZ225">
        <v>-2749</v>
      </c>
      <c r="BA225">
        <v>-2452</v>
      </c>
      <c r="BB225">
        <v>-12</v>
      </c>
      <c r="BC225">
        <v>-11245</v>
      </c>
      <c r="BD225">
        <v>-9389</v>
      </c>
      <c r="BE225">
        <v>-9392</v>
      </c>
      <c r="BF225">
        <v>0</v>
      </c>
      <c r="BG225">
        <v>0</v>
      </c>
      <c r="BH225">
        <v>0</v>
      </c>
      <c r="BI225">
        <v>0</v>
      </c>
      <c r="BJ225">
        <v>0</v>
      </c>
    </row>
    <row r="226" spans="1:62" x14ac:dyDescent="0.25">
      <c r="A226" t="s">
        <v>216</v>
      </c>
      <c r="B226">
        <v>27894</v>
      </c>
      <c r="C226">
        <v>40774.39</v>
      </c>
      <c r="D226">
        <v>82451</v>
      </c>
      <c r="E226">
        <v>56614</v>
      </c>
      <c r="F226">
        <v>27883</v>
      </c>
      <c r="G226">
        <v>106401.35</v>
      </c>
      <c r="H226">
        <v>78074</v>
      </c>
      <c r="I226">
        <v>54933</v>
      </c>
      <c r="J226">
        <v>26756</v>
      </c>
      <c r="K226">
        <v>103435.63</v>
      </c>
      <c r="L226">
        <v>77041</v>
      </c>
      <c r="M226">
        <v>50428</v>
      </c>
      <c r="N226">
        <v>25781</v>
      </c>
      <c r="O226">
        <v>121945.43</v>
      </c>
      <c r="P226">
        <v>124295</v>
      </c>
      <c r="Q226">
        <v>84108</v>
      </c>
      <c r="R226">
        <v>40761</v>
      </c>
      <c r="S226">
        <v>150808.70000000001</v>
      </c>
      <c r="T226">
        <v>121263</v>
      </c>
      <c r="U226">
        <v>80390</v>
      </c>
      <c r="V226">
        <v>39460</v>
      </c>
      <c r="W226">
        <v>157847.20000000001</v>
      </c>
      <c r="X226">
        <v>116202</v>
      </c>
      <c r="Y226">
        <v>76430</v>
      </c>
      <c r="Z226">
        <v>37490</v>
      </c>
      <c r="AA226">
        <v>149116.68</v>
      </c>
      <c r="AB226">
        <v>110270</v>
      </c>
      <c r="AC226">
        <v>74071</v>
      </c>
      <c r="AD226">
        <v>35710</v>
      </c>
      <c r="AE226">
        <v>140661.72</v>
      </c>
      <c r="AF226">
        <v>102680</v>
      </c>
      <c r="AG226">
        <v>68150</v>
      </c>
      <c r="AH226">
        <v>32945</v>
      </c>
      <c r="AI226">
        <v>25561.89</v>
      </c>
      <c r="AJ226">
        <v>91426</v>
      </c>
      <c r="AK226">
        <v>60443</v>
      </c>
      <c r="AL226">
        <v>29011</v>
      </c>
      <c r="AM226">
        <v>104611.72</v>
      </c>
      <c r="AN226">
        <v>76034</v>
      </c>
      <c r="AO226">
        <v>50305</v>
      </c>
      <c r="AP226">
        <v>24772</v>
      </c>
      <c r="AQ226">
        <v>90373.55</v>
      </c>
      <c r="AR226">
        <v>65111</v>
      </c>
      <c r="AS226">
        <v>43022</v>
      </c>
      <c r="AT226">
        <v>22088</v>
      </c>
      <c r="AU226">
        <v>95512.14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</row>
    <row r="227" spans="1:62" x14ac:dyDescent="0.25">
      <c r="A227" t="s">
        <v>217</v>
      </c>
      <c r="B227">
        <v>681</v>
      </c>
      <c r="C227">
        <v>1949.47</v>
      </c>
      <c r="D227">
        <v>592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</row>
    <row r="228" spans="1:62" x14ac:dyDescent="0.25">
      <c r="A228" t="s">
        <v>218</v>
      </c>
      <c r="B228">
        <v>3239</v>
      </c>
      <c r="C228">
        <v>-11223.19</v>
      </c>
      <c r="D228">
        <v>844</v>
      </c>
      <c r="E228">
        <v>-464</v>
      </c>
      <c r="F228">
        <v>709</v>
      </c>
      <c r="G228">
        <v>-2205.7800000000002</v>
      </c>
      <c r="H228">
        <v>-5118</v>
      </c>
      <c r="I228">
        <v>-1257</v>
      </c>
      <c r="J228">
        <v>1055</v>
      </c>
      <c r="K228">
        <v>120.95</v>
      </c>
      <c r="L228">
        <v>408</v>
      </c>
      <c r="M228">
        <v>391</v>
      </c>
      <c r="N228">
        <v>1785</v>
      </c>
      <c r="O228">
        <v>184.85</v>
      </c>
      <c r="P228">
        <v>-988</v>
      </c>
      <c r="Q228">
        <v>-3226</v>
      </c>
      <c r="R228">
        <v>-788</v>
      </c>
      <c r="S228">
        <v>24851.03</v>
      </c>
      <c r="T228">
        <v>14566</v>
      </c>
      <c r="U228">
        <v>1463</v>
      </c>
      <c r="V228">
        <v>1019</v>
      </c>
      <c r="W228">
        <v>-24573.52</v>
      </c>
      <c r="X228">
        <v>-23191</v>
      </c>
      <c r="Y228">
        <v>-22981</v>
      </c>
      <c r="Z228">
        <v>-22462</v>
      </c>
      <c r="AA228">
        <v>10773.55</v>
      </c>
      <c r="AB228">
        <v>-2107</v>
      </c>
      <c r="AC228">
        <v>-5646</v>
      </c>
      <c r="AD228">
        <v>-1176</v>
      </c>
      <c r="AE228">
        <v>-2969.78</v>
      </c>
      <c r="AF228">
        <v>-2586</v>
      </c>
      <c r="AG228">
        <v>-1273</v>
      </c>
      <c r="AH228">
        <v>215</v>
      </c>
      <c r="AI228">
        <v>1097.5</v>
      </c>
      <c r="AJ228">
        <v>-343</v>
      </c>
      <c r="AK228">
        <v>-616</v>
      </c>
      <c r="AL228">
        <v>-752</v>
      </c>
      <c r="AM228">
        <v>711.48</v>
      </c>
      <c r="AN228">
        <v>-342</v>
      </c>
      <c r="AO228">
        <v>2094</v>
      </c>
      <c r="AP228">
        <v>-137</v>
      </c>
      <c r="AQ228">
        <v>-420.99</v>
      </c>
      <c r="AR228">
        <v>-869</v>
      </c>
      <c r="AS228">
        <v>248</v>
      </c>
      <c r="AT228">
        <v>-254</v>
      </c>
      <c r="AU228">
        <v>290.05</v>
      </c>
      <c r="AV228">
        <v>793</v>
      </c>
      <c r="AW228">
        <v>266</v>
      </c>
      <c r="AX228">
        <v>-349</v>
      </c>
      <c r="AY228">
        <v>3.86</v>
      </c>
      <c r="AZ228">
        <v>-452</v>
      </c>
      <c r="BA228">
        <v>-47</v>
      </c>
      <c r="BB228">
        <v>-196</v>
      </c>
      <c r="BC228">
        <v>76</v>
      </c>
      <c r="BD228">
        <v>-148</v>
      </c>
      <c r="BE228">
        <v>-122</v>
      </c>
      <c r="BF228">
        <v>0</v>
      </c>
      <c r="BG228">
        <v>0</v>
      </c>
      <c r="BH228">
        <v>0</v>
      </c>
      <c r="BI228">
        <v>0</v>
      </c>
      <c r="BJ228">
        <v>0</v>
      </c>
    </row>
    <row r="229" spans="1:62" x14ac:dyDescent="0.25">
      <c r="A229" t="s">
        <v>219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-184.27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</row>
    <row r="230" spans="1:62" x14ac:dyDescent="0.25">
      <c r="A230" t="s">
        <v>220</v>
      </c>
      <c r="B230">
        <v>-19199</v>
      </c>
      <c r="C230">
        <v>18867.23</v>
      </c>
      <c r="D230">
        <v>-29006</v>
      </c>
      <c r="E230">
        <v>-26717</v>
      </c>
      <c r="F230">
        <v>-6784</v>
      </c>
      <c r="G230">
        <v>0</v>
      </c>
      <c r="H230">
        <v>-894</v>
      </c>
      <c r="I230">
        <v>-893</v>
      </c>
      <c r="J230">
        <v>887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</row>
    <row r="231" spans="1:62" x14ac:dyDescent="0.25">
      <c r="A231" t="s">
        <v>221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893.07</v>
      </c>
      <c r="L231">
        <v>0</v>
      </c>
      <c r="M231">
        <v>1339</v>
      </c>
      <c r="N231">
        <v>-983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</row>
    <row r="232" spans="1:62" x14ac:dyDescent="0.25">
      <c r="A232" t="s">
        <v>222</v>
      </c>
      <c r="B232">
        <v>-18</v>
      </c>
      <c r="C232">
        <v>3014.19</v>
      </c>
      <c r="D232">
        <v>3142</v>
      </c>
      <c r="E232">
        <v>3274</v>
      </c>
      <c r="F232">
        <v>165</v>
      </c>
      <c r="G232">
        <v>9223.9699999999993</v>
      </c>
      <c r="H232">
        <v>8354</v>
      </c>
      <c r="I232">
        <v>4742</v>
      </c>
      <c r="J232">
        <v>5855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5991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</row>
    <row r="233" spans="1:62" x14ac:dyDescent="0.25">
      <c r="A233" t="s">
        <v>223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5991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</row>
    <row r="234" spans="1:62" x14ac:dyDescent="0.25">
      <c r="A234" t="s">
        <v>224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9223.9699999999993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</row>
    <row r="235" spans="1:62" x14ac:dyDescent="0.25">
      <c r="A235" t="s">
        <v>225</v>
      </c>
      <c r="B235">
        <v>0</v>
      </c>
      <c r="C235">
        <v>-19.8</v>
      </c>
      <c r="D235">
        <v>-20</v>
      </c>
      <c r="E235">
        <v>0</v>
      </c>
      <c r="F235">
        <v>0</v>
      </c>
      <c r="G235">
        <v>-55309.02</v>
      </c>
      <c r="H235">
        <v>-43391</v>
      </c>
      <c r="I235">
        <v>0</v>
      </c>
      <c r="J235">
        <v>0</v>
      </c>
      <c r="K235">
        <v>4214.38</v>
      </c>
      <c r="L235">
        <v>-865</v>
      </c>
      <c r="M235">
        <v>-2088</v>
      </c>
      <c r="N235">
        <v>-1689</v>
      </c>
      <c r="O235">
        <v>17359.38</v>
      </c>
      <c r="P235">
        <v>12759</v>
      </c>
      <c r="Q235">
        <v>8245</v>
      </c>
      <c r="R235">
        <v>-5158</v>
      </c>
      <c r="S235">
        <v>8887.2999999999993</v>
      </c>
      <c r="T235">
        <v>197</v>
      </c>
      <c r="U235">
        <v>1641</v>
      </c>
      <c r="V235">
        <v>361</v>
      </c>
      <c r="W235">
        <v>10.55</v>
      </c>
      <c r="X235">
        <v>-8</v>
      </c>
      <c r="Y235">
        <v>1411</v>
      </c>
      <c r="Z235">
        <v>353</v>
      </c>
      <c r="AA235">
        <v>502.33</v>
      </c>
      <c r="AB235">
        <v>1</v>
      </c>
      <c r="AC235">
        <v>189</v>
      </c>
      <c r="AD235">
        <v>133</v>
      </c>
      <c r="AE235">
        <v>17414.28</v>
      </c>
      <c r="AF235">
        <v>2736</v>
      </c>
      <c r="AG235">
        <v>2546</v>
      </c>
      <c r="AH235">
        <v>2351</v>
      </c>
      <c r="AI235">
        <v>54707.77</v>
      </c>
      <c r="AJ235">
        <v>40102</v>
      </c>
      <c r="AK235">
        <v>23935</v>
      </c>
      <c r="AL235">
        <v>21941</v>
      </c>
      <c r="AM235">
        <v>27815.55</v>
      </c>
      <c r="AN235">
        <v>1630</v>
      </c>
      <c r="AO235">
        <v>3373</v>
      </c>
      <c r="AP235">
        <v>507</v>
      </c>
      <c r="AQ235">
        <v>24527.27</v>
      </c>
      <c r="AR235">
        <v>-1567</v>
      </c>
      <c r="AS235">
        <v>573</v>
      </c>
      <c r="AT235">
        <v>-517</v>
      </c>
      <c r="AU235">
        <v>74084.03</v>
      </c>
      <c r="AV235">
        <v>18073</v>
      </c>
      <c r="AW235">
        <v>15201</v>
      </c>
      <c r="AX235">
        <v>0</v>
      </c>
      <c r="AY235">
        <v>11147.49</v>
      </c>
      <c r="AZ235">
        <v>33660</v>
      </c>
      <c r="BA235">
        <v>13775</v>
      </c>
      <c r="BB235">
        <v>1930</v>
      </c>
      <c r="BC235">
        <v>5411</v>
      </c>
      <c r="BD235">
        <v>3357</v>
      </c>
      <c r="BE235">
        <v>474</v>
      </c>
      <c r="BF235">
        <v>0</v>
      </c>
      <c r="BG235">
        <v>0</v>
      </c>
      <c r="BH235">
        <v>0</v>
      </c>
      <c r="BI235">
        <v>0</v>
      </c>
      <c r="BJ235">
        <v>0</v>
      </c>
    </row>
    <row r="236" spans="1:62" x14ac:dyDescent="0.25">
      <c r="A236" t="s">
        <v>226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4214.38</v>
      </c>
      <c r="L236">
        <v>-865</v>
      </c>
      <c r="M236">
        <v>-2088</v>
      </c>
      <c r="N236">
        <v>-1689</v>
      </c>
      <c r="O236">
        <v>17359.38</v>
      </c>
      <c r="P236">
        <v>12759</v>
      </c>
      <c r="Q236">
        <v>8245</v>
      </c>
      <c r="R236">
        <v>-5158</v>
      </c>
      <c r="S236">
        <v>8887.2999999999993</v>
      </c>
      <c r="T236">
        <v>197</v>
      </c>
      <c r="U236">
        <v>1641</v>
      </c>
      <c r="V236">
        <v>361</v>
      </c>
      <c r="W236">
        <v>10.55</v>
      </c>
      <c r="X236">
        <v>-8</v>
      </c>
      <c r="Y236">
        <v>1411</v>
      </c>
      <c r="Z236">
        <v>353</v>
      </c>
      <c r="AA236">
        <v>502.33</v>
      </c>
      <c r="AB236">
        <v>1</v>
      </c>
      <c r="AC236">
        <v>189</v>
      </c>
      <c r="AD236">
        <v>133</v>
      </c>
      <c r="AE236">
        <v>17414.28</v>
      </c>
      <c r="AF236">
        <v>2736</v>
      </c>
      <c r="AG236">
        <v>2546</v>
      </c>
      <c r="AH236">
        <v>2351</v>
      </c>
      <c r="AI236">
        <v>54707.77</v>
      </c>
      <c r="AJ236">
        <v>40102</v>
      </c>
      <c r="AK236">
        <v>23935</v>
      </c>
      <c r="AL236">
        <v>21941</v>
      </c>
      <c r="AM236">
        <v>27815.55</v>
      </c>
      <c r="AN236">
        <v>1630</v>
      </c>
      <c r="AO236">
        <v>3373</v>
      </c>
      <c r="AP236">
        <v>507</v>
      </c>
      <c r="AQ236">
        <v>24527.27</v>
      </c>
      <c r="AR236">
        <v>-1567</v>
      </c>
      <c r="AS236">
        <v>573</v>
      </c>
      <c r="AT236">
        <v>-517</v>
      </c>
      <c r="AU236">
        <v>74084.03</v>
      </c>
      <c r="AV236">
        <v>18073</v>
      </c>
      <c r="AW236">
        <v>15201</v>
      </c>
      <c r="AX236">
        <v>0</v>
      </c>
      <c r="AY236">
        <v>11147.49</v>
      </c>
      <c r="AZ236">
        <v>33660</v>
      </c>
      <c r="BA236">
        <v>13775</v>
      </c>
      <c r="BB236">
        <v>1930</v>
      </c>
      <c r="BC236">
        <v>5411</v>
      </c>
      <c r="BD236">
        <v>3357</v>
      </c>
      <c r="BE236">
        <v>474</v>
      </c>
      <c r="BF236">
        <v>0</v>
      </c>
      <c r="BG236">
        <v>0</v>
      </c>
      <c r="BH236">
        <v>0</v>
      </c>
      <c r="BI236">
        <v>0</v>
      </c>
      <c r="BJ236">
        <v>0</v>
      </c>
    </row>
    <row r="237" spans="1:62" x14ac:dyDescent="0.25">
      <c r="A237" t="s">
        <v>227</v>
      </c>
      <c r="B237">
        <v>0</v>
      </c>
      <c r="C237">
        <v>-10347.61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-1060</v>
      </c>
      <c r="J237">
        <v>6645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</row>
    <row r="238" spans="1:62" x14ac:dyDescent="0.25">
      <c r="A238" t="s">
        <v>228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-224.07</v>
      </c>
      <c r="H238">
        <v>-1060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</row>
    <row r="239" spans="1:62" x14ac:dyDescent="0.25">
      <c r="A239" t="s">
        <v>229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55954.02</v>
      </c>
      <c r="L239">
        <v>7891</v>
      </c>
      <c r="M239">
        <v>0</v>
      </c>
      <c r="N239">
        <v>0</v>
      </c>
      <c r="O239">
        <v>-15030</v>
      </c>
      <c r="P239">
        <v>-24430</v>
      </c>
      <c r="Q239">
        <v>-8000</v>
      </c>
      <c r="R239">
        <v>-8000</v>
      </c>
      <c r="S239">
        <v>-58000</v>
      </c>
      <c r="T239">
        <v>8010</v>
      </c>
      <c r="U239">
        <v>8010</v>
      </c>
      <c r="V239">
        <v>-5000</v>
      </c>
      <c r="W239">
        <v>-4320.29</v>
      </c>
      <c r="X239">
        <v>-4320</v>
      </c>
      <c r="Y239">
        <v>-4320</v>
      </c>
      <c r="Z239">
        <v>-4320</v>
      </c>
      <c r="AA239">
        <v>69901.08</v>
      </c>
      <c r="AB239">
        <v>26601</v>
      </c>
      <c r="AC239">
        <v>36601</v>
      </c>
      <c r="AD239">
        <v>36579</v>
      </c>
      <c r="AE239">
        <v>-8417.7800000000007</v>
      </c>
      <c r="AF239">
        <v>1200</v>
      </c>
      <c r="AG239">
        <v>0</v>
      </c>
      <c r="AH239">
        <v>0</v>
      </c>
      <c r="AI239">
        <v>-51871</v>
      </c>
      <c r="AJ239">
        <v>-37672</v>
      </c>
      <c r="AK239">
        <v>-18931</v>
      </c>
      <c r="AL239">
        <v>-16931</v>
      </c>
      <c r="AM239">
        <v>18660</v>
      </c>
      <c r="AN239">
        <v>48360</v>
      </c>
      <c r="AO239">
        <v>32340</v>
      </c>
      <c r="AP239">
        <v>18300</v>
      </c>
      <c r="AQ239">
        <v>-42585</v>
      </c>
      <c r="AR239">
        <v>-25945</v>
      </c>
      <c r="AS239">
        <v>-9070</v>
      </c>
      <c r="AT239">
        <v>2000</v>
      </c>
      <c r="AU239">
        <v>-51475</v>
      </c>
      <c r="AV239">
        <v>16183</v>
      </c>
      <c r="AW239">
        <v>21927</v>
      </c>
      <c r="AX239">
        <v>23218</v>
      </c>
      <c r="AY239">
        <v>32698</v>
      </c>
      <c r="AZ239">
        <v>5078</v>
      </c>
      <c r="BA239">
        <v>3958</v>
      </c>
      <c r="BB239">
        <v>0</v>
      </c>
      <c r="BC239">
        <v>57000</v>
      </c>
      <c r="BD239">
        <v>14000</v>
      </c>
      <c r="BE239">
        <v>8000</v>
      </c>
      <c r="BF239">
        <v>0</v>
      </c>
      <c r="BG239">
        <v>0</v>
      </c>
      <c r="BH239">
        <v>0</v>
      </c>
      <c r="BI239">
        <v>0</v>
      </c>
      <c r="BJ239">
        <v>0</v>
      </c>
    </row>
    <row r="240" spans="1:62" x14ac:dyDescent="0.25">
      <c r="A240" t="s">
        <v>230</v>
      </c>
      <c r="B240">
        <v>-2613</v>
      </c>
      <c r="C240">
        <v>-16952.98</v>
      </c>
      <c r="D240">
        <v>-8398</v>
      </c>
      <c r="E240">
        <v>-3675</v>
      </c>
      <c r="F240">
        <v>-1939</v>
      </c>
      <c r="G240">
        <v>-7357.46</v>
      </c>
      <c r="H240">
        <v>-5791</v>
      </c>
      <c r="I240">
        <v>-4622</v>
      </c>
      <c r="J240">
        <v>-2825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</row>
    <row r="241" spans="1:62" x14ac:dyDescent="0.25">
      <c r="A241" t="s">
        <v>169</v>
      </c>
      <c r="B241">
        <v>-2613</v>
      </c>
      <c r="C241">
        <v>-16952.98</v>
      </c>
      <c r="D241">
        <v>-8398</v>
      </c>
      <c r="E241">
        <v>-3675</v>
      </c>
      <c r="F241">
        <v>-1939</v>
      </c>
      <c r="G241">
        <v>-7357.46</v>
      </c>
      <c r="H241">
        <v>-5791</v>
      </c>
      <c r="I241">
        <v>-4622</v>
      </c>
      <c r="J241">
        <v>-2825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</row>
    <row r="242" spans="1:62" x14ac:dyDescent="0.25">
      <c r="A242" t="s">
        <v>184</v>
      </c>
      <c r="B242">
        <v>105764</v>
      </c>
      <c r="C242">
        <v>267640.52</v>
      </c>
      <c r="D242">
        <v>177339</v>
      </c>
      <c r="E242">
        <v>189261</v>
      </c>
      <c r="F242">
        <v>92476</v>
      </c>
      <c r="G242">
        <v>247691.24</v>
      </c>
      <c r="H242">
        <v>192972</v>
      </c>
      <c r="I242">
        <v>200447</v>
      </c>
      <c r="J242">
        <v>102396</v>
      </c>
      <c r="K242">
        <v>450962.86</v>
      </c>
      <c r="L242">
        <v>419107</v>
      </c>
      <c r="M242">
        <v>284325</v>
      </c>
      <c r="N242">
        <v>132875</v>
      </c>
      <c r="O242">
        <v>408987.86</v>
      </c>
      <c r="P242">
        <v>312323</v>
      </c>
      <c r="Q242">
        <v>213691</v>
      </c>
      <c r="R242">
        <v>106842</v>
      </c>
      <c r="S242">
        <v>392517.6</v>
      </c>
      <c r="T242">
        <v>287094</v>
      </c>
      <c r="U242">
        <v>192677</v>
      </c>
      <c r="V242">
        <v>95408</v>
      </c>
      <c r="W242">
        <v>439877.86</v>
      </c>
      <c r="X242">
        <v>342454</v>
      </c>
      <c r="Y242">
        <v>228652</v>
      </c>
      <c r="Z242">
        <v>109279</v>
      </c>
      <c r="AA242">
        <v>494729.11</v>
      </c>
      <c r="AB242">
        <v>375090</v>
      </c>
      <c r="AC242">
        <v>247010</v>
      </c>
      <c r="AD242">
        <v>117940</v>
      </c>
      <c r="AE242">
        <v>537242.24</v>
      </c>
      <c r="AF242">
        <v>410392</v>
      </c>
      <c r="AG242">
        <v>273895</v>
      </c>
      <c r="AH242">
        <v>134356</v>
      </c>
      <c r="AI242">
        <v>458361.16</v>
      </c>
      <c r="AJ242">
        <v>327882</v>
      </c>
      <c r="AK242">
        <v>204769</v>
      </c>
      <c r="AL242">
        <v>99572</v>
      </c>
      <c r="AM242">
        <v>268435.61</v>
      </c>
      <c r="AN242">
        <v>170236</v>
      </c>
      <c r="AO242">
        <v>101030</v>
      </c>
      <c r="AP242">
        <v>49212</v>
      </c>
      <c r="AQ242">
        <v>143840.76</v>
      </c>
      <c r="AR242">
        <v>96422</v>
      </c>
      <c r="AS242">
        <v>57840</v>
      </c>
      <c r="AT242">
        <v>28547</v>
      </c>
      <c r="AU242">
        <v>114351.14</v>
      </c>
      <c r="AV242">
        <v>80639</v>
      </c>
      <c r="AW242">
        <v>52018</v>
      </c>
      <c r="AX242">
        <v>26111</v>
      </c>
      <c r="AY242">
        <v>99825.12</v>
      </c>
      <c r="AZ242">
        <v>72729</v>
      </c>
      <c r="BA242">
        <v>45157</v>
      </c>
      <c r="BB242">
        <v>23036</v>
      </c>
      <c r="BC242">
        <v>110976</v>
      </c>
      <c r="BD242">
        <v>84518</v>
      </c>
      <c r="BE242">
        <v>58223</v>
      </c>
      <c r="BF242">
        <v>0</v>
      </c>
      <c r="BG242">
        <v>0</v>
      </c>
      <c r="BH242">
        <v>0</v>
      </c>
      <c r="BI242">
        <v>0</v>
      </c>
      <c r="BJ242">
        <v>0</v>
      </c>
    </row>
    <row r="243" spans="1:62" x14ac:dyDescent="0.25">
      <c r="A243" t="s">
        <v>231</v>
      </c>
      <c r="B243">
        <v>14064</v>
      </c>
      <c r="C243">
        <v>49617.73</v>
      </c>
      <c r="D243">
        <v>37191</v>
      </c>
      <c r="E243">
        <v>24780</v>
      </c>
      <c r="F243">
        <v>12388</v>
      </c>
      <c r="G243">
        <v>62982.41</v>
      </c>
      <c r="H243">
        <v>47242</v>
      </c>
      <c r="I243">
        <v>31500</v>
      </c>
      <c r="J243">
        <v>15751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</row>
    <row r="244" spans="1:62" x14ac:dyDescent="0.25">
      <c r="A244" t="s">
        <v>232</v>
      </c>
      <c r="B244">
        <v>24959</v>
      </c>
      <c r="C244">
        <v>166533.59</v>
      </c>
      <c r="D244">
        <v>130119</v>
      </c>
      <c r="E244">
        <v>0</v>
      </c>
      <c r="F244">
        <v>0</v>
      </c>
      <c r="G244">
        <v>156381.91</v>
      </c>
      <c r="H244">
        <v>112532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</row>
    <row r="245" spans="1:62" x14ac:dyDescent="0.25">
      <c r="A245" t="s">
        <v>233</v>
      </c>
      <c r="B245">
        <v>0</v>
      </c>
      <c r="C245">
        <v>0</v>
      </c>
      <c r="D245">
        <v>0</v>
      </c>
      <c r="E245">
        <v>-20</v>
      </c>
      <c r="F245">
        <v>0</v>
      </c>
      <c r="G245">
        <v>0</v>
      </c>
      <c r="H245">
        <v>0</v>
      </c>
      <c r="I245">
        <v>-18338</v>
      </c>
      <c r="J245">
        <v>-18338</v>
      </c>
      <c r="K245">
        <v>35467.35</v>
      </c>
      <c r="L245">
        <v>21810</v>
      </c>
      <c r="M245">
        <v>9271</v>
      </c>
      <c r="N245">
        <v>8342</v>
      </c>
      <c r="O245">
        <v>29494.04</v>
      </c>
      <c r="P245">
        <v>-14265</v>
      </c>
      <c r="Q245">
        <v>-14566</v>
      </c>
      <c r="R245">
        <v>-6113</v>
      </c>
      <c r="S245">
        <v>74048.84</v>
      </c>
      <c r="T245">
        <v>14315</v>
      </c>
      <c r="U245">
        <v>9238</v>
      </c>
      <c r="V245">
        <v>5399</v>
      </c>
      <c r="W245">
        <v>20420.02</v>
      </c>
      <c r="X245">
        <v>3564</v>
      </c>
      <c r="Y245">
        <v>-4267</v>
      </c>
      <c r="Z245">
        <v>1194</v>
      </c>
      <c r="AA245">
        <v>23133.45</v>
      </c>
      <c r="AB245">
        <v>17313</v>
      </c>
      <c r="AC245">
        <v>11529</v>
      </c>
      <c r="AD245">
        <v>5760</v>
      </c>
      <c r="AE245">
        <v>22812.99</v>
      </c>
      <c r="AF245">
        <v>17093</v>
      </c>
      <c r="AG245">
        <v>11370</v>
      </c>
      <c r="AH245">
        <v>5669</v>
      </c>
      <c r="AI245">
        <v>15238.42</v>
      </c>
      <c r="AJ245">
        <v>11405</v>
      </c>
      <c r="AK245">
        <v>7581</v>
      </c>
      <c r="AL245">
        <v>3781</v>
      </c>
      <c r="AM245">
        <v>14345.17</v>
      </c>
      <c r="AN245">
        <v>10353</v>
      </c>
      <c r="AO245">
        <v>6738</v>
      </c>
      <c r="AP245">
        <v>3347</v>
      </c>
      <c r="AQ245">
        <v>13386.94</v>
      </c>
      <c r="AR245">
        <v>11616</v>
      </c>
      <c r="AS245">
        <v>8691</v>
      </c>
      <c r="AT245">
        <v>4333</v>
      </c>
      <c r="AU245">
        <v>14566.41</v>
      </c>
      <c r="AV245">
        <v>66017</v>
      </c>
      <c r="AW245">
        <v>43419</v>
      </c>
      <c r="AX245">
        <v>21273</v>
      </c>
      <c r="AY245">
        <v>119587.84</v>
      </c>
      <c r="AZ245">
        <v>56373</v>
      </c>
      <c r="BA245">
        <v>37382</v>
      </c>
      <c r="BB245">
        <v>15149</v>
      </c>
      <c r="BC245">
        <v>59220</v>
      </c>
      <c r="BD245">
        <v>44182</v>
      </c>
      <c r="BE245">
        <v>31315</v>
      </c>
      <c r="BF245">
        <v>44031</v>
      </c>
      <c r="BG245">
        <v>213662</v>
      </c>
      <c r="BH245">
        <v>155702</v>
      </c>
      <c r="BI245">
        <v>102414</v>
      </c>
      <c r="BJ245">
        <v>57369</v>
      </c>
    </row>
    <row r="246" spans="1:62" x14ac:dyDescent="0.25">
      <c r="A246" t="s">
        <v>234</v>
      </c>
      <c r="B246">
        <v>2977229</v>
      </c>
      <c r="C246">
        <v>11319720.619999999</v>
      </c>
      <c r="D246">
        <v>8370001</v>
      </c>
      <c r="E246">
        <v>5568576</v>
      </c>
      <c r="F246">
        <v>2789283</v>
      </c>
      <c r="G246">
        <v>10359793.220000001</v>
      </c>
      <c r="H246">
        <v>7307878</v>
      </c>
      <c r="I246">
        <v>5298900</v>
      </c>
      <c r="J246">
        <v>2632116</v>
      </c>
      <c r="K246">
        <v>10022778.880000001</v>
      </c>
      <c r="L246">
        <v>7318452</v>
      </c>
      <c r="M246">
        <v>4658285</v>
      </c>
      <c r="N246">
        <v>2531946</v>
      </c>
      <c r="O246">
        <v>11106357.07</v>
      </c>
      <c r="P246">
        <v>8054898</v>
      </c>
      <c r="Q246">
        <v>5344172</v>
      </c>
      <c r="R246">
        <v>2592186</v>
      </c>
      <c r="S246">
        <v>10565610.43</v>
      </c>
      <c r="T246">
        <v>7561169</v>
      </c>
      <c r="U246">
        <v>4961838</v>
      </c>
      <c r="V246">
        <v>2427200</v>
      </c>
      <c r="W246">
        <v>9643633.9800000004</v>
      </c>
      <c r="X246">
        <v>6873093</v>
      </c>
      <c r="Y246">
        <v>4481977</v>
      </c>
      <c r="Z246">
        <v>2182503</v>
      </c>
      <c r="AA246">
        <v>8761803.0399999991</v>
      </c>
      <c r="AB246">
        <v>6235821</v>
      </c>
      <c r="AC246">
        <v>4142409</v>
      </c>
      <c r="AD246">
        <v>2003167</v>
      </c>
      <c r="AE246">
        <v>7849589.1500000004</v>
      </c>
      <c r="AF246">
        <v>5514587</v>
      </c>
      <c r="AG246">
        <v>3617108</v>
      </c>
      <c r="AH246">
        <v>1725671</v>
      </c>
      <c r="AI246">
        <v>6918572.7699999996</v>
      </c>
      <c r="AJ246">
        <v>4946155</v>
      </c>
      <c r="AK246">
        <v>3250988</v>
      </c>
      <c r="AL246">
        <v>1560773</v>
      </c>
      <c r="AM246">
        <v>5941184.7400000002</v>
      </c>
      <c r="AN246">
        <v>4174805</v>
      </c>
      <c r="AO246">
        <v>2736779</v>
      </c>
      <c r="AP246">
        <v>1321726</v>
      </c>
      <c r="AQ246">
        <v>4953599.1500000004</v>
      </c>
      <c r="AR246">
        <v>3418086</v>
      </c>
      <c r="AS246">
        <v>2240066</v>
      </c>
      <c r="AT246">
        <v>1139363</v>
      </c>
      <c r="AU246">
        <v>4203832.5999999996</v>
      </c>
      <c r="AV246">
        <v>2963413</v>
      </c>
      <c r="AW246">
        <v>1919131</v>
      </c>
      <c r="AX246">
        <v>916008</v>
      </c>
      <c r="AY246">
        <v>3423981.58</v>
      </c>
      <c r="AZ246">
        <v>2365863</v>
      </c>
      <c r="BA246">
        <v>1537070</v>
      </c>
      <c r="BB246">
        <v>734284</v>
      </c>
      <c r="BC246">
        <v>2666558</v>
      </c>
      <c r="BD246">
        <v>1807801</v>
      </c>
      <c r="BE246">
        <v>1185832</v>
      </c>
      <c r="BF246">
        <v>587824</v>
      </c>
      <c r="BG246">
        <v>2293081</v>
      </c>
      <c r="BH246">
        <v>1597631</v>
      </c>
      <c r="BI246">
        <v>1027250</v>
      </c>
      <c r="BJ246">
        <v>508815</v>
      </c>
    </row>
    <row r="247" spans="1:62" x14ac:dyDescent="0.25">
      <c r="A247" t="s">
        <v>235</v>
      </c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</row>
    <row r="248" spans="1:62" x14ac:dyDescent="0.25">
      <c r="A248" t="s">
        <v>236</v>
      </c>
      <c r="B248">
        <v>351783</v>
      </c>
      <c r="C248">
        <v>-389810.53</v>
      </c>
      <c r="D248">
        <v>159312</v>
      </c>
      <c r="E248">
        <v>225802</v>
      </c>
      <c r="F248">
        <v>342158</v>
      </c>
      <c r="G248">
        <v>94565.95</v>
      </c>
      <c r="H248">
        <v>577108</v>
      </c>
      <c r="I248">
        <v>359962</v>
      </c>
      <c r="J248">
        <v>450752</v>
      </c>
      <c r="K248">
        <v>142595.22</v>
      </c>
      <c r="L248">
        <v>583141</v>
      </c>
      <c r="M248">
        <v>497264</v>
      </c>
      <c r="N248">
        <v>756170</v>
      </c>
      <c r="O248">
        <v>86870.01</v>
      </c>
      <c r="P248">
        <v>442362</v>
      </c>
      <c r="Q248">
        <v>258271</v>
      </c>
      <c r="R248">
        <v>273208</v>
      </c>
      <c r="S248">
        <v>-186219.97</v>
      </c>
      <c r="T248">
        <v>144394</v>
      </c>
      <c r="U248">
        <v>100163</v>
      </c>
      <c r="V248">
        <v>228787</v>
      </c>
      <c r="W248">
        <v>96878.86</v>
      </c>
      <c r="X248">
        <v>249453</v>
      </c>
      <c r="Y248">
        <v>418508</v>
      </c>
      <c r="Z248">
        <v>484941</v>
      </c>
      <c r="AA248">
        <v>-205155.87</v>
      </c>
      <c r="AB248">
        <v>342727</v>
      </c>
      <c r="AC248">
        <v>380853</v>
      </c>
      <c r="AD248">
        <v>383961</v>
      </c>
      <c r="AE248">
        <v>-89283.49</v>
      </c>
      <c r="AF248">
        <v>225133</v>
      </c>
      <c r="AG248">
        <v>226757</v>
      </c>
      <c r="AH248">
        <v>207575</v>
      </c>
      <c r="AI248">
        <v>-209373.25</v>
      </c>
      <c r="AJ248">
        <v>136593</v>
      </c>
      <c r="AK248">
        <v>214485</v>
      </c>
      <c r="AL248">
        <v>295681</v>
      </c>
      <c r="AM248">
        <v>-159162.9</v>
      </c>
      <c r="AN248">
        <v>74484</v>
      </c>
      <c r="AO248">
        <v>123606</v>
      </c>
      <c r="AP248">
        <v>251496</v>
      </c>
      <c r="AQ248">
        <v>-257784.16</v>
      </c>
      <c r="AR248">
        <v>56364</v>
      </c>
      <c r="AS248">
        <v>124788</v>
      </c>
      <c r="AT248">
        <v>40640</v>
      </c>
      <c r="AU248">
        <v>-323102.19</v>
      </c>
      <c r="AV248">
        <v>44985</v>
      </c>
      <c r="AW248">
        <v>27728</v>
      </c>
      <c r="AX248">
        <v>26154</v>
      </c>
      <c r="AY248">
        <v>-16685</v>
      </c>
      <c r="AZ248">
        <v>-15063</v>
      </c>
      <c r="BA248">
        <v>2635</v>
      </c>
      <c r="BB248">
        <v>-18183</v>
      </c>
      <c r="BC248">
        <v>17443</v>
      </c>
      <c r="BD248">
        <v>59993</v>
      </c>
      <c r="BE248">
        <v>59838</v>
      </c>
      <c r="BF248">
        <v>0</v>
      </c>
      <c r="BG248">
        <v>0</v>
      </c>
      <c r="BH248">
        <v>0</v>
      </c>
      <c r="BI248">
        <v>0</v>
      </c>
      <c r="BJ248">
        <v>0</v>
      </c>
    </row>
    <row r="249" spans="1:62" x14ac:dyDescent="0.25">
      <c r="A249" t="s">
        <v>237</v>
      </c>
      <c r="B249">
        <v>-655285</v>
      </c>
      <c r="C249">
        <v>-1098651.58</v>
      </c>
      <c r="D249">
        <v>-515156</v>
      </c>
      <c r="E249">
        <v>-9910</v>
      </c>
      <c r="F249">
        <v>-330811</v>
      </c>
      <c r="G249">
        <v>-2334043.13</v>
      </c>
      <c r="H249">
        <v>-1513177</v>
      </c>
      <c r="I249">
        <v>-1394858</v>
      </c>
      <c r="J249">
        <v>-1294923</v>
      </c>
      <c r="K249">
        <v>-26732.33</v>
      </c>
      <c r="L249">
        <v>467047</v>
      </c>
      <c r="M249">
        <v>1008209</v>
      </c>
      <c r="N249">
        <v>-539617</v>
      </c>
      <c r="O249">
        <v>-297759.33</v>
      </c>
      <c r="P249">
        <v>283132</v>
      </c>
      <c r="Q249">
        <v>-136686</v>
      </c>
      <c r="R249">
        <v>-182071</v>
      </c>
      <c r="S249">
        <v>-53268.1</v>
      </c>
      <c r="T249">
        <v>522302</v>
      </c>
      <c r="U249">
        <v>664083</v>
      </c>
      <c r="V249">
        <v>434944</v>
      </c>
      <c r="W249">
        <v>-829292</v>
      </c>
      <c r="X249">
        <v>-898415</v>
      </c>
      <c r="Y249">
        <v>-756975</v>
      </c>
      <c r="Z249">
        <v>-838134</v>
      </c>
      <c r="AA249">
        <v>-1455903.9</v>
      </c>
      <c r="AB249">
        <v>-1074979</v>
      </c>
      <c r="AC249">
        <v>-933503</v>
      </c>
      <c r="AD249">
        <v>-507379</v>
      </c>
      <c r="AE249">
        <v>-474603.6</v>
      </c>
      <c r="AF249">
        <v>-98906</v>
      </c>
      <c r="AG249">
        <v>163867</v>
      </c>
      <c r="AH249">
        <v>-47813</v>
      </c>
      <c r="AI249">
        <v>-1550738.99</v>
      </c>
      <c r="AJ249">
        <v>-1615694</v>
      </c>
      <c r="AK249">
        <v>-1716938</v>
      </c>
      <c r="AL249">
        <v>-800853</v>
      </c>
      <c r="AM249">
        <v>-1257712.82</v>
      </c>
      <c r="AN249">
        <v>-672280</v>
      </c>
      <c r="AO249">
        <v>-89393</v>
      </c>
      <c r="AP249">
        <v>-89671</v>
      </c>
      <c r="AQ249">
        <v>-1060414.94</v>
      </c>
      <c r="AR249">
        <v>-1246045</v>
      </c>
      <c r="AS249">
        <v>-1213329</v>
      </c>
      <c r="AT249">
        <v>-26401</v>
      </c>
      <c r="AU249">
        <v>-763776.66</v>
      </c>
      <c r="AV249">
        <v>-578209</v>
      </c>
      <c r="AW249">
        <v>-570635</v>
      </c>
      <c r="AX249">
        <v>-156841</v>
      </c>
      <c r="AY249">
        <v>-873592.34</v>
      </c>
      <c r="AZ249">
        <v>-834211</v>
      </c>
      <c r="BA249">
        <v>-444821</v>
      </c>
      <c r="BB249">
        <v>-96971</v>
      </c>
      <c r="BC249">
        <v>-236279</v>
      </c>
      <c r="BD249">
        <v>-40202</v>
      </c>
      <c r="BE249">
        <v>160329</v>
      </c>
      <c r="BF249">
        <v>0</v>
      </c>
      <c r="BG249">
        <v>0</v>
      </c>
      <c r="BH249">
        <v>0</v>
      </c>
      <c r="BI249">
        <v>0</v>
      </c>
      <c r="BJ249">
        <v>0</v>
      </c>
    </row>
    <row r="250" spans="1:62" x14ac:dyDescent="0.25">
      <c r="A250" t="s">
        <v>238</v>
      </c>
      <c r="B250">
        <v>-17443</v>
      </c>
      <c r="C250">
        <v>71255.58</v>
      </c>
      <c r="D250">
        <v>87703</v>
      </c>
      <c r="E250">
        <v>20828</v>
      </c>
      <c r="F250">
        <v>10593</v>
      </c>
      <c r="G250">
        <v>76197.570000000007</v>
      </c>
      <c r="H250">
        <v>61401</v>
      </c>
      <c r="I250">
        <v>52431</v>
      </c>
      <c r="J250">
        <v>20275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</row>
    <row r="251" spans="1:62" x14ac:dyDescent="0.25">
      <c r="A251" t="s">
        <v>239</v>
      </c>
      <c r="B251">
        <v>10727</v>
      </c>
      <c r="C251">
        <v>3406.73</v>
      </c>
      <c r="D251">
        <v>-44541</v>
      </c>
      <c r="E251">
        <v>-44171</v>
      </c>
      <c r="F251">
        <v>-19310</v>
      </c>
      <c r="G251">
        <v>28955.37</v>
      </c>
      <c r="H251">
        <v>49803</v>
      </c>
      <c r="I251">
        <v>6374</v>
      </c>
      <c r="J251">
        <v>-4431</v>
      </c>
      <c r="K251">
        <v>28815.14</v>
      </c>
      <c r="L251">
        <v>-18580</v>
      </c>
      <c r="M251">
        <v>15976</v>
      </c>
      <c r="N251">
        <v>-37744</v>
      </c>
      <c r="O251">
        <v>-181017.2</v>
      </c>
      <c r="P251">
        <v>-153766</v>
      </c>
      <c r="Q251">
        <v>-174679</v>
      </c>
      <c r="R251">
        <v>-81355</v>
      </c>
      <c r="S251">
        <v>19382.080000000002</v>
      </c>
      <c r="T251">
        <v>5062</v>
      </c>
      <c r="U251">
        <v>-113833</v>
      </c>
      <c r="V251">
        <v>-3981</v>
      </c>
      <c r="W251">
        <v>-17894.04</v>
      </c>
      <c r="X251">
        <v>-48348</v>
      </c>
      <c r="Y251">
        <v>-89290</v>
      </c>
      <c r="Z251">
        <v>4117</v>
      </c>
      <c r="AA251">
        <v>-44119.59</v>
      </c>
      <c r="AB251">
        <v>7436</v>
      </c>
      <c r="AC251">
        <v>-6825</v>
      </c>
      <c r="AD251">
        <v>-33260</v>
      </c>
      <c r="AE251">
        <v>73416.479999999996</v>
      </c>
      <c r="AF251">
        <v>18279</v>
      </c>
      <c r="AG251">
        <v>159519</v>
      </c>
      <c r="AH251">
        <v>36363</v>
      </c>
      <c r="AI251">
        <v>-208683.11</v>
      </c>
      <c r="AJ251">
        <v>-195802</v>
      </c>
      <c r="AK251">
        <v>-168616</v>
      </c>
      <c r="AL251">
        <v>-70585</v>
      </c>
      <c r="AM251">
        <v>-257148.18</v>
      </c>
      <c r="AN251">
        <v>-177700</v>
      </c>
      <c r="AO251">
        <v>-57865</v>
      </c>
      <c r="AP251">
        <v>42601</v>
      </c>
      <c r="AQ251">
        <v>-138470.01999999999</v>
      </c>
      <c r="AR251">
        <v>-131639</v>
      </c>
      <c r="AS251">
        <v>-202579</v>
      </c>
      <c r="AT251">
        <v>-21550</v>
      </c>
      <c r="AU251">
        <v>-10683.68</v>
      </c>
      <c r="AV251">
        <v>-37797</v>
      </c>
      <c r="AW251">
        <v>-39952</v>
      </c>
      <c r="AX251">
        <v>9305</v>
      </c>
      <c r="AY251">
        <v>-188713.1</v>
      </c>
      <c r="AZ251">
        <v>-112083</v>
      </c>
      <c r="BA251">
        <v>-35700</v>
      </c>
      <c r="BB251">
        <v>4400</v>
      </c>
      <c r="BC251">
        <v>-39279</v>
      </c>
      <c r="BD251">
        <v>75466</v>
      </c>
      <c r="BE251">
        <v>50560</v>
      </c>
      <c r="BF251">
        <v>-37445</v>
      </c>
      <c r="BG251">
        <v>-289436</v>
      </c>
      <c r="BH251">
        <v>-330196</v>
      </c>
      <c r="BI251">
        <v>-99349</v>
      </c>
      <c r="BJ251">
        <v>-100525</v>
      </c>
    </row>
    <row r="252" spans="1:62" x14ac:dyDescent="0.25">
      <c r="A252" t="s">
        <v>240</v>
      </c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</row>
    <row r="253" spans="1:62" x14ac:dyDescent="0.25">
      <c r="A253" t="s">
        <v>241</v>
      </c>
      <c r="B253">
        <v>233994</v>
      </c>
      <c r="C253">
        <v>1197055.1299999999</v>
      </c>
      <c r="D253">
        <v>-158363</v>
      </c>
      <c r="E253">
        <v>-794286</v>
      </c>
      <c r="F253">
        <v>-824086</v>
      </c>
      <c r="G253">
        <v>945920.27</v>
      </c>
      <c r="H253">
        <v>-1380065</v>
      </c>
      <c r="I253">
        <v>484941</v>
      </c>
      <c r="J253">
        <v>688874</v>
      </c>
      <c r="K253">
        <v>-626226.03</v>
      </c>
      <c r="L253">
        <v>-572586</v>
      </c>
      <c r="M253">
        <v>-1835470</v>
      </c>
      <c r="N253">
        <v>-798253</v>
      </c>
      <c r="O253">
        <v>-475879.95</v>
      </c>
      <c r="P253">
        <v>-1076718</v>
      </c>
      <c r="Q253">
        <v>194269</v>
      </c>
      <c r="R253">
        <v>-473709</v>
      </c>
      <c r="S253">
        <v>1473.74</v>
      </c>
      <c r="T253">
        <v>-380809</v>
      </c>
      <c r="U253">
        <v>-532365</v>
      </c>
      <c r="V253">
        <v>-1200663</v>
      </c>
      <c r="W253">
        <v>300978.67</v>
      </c>
      <c r="X253">
        <v>-490813</v>
      </c>
      <c r="Y253">
        <v>-767440</v>
      </c>
      <c r="Z253">
        <v>-367702</v>
      </c>
      <c r="AA253">
        <v>1268219.53</v>
      </c>
      <c r="AB253">
        <v>226401</v>
      </c>
      <c r="AC253">
        <v>951080</v>
      </c>
      <c r="AD253">
        <v>-65656</v>
      </c>
      <c r="AE253">
        <v>692797.81</v>
      </c>
      <c r="AF253">
        <v>263820</v>
      </c>
      <c r="AG253">
        <v>59877</v>
      </c>
      <c r="AH253">
        <v>-385894</v>
      </c>
      <c r="AI253">
        <v>966361.88</v>
      </c>
      <c r="AJ253">
        <v>-363341</v>
      </c>
      <c r="AK253">
        <v>1032345</v>
      </c>
      <c r="AL253">
        <v>366511</v>
      </c>
      <c r="AM253">
        <v>2052732.11</v>
      </c>
      <c r="AN253">
        <v>928225</v>
      </c>
      <c r="AO253">
        <v>644481</v>
      </c>
      <c r="AP253">
        <v>360930</v>
      </c>
      <c r="AQ253">
        <v>788400.96</v>
      </c>
      <c r="AR253">
        <v>130764</v>
      </c>
      <c r="AS253">
        <v>1001882</v>
      </c>
      <c r="AT253">
        <v>498419</v>
      </c>
      <c r="AU253">
        <v>1237205.06</v>
      </c>
      <c r="AV253">
        <v>240619</v>
      </c>
      <c r="AW253">
        <v>569316</v>
      </c>
      <c r="AX253">
        <v>286073</v>
      </c>
      <c r="AY253">
        <v>777424.48</v>
      </c>
      <c r="AZ253">
        <v>425721</v>
      </c>
      <c r="BA253">
        <v>351059</v>
      </c>
      <c r="BB253">
        <v>218317</v>
      </c>
      <c r="BC253">
        <v>518586</v>
      </c>
      <c r="BD253">
        <v>81506</v>
      </c>
      <c r="BE253">
        <v>-239507</v>
      </c>
      <c r="BF253">
        <v>0</v>
      </c>
      <c r="BG253">
        <v>0</v>
      </c>
      <c r="BH253">
        <v>0</v>
      </c>
      <c r="BI253">
        <v>0</v>
      </c>
      <c r="BJ253">
        <v>0</v>
      </c>
    </row>
    <row r="254" spans="1:62" x14ac:dyDescent="0.25">
      <c r="A254" t="s">
        <v>242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-2285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</row>
    <row r="255" spans="1:62" x14ac:dyDescent="0.25">
      <c r="A255" t="s">
        <v>243</v>
      </c>
      <c r="B255">
        <v>-1</v>
      </c>
      <c r="C255">
        <v>-22155.86</v>
      </c>
      <c r="D255">
        <v>-22151</v>
      </c>
      <c r="E255">
        <v>-9540</v>
      </c>
      <c r="F255">
        <v>4288</v>
      </c>
      <c r="G255">
        <v>22158.76</v>
      </c>
      <c r="H255">
        <v>22810</v>
      </c>
      <c r="I255">
        <v>1993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</row>
    <row r="256" spans="1:62" x14ac:dyDescent="0.25">
      <c r="A256" t="s">
        <v>244</v>
      </c>
      <c r="B256">
        <v>20752</v>
      </c>
      <c r="C256">
        <v>208366.54</v>
      </c>
      <c r="D256">
        <v>64199</v>
      </c>
      <c r="E256">
        <v>-66520</v>
      </c>
      <c r="F256">
        <v>-57273</v>
      </c>
      <c r="G256">
        <v>12112.08</v>
      </c>
      <c r="H256">
        <v>-197402</v>
      </c>
      <c r="I256">
        <v>-52706</v>
      </c>
      <c r="J256">
        <v>-149176</v>
      </c>
      <c r="K256">
        <v>13031.63</v>
      </c>
      <c r="L256">
        <v>-143513</v>
      </c>
      <c r="M256">
        <v>-26961</v>
      </c>
      <c r="N256">
        <v>-312013</v>
      </c>
      <c r="O256">
        <v>-8242.44</v>
      </c>
      <c r="P256">
        <v>239860</v>
      </c>
      <c r="Q256">
        <v>30572</v>
      </c>
      <c r="R256">
        <v>256615</v>
      </c>
      <c r="S256">
        <v>-24679.17</v>
      </c>
      <c r="T256">
        <v>-42119</v>
      </c>
      <c r="U256">
        <v>-91689</v>
      </c>
      <c r="V256">
        <v>267181</v>
      </c>
      <c r="W256">
        <v>-144160.12</v>
      </c>
      <c r="X256">
        <v>-35386</v>
      </c>
      <c r="Y256">
        <v>-250717</v>
      </c>
      <c r="Z256">
        <v>43329</v>
      </c>
      <c r="AA256">
        <v>184072.35</v>
      </c>
      <c r="AB256">
        <v>-58240</v>
      </c>
      <c r="AC256">
        <v>-216512</v>
      </c>
      <c r="AD256">
        <v>-93855</v>
      </c>
      <c r="AE256">
        <v>281091.87</v>
      </c>
      <c r="AF256">
        <v>115281</v>
      </c>
      <c r="AG256">
        <v>-23632</v>
      </c>
      <c r="AH256">
        <v>266789</v>
      </c>
      <c r="AI256">
        <v>235277.73</v>
      </c>
      <c r="AJ256">
        <v>229344</v>
      </c>
      <c r="AK256">
        <v>101825</v>
      </c>
      <c r="AL256">
        <v>258157</v>
      </c>
      <c r="AM256">
        <v>-61582.29</v>
      </c>
      <c r="AN256">
        <v>125059</v>
      </c>
      <c r="AO256">
        <v>31034</v>
      </c>
      <c r="AP256">
        <v>269030</v>
      </c>
      <c r="AQ256">
        <v>160205.29</v>
      </c>
      <c r="AR256">
        <v>79965</v>
      </c>
      <c r="AS256">
        <v>-33369</v>
      </c>
      <c r="AT256">
        <v>176373</v>
      </c>
      <c r="AU256">
        <v>397472.4</v>
      </c>
      <c r="AV256">
        <v>163052</v>
      </c>
      <c r="AW256">
        <v>38983</v>
      </c>
      <c r="AX256">
        <v>204620</v>
      </c>
      <c r="AY256">
        <v>197808.75</v>
      </c>
      <c r="AZ256">
        <v>221239</v>
      </c>
      <c r="BA256">
        <v>90920</v>
      </c>
      <c r="BB256">
        <v>308648</v>
      </c>
      <c r="BC256">
        <v>59595</v>
      </c>
      <c r="BD256">
        <v>27752</v>
      </c>
      <c r="BE256">
        <v>-8185</v>
      </c>
      <c r="BF256">
        <v>400677</v>
      </c>
      <c r="BG256">
        <v>744289</v>
      </c>
      <c r="BH256">
        <v>678635</v>
      </c>
      <c r="BI256">
        <v>15620</v>
      </c>
      <c r="BJ256">
        <v>370758</v>
      </c>
    </row>
    <row r="257" spans="1:62" x14ac:dyDescent="0.25">
      <c r="A257" t="s">
        <v>245</v>
      </c>
      <c r="B257">
        <v>2921756</v>
      </c>
      <c r="C257">
        <v>11289186.640000001</v>
      </c>
      <c r="D257">
        <v>7941004</v>
      </c>
      <c r="E257">
        <v>4890779</v>
      </c>
      <c r="F257">
        <v>1914842</v>
      </c>
      <c r="G257">
        <v>9205660.0999999996</v>
      </c>
      <c r="H257">
        <v>4926071</v>
      </c>
      <c r="I257">
        <v>4757037</v>
      </c>
      <c r="J257">
        <v>2343487</v>
      </c>
      <c r="K257">
        <v>9554262.5099999998</v>
      </c>
      <c r="L257">
        <v>7633961</v>
      </c>
      <c r="M257">
        <v>4317303</v>
      </c>
      <c r="N257">
        <v>1600489</v>
      </c>
      <c r="O257">
        <v>10230328.17</v>
      </c>
      <c r="P257">
        <v>7789768</v>
      </c>
      <c r="Q257">
        <v>5515919</v>
      </c>
      <c r="R257">
        <v>2384874</v>
      </c>
      <c r="S257">
        <v>10322299.01</v>
      </c>
      <c r="T257">
        <v>7809999</v>
      </c>
      <c r="U257">
        <v>4988197</v>
      </c>
      <c r="V257">
        <v>2153468</v>
      </c>
      <c r="W257">
        <v>9050145.3399999999</v>
      </c>
      <c r="X257">
        <v>5649584</v>
      </c>
      <c r="Y257">
        <v>3036063</v>
      </c>
      <c r="Z257">
        <v>1509054</v>
      </c>
      <c r="AA257">
        <v>8508915.5700000003</v>
      </c>
      <c r="AB257">
        <v>5679166</v>
      </c>
      <c r="AC257">
        <v>4317502</v>
      </c>
      <c r="AD257">
        <v>1686978</v>
      </c>
      <c r="AE257">
        <v>8333008.2199999997</v>
      </c>
      <c r="AF257">
        <v>6038194</v>
      </c>
      <c r="AG257">
        <v>4203496</v>
      </c>
      <c r="AH257">
        <v>1802691</v>
      </c>
      <c r="AI257">
        <v>6151417.04</v>
      </c>
      <c r="AJ257">
        <v>3137255</v>
      </c>
      <c r="AK257">
        <v>2714089</v>
      </c>
      <c r="AL257">
        <v>1609684</v>
      </c>
      <c r="AM257">
        <v>6258310.6699999999</v>
      </c>
      <c r="AN257">
        <v>4452593</v>
      </c>
      <c r="AO257">
        <v>3388642</v>
      </c>
      <c r="AP257">
        <v>2156112</v>
      </c>
      <c r="AQ257">
        <v>4445536.2699999996</v>
      </c>
      <c r="AR257">
        <v>2307495</v>
      </c>
      <c r="AS257">
        <v>1917459</v>
      </c>
      <c r="AT257">
        <v>1806844</v>
      </c>
      <c r="AU257">
        <v>4740947.5199999996</v>
      </c>
      <c r="AV257">
        <v>2796063</v>
      </c>
      <c r="AW257">
        <v>1944571</v>
      </c>
      <c r="AX257">
        <v>1285319</v>
      </c>
      <c r="AY257">
        <v>3320224.36</v>
      </c>
      <c r="AZ257">
        <v>2051466</v>
      </c>
      <c r="BA257">
        <v>1501163</v>
      </c>
      <c r="BB257">
        <v>1150495</v>
      </c>
      <c r="BC257">
        <v>2986624</v>
      </c>
      <c r="BD257">
        <v>2012316</v>
      </c>
      <c r="BE257">
        <v>1208867</v>
      </c>
      <c r="BF257">
        <v>951056</v>
      </c>
      <c r="BG257">
        <v>2747934</v>
      </c>
      <c r="BH257">
        <v>1946070</v>
      </c>
      <c r="BI257">
        <v>943521</v>
      </c>
      <c r="BJ257">
        <v>779048</v>
      </c>
    </row>
    <row r="258" spans="1:62" x14ac:dyDescent="0.25">
      <c r="A258" t="s">
        <v>246</v>
      </c>
      <c r="B258">
        <v>-1118</v>
      </c>
      <c r="C258">
        <v>-6053.6</v>
      </c>
      <c r="D258">
        <v>0</v>
      </c>
      <c r="E258">
        <v>0</v>
      </c>
      <c r="F258">
        <v>0</v>
      </c>
      <c r="G258">
        <v>-9518.0300000000007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-72674</v>
      </c>
      <c r="O258">
        <v>-440201.55</v>
      </c>
      <c r="P258">
        <v>-267964</v>
      </c>
      <c r="Q258">
        <v>-215497</v>
      </c>
      <c r="R258">
        <v>-54745</v>
      </c>
      <c r="S258">
        <v>-382131.54</v>
      </c>
      <c r="T258">
        <v>-272987</v>
      </c>
      <c r="U258">
        <v>-189027</v>
      </c>
      <c r="V258">
        <v>-79720</v>
      </c>
      <c r="W258">
        <v>-473356.55</v>
      </c>
      <c r="X258">
        <v>-360508</v>
      </c>
      <c r="Y258">
        <v>-232484</v>
      </c>
      <c r="Z258">
        <v>-159373</v>
      </c>
      <c r="AA258">
        <v>-504629.38</v>
      </c>
      <c r="AB258">
        <v>-463063</v>
      </c>
      <c r="AC258">
        <v>-248148</v>
      </c>
      <c r="AD258">
        <v>-213557</v>
      </c>
      <c r="AE258">
        <v>-529122.78</v>
      </c>
      <c r="AF258">
        <v>-492347</v>
      </c>
      <c r="AG258">
        <v>-265645</v>
      </c>
      <c r="AH258">
        <v>-213219</v>
      </c>
      <c r="AI258">
        <v>-407170.77</v>
      </c>
      <c r="AJ258">
        <v>-366903</v>
      </c>
      <c r="AK258">
        <v>-180126</v>
      </c>
      <c r="AL258">
        <v>-144364</v>
      </c>
      <c r="AM258">
        <v>-221183.13</v>
      </c>
      <c r="AN258">
        <v>-182582</v>
      </c>
      <c r="AO258">
        <v>-106327</v>
      </c>
      <c r="AP258">
        <v>-58570</v>
      </c>
      <c r="AQ258">
        <v>-132267.07</v>
      </c>
      <c r="AR258">
        <v>-90279</v>
      </c>
      <c r="AS258">
        <v>-61692</v>
      </c>
      <c r="AT258">
        <v>-24610</v>
      </c>
      <c r="AU258">
        <v>-113250.38</v>
      </c>
      <c r="AV258">
        <v>-71825</v>
      </c>
      <c r="AW258">
        <v>-52849</v>
      </c>
      <c r="AX258">
        <v>-19423</v>
      </c>
      <c r="AY258">
        <v>-94631.15</v>
      </c>
      <c r="AZ258">
        <v>-59819</v>
      </c>
      <c r="BA258">
        <v>-39608</v>
      </c>
      <c r="BB258">
        <v>-18093</v>
      </c>
      <c r="BC258">
        <v>-110016</v>
      </c>
      <c r="BD258">
        <v>-86457</v>
      </c>
      <c r="BE258">
        <v>-59926</v>
      </c>
      <c r="BF258">
        <v>-32062</v>
      </c>
      <c r="BG258">
        <v>-119402</v>
      </c>
      <c r="BH258">
        <v>-93800</v>
      </c>
      <c r="BI258">
        <v>0</v>
      </c>
      <c r="BJ258">
        <v>0</v>
      </c>
    </row>
    <row r="259" spans="1:62" x14ac:dyDescent="0.25">
      <c r="A259" t="s">
        <v>247</v>
      </c>
      <c r="B259">
        <v>-120232</v>
      </c>
      <c r="C259">
        <v>-1331149.21</v>
      </c>
      <c r="D259">
        <v>-1233255</v>
      </c>
      <c r="E259">
        <v>-622009</v>
      </c>
      <c r="F259">
        <v>-97194</v>
      </c>
      <c r="G259">
        <v>-1370735.93</v>
      </c>
      <c r="H259">
        <v>-1294665</v>
      </c>
      <c r="I259">
        <v>-758874</v>
      </c>
      <c r="J259">
        <v>-95944</v>
      </c>
      <c r="K259">
        <v>-1191387.18</v>
      </c>
      <c r="L259">
        <v>-1106695</v>
      </c>
      <c r="M259">
        <v>-686116</v>
      </c>
      <c r="N259">
        <v>-105364</v>
      </c>
      <c r="O259">
        <v>-1414744.91</v>
      </c>
      <c r="P259">
        <v>-1318782</v>
      </c>
      <c r="Q259">
        <v>-717220</v>
      </c>
      <c r="R259">
        <v>-102744</v>
      </c>
      <c r="S259">
        <v>-1215197.46</v>
      </c>
      <c r="T259">
        <v>-1132635</v>
      </c>
      <c r="U259">
        <v>-606687</v>
      </c>
      <c r="V259">
        <v>-94465</v>
      </c>
      <c r="W259">
        <v>-1051236.03</v>
      </c>
      <c r="X259">
        <v>-974242</v>
      </c>
      <c r="Y259">
        <v>-516282</v>
      </c>
      <c r="Z259">
        <v>-77395</v>
      </c>
      <c r="AA259">
        <v>-998944.56</v>
      </c>
      <c r="AB259">
        <v>-935925</v>
      </c>
      <c r="AC259">
        <v>-492713</v>
      </c>
      <c r="AD259">
        <v>-59121</v>
      </c>
      <c r="AE259">
        <v>-911075.13</v>
      </c>
      <c r="AF259">
        <v>-849559</v>
      </c>
      <c r="AG259">
        <v>-462744</v>
      </c>
      <c r="AH259">
        <v>-50385</v>
      </c>
      <c r="AI259">
        <v>-831443.84</v>
      </c>
      <c r="AJ259">
        <v>-774635</v>
      </c>
      <c r="AK259">
        <v>-410514</v>
      </c>
      <c r="AL259">
        <v>-42870</v>
      </c>
      <c r="AM259">
        <v>-843685.83</v>
      </c>
      <c r="AN259">
        <v>-788601</v>
      </c>
      <c r="AO259">
        <v>-439695</v>
      </c>
      <c r="AP259">
        <v>-35723</v>
      </c>
      <c r="AQ259">
        <v>-878755.64</v>
      </c>
      <c r="AR259">
        <v>-835222</v>
      </c>
      <c r="AS259">
        <v>-496793</v>
      </c>
      <c r="AT259">
        <v>-32707</v>
      </c>
      <c r="AU259">
        <v>-797235.76</v>
      </c>
      <c r="AV259">
        <v>-762235</v>
      </c>
      <c r="AW259">
        <v>-368158</v>
      </c>
      <c r="AX259">
        <v>-25357</v>
      </c>
      <c r="AY259">
        <v>-601037.80000000005</v>
      </c>
      <c r="AZ259">
        <v>-574157</v>
      </c>
      <c r="BA259">
        <v>-289492</v>
      </c>
      <c r="BB259">
        <v>-18797</v>
      </c>
      <c r="BC259">
        <v>-422378</v>
      </c>
      <c r="BD259">
        <v>-393508</v>
      </c>
      <c r="BE259">
        <v>-203535</v>
      </c>
      <c r="BF259">
        <v>-16064</v>
      </c>
      <c r="BG259">
        <v>-365291</v>
      </c>
      <c r="BH259">
        <v>-338843</v>
      </c>
      <c r="BI259">
        <v>0</v>
      </c>
      <c r="BJ259">
        <v>0</v>
      </c>
    </row>
    <row r="260" spans="1:62" x14ac:dyDescent="0.25">
      <c r="A260" t="s">
        <v>248</v>
      </c>
      <c r="B260">
        <v>2800406</v>
      </c>
      <c r="C260">
        <v>9951983.8300000001</v>
      </c>
      <c r="D260">
        <v>6707749</v>
      </c>
      <c r="E260">
        <v>4268770</v>
      </c>
      <c r="F260">
        <v>1817648</v>
      </c>
      <c r="G260">
        <v>7825406.1299999999</v>
      </c>
      <c r="H260">
        <v>3631406</v>
      </c>
      <c r="I260">
        <v>3998163</v>
      </c>
      <c r="J260">
        <v>2247543</v>
      </c>
      <c r="K260">
        <v>8362875.3300000001</v>
      </c>
      <c r="L260">
        <v>6527266</v>
      </c>
      <c r="M260">
        <v>3631187</v>
      </c>
      <c r="N260">
        <v>1422451</v>
      </c>
      <c r="O260">
        <v>8375381.71</v>
      </c>
      <c r="P260">
        <v>6203022</v>
      </c>
      <c r="Q260">
        <v>4583202</v>
      </c>
      <c r="R260">
        <v>2227385</v>
      </c>
      <c r="S260">
        <v>8724970.0099999998</v>
      </c>
      <c r="T260">
        <v>6404377</v>
      </c>
      <c r="U260">
        <v>4192483</v>
      </c>
      <c r="V260">
        <v>1979283</v>
      </c>
      <c r="W260">
        <v>7525552.7599999998</v>
      </c>
      <c r="X260">
        <v>4314834</v>
      </c>
      <c r="Y260">
        <v>2287297</v>
      </c>
      <c r="Z260">
        <v>1272286</v>
      </c>
      <c r="AA260">
        <v>7005341.6299999999</v>
      </c>
      <c r="AB260">
        <v>4280178</v>
      </c>
      <c r="AC260">
        <v>3576641</v>
      </c>
      <c r="AD260">
        <v>1414300</v>
      </c>
      <c r="AE260">
        <v>6892810.3099999996</v>
      </c>
      <c r="AF260">
        <v>4696288</v>
      </c>
      <c r="AG260">
        <v>3475107</v>
      </c>
      <c r="AH260">
        <v>1539087</v>
      </c>
      <c r="AI260">
        <v>4912802.43</v>
      </c>
      <c r="AJ260">
        <v>1995717</v>
      </c>
      <c r="AK260">
        <v>2123449</v>
      </c>
      <c r="AL260">
        <v>1422450</v>
      </c>
      <c r="AM260">
        <v>5193441.71</v>
      </c>
      <c r="AN260">
        <v>3481410</v>
      </c>
      <c r="AO260">
        <v>2842620</v>
      </c>
      <c r="AP260">
        <v>2061819</v>
      </c>
      <c r="AQ260">
        <v>3434513.56</v>
      </c>
      <c r="AR260">
        <v>1381994</v>
      </c>
      <c r="AS260">
        <v>1358974</v>
      </c>
      <c r="AT260">
        <v>1749527</v>
      </c>
      <c r="AU260">
        <v>3830461.38</v>
      </c>
      <c r="AV260">
        <v>1962003</v>
      </c>
      <c r="AW260">
        <v>1523564</v>
      </c>
      <c r="AX260">
        <v>1240539</v>
      </c>
      <c r="AY260">
        <v>2624555.41</v>
      </c>
      <c r="AZ260">
        <v>1417490</v>
      </c>
      <c r="BA260">
        <v>1172063</v>
      </c>
      <c r="BB260">
        <v>1113605</v>
      </c>
      <c r="BC260">
        <v>2454230</v>
      </c>
      <c r="BD260">
        <v>1532351</v>
      </c>
      <c r="BE260">
        <v>945406</v>
      </c>
      <c r="BF260">
        <v>902930</v>
      </c>
      <c r="BG260">
        <v>2263241</v>
      </c>
      <c r="BH260">
        <v>1513427</v>
      </c>
      <c r="BI260">
        <v>943521</v>
      </c>
      <c r="BJ260">
        <v>779048</v>
      </c>
    </row>
    <row r="261" spans="1:62" x14ac:dyDescent="0.25">
      <c r="A261" t="s">
        <v>249</v>
      </c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</row>
    <row r="262" spans="1:62" x14ac:dyDescent="0.25">
      <c r="A262" t="s">
        <v>250</v>
      </c>
      <c r="B262">
        <v>0</v>
      </c>
      <c r="C262">
        <v>-68705.87</v>
      </c>
      <c r="D262">
        <v>-68706</v>
      </c>
      <c r="E262">
        <v>-68705</v>
      </c>
      <c r="F262">
        <v>-33000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</row>
    <row r="263" spans="1:62" x14ac:dyDescent="0.25">
      <c r="A263" t="s">
        <v>251</v>
      </c>
      <c r="B263">
        <v>9291</v>
      </c>
      <c r="C263">
        <v>138430.51999999999</v>
      </c>
      <c r="D263">
        <v>44102</v>
      </c>
      <c r="E263">
        <v>1884</v>
      </c>
      <c r="F263">
        <v>254</v>
      </c>
      <c r="G263">
        <v>6500.93</v>
      </c>
      <c r="H263">
        <v>5273</v>
      </c>
      <c r="I263">
        <v>2338</v>
      </c>
      <c r="J263">
        <v>989</v>
      </c>
      <c r="K263">
        <v>10830.1</v>
      </c>
      <c r="L263">
        <v>9737</v>
      </c>
      <c r="M263">
        <v>9044</v>
      </c>
      <c r="N263">
        <v>8317</v>
      </c>
      <c r="O263">
        <v>57615.6</v>
      </c>
      <c r="P263">
        <v>12854</v>
      </c>
      <c r="Q263">
        <v>11306</v>
      </c>
      <c r="R263">
        <v>9444</v>
      </c>
      <c r="S263">
        <v>18718</v>
      </c>
      <c r="T263">
        <v>6876</v>
      </c>
      <c r="U263">
        <v>3969</v>
      </c>
      <c r="V263">
        <v>3484</v>
      </c>
      <c r="W263">
        <v>5507.92</v>
      </c>
      <c r="X263">
        <v>4765</v>
      </c>
      <c r="Y263">
        <v>2309</v>
      </c>
      <c r="Z263">
        <v>371</v>
      </c>
      <c r="AA263">
        <v>8244.23</v>
      </c>
      <c r="AB263">
        <v>6980</v>
      </c>
      <c r="AC263">
        <v>6093</v>
      </c>
      <c r="AD263">
        <v>5342</v>
      </c>
      <c r="AE263">
        <v>4789.04</v>
      </c>
      <c r="AF263">
        <v>3794</v>
      </c>
      <c r="AG263">
        <v>3445</v>
      </c>
      <c r="AH263">
        <v>2794</v>
      </c>
      <c r="AI263">
        <v>7033.47</v>
      </c>
      <c r="AJ263">
        <v>5333</v>
      </c>
      <c r="AK263">
        <v>2285</v>
      </c>
      <c r="AL263">
        <v>864</v>
      </c>
      <c r="AM263">
        <v>7204.91</v>
      </c>
      <c r="AN263">
        <v>5613</v>
      </c>
      <c r="AO263">
        <v>3130</v>
      </c>
      <c r="AP263">
        <v>1099</v>
      </c>
      <c r="AQ263">
        <v>20671.580000000002</v>
      </c>
      <c r="AR263">
        <v>5836</v>
      </c>
      <c r="AS263">
        <v>1672</v>
      </c>
      <c r="AT263">
        <v>1368</v>
      </c>
      <c r="AU263">
        <v>8604.4599999999991</v>
      </c>
      <c r="AV263">
        <v>2376</v>
      </c>
      <c r="AW263">
        <v>1547</v>
      </c>
      <c r="AX263">
        <v>123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</row>
    <row r="264" spans="1:62" x14ac:dyDescent="0.25">
      <c r="A264" t="s">
        <v>252</v>
      </c>
      <c r="B264">
        <v>28</v>
      </c>
      <c r="C264">
        <v>10518.83</v>
      </c>
      <c r="D264">
        <v>4686</v>
      </c>
      <c r="E264">
        <v>1884</v>
      </c>
      <c r="F264">
        <v>254</v>
      </c>
      <c r="G264">
        <v>6495.51</v>
      </c>
      <c r="H264">
        <v>5270</v>
      </c>
      <c r="I264">
        <v>2335</v>
      </c>
      <c r="J264">
        <v>989</v>
      </c>
      <c r="K264">
        <v>10830.1</v>
      </c>
      <c r="L264">
        <v>9737</v>
      </c>
      <c r="M264">
        <v>9044</v>
      </c>
      <c r="N264">
        <v>8317</v>
      </c>
      <c r="O264">
        <v>57615.6</v>
      </c>
      <c r="P264">
        <v>12854</v>
      </c>
      <c r="Q264">
        <v>11306</v>
      </c>
      <c r="R264">
        <v>9444</v>
      </c>
      <c r="S264">
        <v>18718</v>
      </c>
      <c r="T264">
        <v>6876</v>
      </c>
      <c r="U264">
        <v>3969</v>
      </c>
      <c r="V264">
        <v>3484</v>
      </c>
      <c r="W264">
        <v>5507.92</v>
      </c>
      <c r="X264">
        <v>4724</v>
      </c>
      <c r="Y264">
        <v>2268</v>
      </c>
      <c r="Z264">
        <v>361</v>
      </c>
      <c r="AA264">
        <v>8185.91</v>
      </c>
      <c r="AB264">
        <v>6980</v>
      </c>
      <c r="AC264">
        <v>6035</v>
      </c>
      <c r="AD264">
        <v>5284</v>
      </c>
      <c r="AE264">
        <v>4789.04</v>
      </c>
      <c r="AF264">
        <v>3794</v>
      </c>
      <c r="AG264">
        <v>3445</v>
      </c>
      <c r="AH264">
        <v>2794</v>
      </c>
      <c r="AI264">
        <v>7033.47</v>
      </c>
      <c r="AJ264">
        <v>5333</v>
      </c>
      <c r="AK264">
        <v>2285</v>
      </c>
      <c r="AL264">
        <v>842</v>
      </c>
      <c r="AM264">
        <v>7204.91</v>
      </c>
      <c r="AN264">
        <v>5613</v>
      </c>
      <c r="AO264">
        <v>3107</v>
      </c>
      <c r="AP264">
        <v>1099</v>
      </c>
      <c r="AQ264">
        <v>20671.580000000002</v>
      </c>
      <c r="AR264">
        <v>5836</v>
      </c>
      <c r="AS264">
        <v>1672</v>
      </c>
      <c r="AT264">
        <v>1368</v>
      </c>
      <c r="AU264">
        <v>8526.89</v>
      </c>
      <c r="AV264">
        <v>2348</v>
      </c>
      <c r="AW264">
        <v>1523</v>
      </c>
      <c r="AX264">
        <v>123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</row>
    <row r="265" spans="1:62" x14ac:dyDescent="0.25">
      <c r="A265" t="s">
        <v>253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41</v>
      </c>
      <c r="Y265">
        <v>41</v>
      </c>
      <c r="Z265">
        <v>10</v>
      </c>
      <c r="AA265">
        <v>58.32</v>
      </c>
      <c r="AB265">
        <v>0</v>
      </c>
      <c r="AC265">
        <v>58</v>
      </c>
      <c r="AD265">
        <v>58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22</v>
      </c>
      <c r="AM265">
        <v>0</v>
      </c>
      <c r="AN265">
        <v>0</v>
      </c>
      <c r="AO265">
        <v>23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77.58</v>
      </c>
      <c r="AV265">
        <v>28</v>
      </c>
      <c r="AW265">
        <v>24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</row>
    <row r="266" spans="1:62" x14ac:dyDescent="0.25">
      <c r="A266" t="s">
        <v>254</v>
      </c>
      <c r="B266">
        <v>-1961025</v>
      </c>
      <c r="C266">
        <v>-5595937.7199999997</v>
      </c>
      <c r="D266">
        <v>-3244438</v>
      </c>
      <c r="E266">
        <v>-1686205</v>
      </c>
      <c r="F266">
        <v>-630166</v>
      </c>
      <c r="G266">
        <v>-1411406.07</v>
      </c>
      <c r="H266">
        <v>-941745</v>
      </c>
      <c r="I266">
        <v>-584616</v>
      </c>
      <c r="J266">
        <v>-356932</v>
      </c>
      <c r="K266">
        <v>-3235849.62</v>
      </c>
      <c r="L266">
        <v>-2098278</v>
      </c>
      <c r="M266">
        <v>-1139754</v>
      </c>
      <c r="N266">
        <v>-745150</v>
      </c>
      <c r="O266">
        <v>-2791232.86</v>
      </c>
      <c r="P266">
        <v>-2141704</v>
      </c>
      <c r="Q266">
        <v>-1204199</v>
      </c>
      <c r="R266">
        <v>-637521</v>
      </c>
      <c r="S266">
        <v>-2388516.2799999998</v>
      </c>
      <c r="T266">
        <v>-1713676</v>
      </c>
      <c r="U266">
        <v>-952224</v>
      </c>
      <c r="V266">
        <v>-224054</v>
      </c>
      <c r="W266">
        <v>-2874790.45</v>
      </c>
      <c r="X266">
        <v>-1170849</v>
      </c>
      <c r="Y266">
        <v>-698978</v>
      </c>
      <c r="Z266">
        <v>-169049</v>
      </c>
      <c r="AA266">
        <v>-4702305.96</v>
      </c>
      <c r="AB266">
        <v>-2443166</v>
      </c>
      <c r="AC266">
        <v>-1611094</v>
      </c>
      <c r="AD266">
        <v>-781012</v>
      </c>
      <c r="AE266">
        <v>-4544301.82</v>
      </c>
      <c r="AF266">
        <v>-3779217</v>
      </c>
      <c r="AG266">
        <v>-2540882</v>
      </c>
      <c r="AH266">
        <v>-1268021</v>
      </c>
      <c r="AI266">
        <v>-6561315.75</v>
      </c>
      <c r="AJ266">
        <v>-4951720</v>
      </c>
      <c r="AK266">
        <v>-3331763</v>
      </c>
      <c r="AL266">
        <v>-1842851</v>
      </c>
      <c r="AM266">
        <v>-9406525.8699999992</v>
      </c>
      <c r="AN266">
        <v>-5717489</v>
      </c>
      <c r="AO266">
        <v>-3785063</v>
      </c>
      <c r="AP266">
        <v>-1730881</v>
      </c>
      <c r="AQ266">
        <v>-5523220.8200000003</v>
      </c>
      <c r="AR266">
        <v>-3419270</v>
      </c>
      <c r="AS266">
        <v>-2074608</v>
      </c>
      <c r="AT266">
        <v>-715267</v>
      </c>
      <c r="AU266">
        <v>-3158774.97</v>
      </c>
      <c r="AV266">
        <v>-2318023</v>
      </c>
      <c r="AW266">
        <v>-1236561</v>
      </c>
      <c r="AX266">
        <v>-695988</v>
      </c>
      <c r="AY266">
        <v>-57679.12</v>
      </c>
      <c r="AZ266">
        <v>-36891</v>
      </c>
      <c r="BA266">
        <v>-19208</v>
      </c>
      <c r="BB266">
        <v>-10966</v>
      </c>
      <c r="BC266">
        <v>-23846</v>
      </c>
      <c r="BD266">
        <v>-8053</v>
      </c>
      <c r="BE266">
        <v>-4693</v>
      </c>
      <c r="BF266">
        <v>0</v>
      </c>
      <c r="BG266">
        <v>0</v>
      </c>
      <c r="BH266">
        <v>0</v>
      </c>
      <c r="BI266">
        <v>0</v>
      </c>
      <c r="BJ266">
        <v>0</v>
      </c>
    </row>
    <row r="267" spans="1:62" x14ac:dyDescent="0.25">
      <c r="A267" t="s">
        <v>252</v>
      </c>
      <c r="B267">
        <v>-1575939</v>
      </c>
      <c r="C267">
        <v>-4424262.5</v>
      </c>
      <c r="D267">
        <v>-2195070</v>
      </c>
      <c r="E267">
        <v>-1118466</v>
      </c>
      <c r="F267">
        <v>-446121</v>
      </c>
      <c r="G267">
        <v>-1244655.26</v>
      </c>
      <c r="H267">
        <v>-786808</v>
      </c>
      <c r="I267">
        <v>-421541</v>
      </c>
      <c r="J267">
        <v>-253564</v>
      </c>
      <c r="K267">
        <v>-2043700.8</v>
      </c>
      <c r="L267">
        <v>-1289513</v>
      </c>
      <c r="M267">
        <v>-1011469</v>
      </c>
      <c r="N267">
        <v>-673519</v>
      </c>
      <c r="O267">
        <v>-2670854.0299999998</v>
      </c>
      <c r="P267">
        <v>-2059380</v>
      </c>
      <c r="Q267">
        <v>-1139588</v>
      </c>
      <c r="R267">
        <v>-618746</v>
      </c>
      <c r="S267">
        <v>-2249121.2599999998</v>
      </c>
      <c r="T267">
        <v>-1601019</v>
      </c>
      <c r="U267">
        <v>-871199</v>
      </c>
      <c r="V267">
        <v>-193961</v>
      </c>
      <c r="W267">
        <v>-2713560.7</v>
      </c>
      <c r="X267">
        <v>-1090139</v>
      </c>
      <c r="Y267">
        <v>-662898</v>
      </c>
      <c r="Z267">
        <v>-159725</v>
      </c>
      <c r="AA267">
        <v>-4435844.9000000004</v>
      </c>
      <c r="AB267">
        <v>-2321541</v>
      </c>
      <c r="AC267">
        <v>-1503588</v>
      </c>
      <c r="AD267">
        <v>-738476</v>
      </c>
      <c r="AE267">
        <v>-3794493.59</v>
      </c>
      <c r="AF267">
        <v>-3097122</v>
      </c>
      <c r="AG267">
        <v>-2055546</v>
      </c>
      <c r="AH267">
        <v>-985261</v>
      </c>
      <c r="AI267">
        <v>-5501924.1699999999</v>
      </c>
      <c r="AJ267">
        <v>-4363943</v>
      </c>
      <c r="AK267">
        <v>-2900289</v>
      </c>
      <c r="AL267">
        <v>-1781372</v>
      </c>
      <c r="AM267">
        <v>-9072488.7899999991</v>
      </c>
      <c r="AN267">
        <v>-5583686</v>
      </c>
      <c r="AO267">
        <v>-3664826</v>
      </c>
      <c r="AP267">
        <v>-1694317</v>
      </c>
      <c r="AQ267">
        <v>-5136903.26</v>
      </c>
      <c r="AR267">
        <v>-3149321</v>
      </c>
      <c r="AS267">
        <v>-1950015</v>
      </c>
      <c r="AT267">
        <v>-649997</v>
      </c>
      <c r="AU267">
        <v>-3050841.59</v>
      </c>
      <c r="AV267">
        <v>-2245281</v>
      </c>
      <c r="AW267">
        <v>-1184148</v>
      </c>
      <c r="AX267">
        <v>-672988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</row>
    <row r="268" spans="1:62" x14ac:dyDescent="0.25">
      <c r="A268" t="s">
        <v>255</v>
      </c>
      <c r="B268">
        <v>-8617</v>
      </c>
      <c r="C268">
        <v>-53505.01</v>
      </c>
      <c r="D268">
        <v>-34033</v>
      </c>
      <c r="E268">
        <v>-25577</v>
      </c>
      <c r="F268">
        <v>-19193</v>
      </c>
      <c r="G268">
        <v>-109089.22</v>
      </c>
      <c r="H268">
        <v>-92618</v>
      </c>
      <c r="I268">
        <v>-62637</v>
      </c>
      <c r="J268">
        <v>-14066</v>
      </c>
      <c r="K268">
        <v>-263912.45</v>
      </c>
      <c r="L268">
        <v>-51706</v>
      </c>
      <c r="M268">
        <v>-21802</v>
      </c>
      <c r="N268">
        <v>-16850</v>
      </c>
      <c r="O268">
        <v>-78548.63</v>
      </c>
      <c r="P268">
        <v>-68403</v>
      </c>
      <c r="Q268">
        <v>-58201</v>
      </c>
      <c r="R268">
        <v>-15675</v>
      </c>
      <c r="S268">
        <v>-86202.7</v>
      </c>
      <c r="T268">
        <v>-71941</v>
      </c>
      <c r="U268">
        <v>-51972</v>
      </c>
      <c r="V268">
        <v>-15978</v>
      </c>
      <c r="W268">
        <v>-108642.41</v>
      </c>
      <c r="X268">
        <v>-52365</v>
      </c>
      <c r="Y268">
        <v>-16445</v>
      </c>
      <c r="Z268">
        <v>-6088</v>
      </c>
      <c r="AA268">
        <v>-116239.74</v>
      </c>
      <c r="AB268">
        <v>-44022</v>
      </c>
      <c r="AC268">
        <v>-39271</v>
      </c>
      <c r="AD268">
        <v>-7165</v>
      </c>
      <c r="AE268">
        <v>-146075.18</v>
      </c>
      <c r="AF268">
        <v>-142857</v>
      </c>
      <c r="AG268">
        <v>-65390</v>
      </c>
      <c r="AH268">
        <v>-15252</v>
      </c>
      <c r="AI268">
        <v>-38855.25</v>
      </c>
      <c r="AJ268">
        <v>-18724</v>
      </c>
      <c r="AK268">
        <v>-8409</v>
      </c>
      <c r="AL268">
        <v>-4622</v>
      </c>
      <c r="AM268">
        <v>-73919.78</v>
      </c>
      <c r="AN268">
        <v>-20544</v>
      </c>
      <c r="AO268">
        <v>-19497</v>
      </c>
      <c r="AP268">
        <v>-1494</v>
      </c>
      <c r="AQ268">
        <v>-24193.119999999999</v>
      </c>
      <c r="AR268">
        <v>-22252</v>
      </c>
      <c r="AS268">
        <v>-14853</v>
      </c>
      <c r="AT268">
        <v>-8267</v>
      </c>
      <c r="AU268">
        <v>-80733.19</v>
      </c>
      <c r="AV268">
        <v>-62526</v>
      </c>
      <c r="AW268">
        <v>-42751</v>
      </c>
      <c r="AX268">
        <v>-18018</v>
      </c>
      <c r="AY268">
        <v>-57679.12</v>
      </c>
      <c r="AZ268">
        <v>-36891</v>
      </c>
      <c r="BA268">
        <v>-19208</v>
      </c>
      <c r="BB268">
        <v>-10966</v>
      </c>
      <c r="BC268">
        <v>-23846</v>
      </c>
      <c r="BD268">
        <v>-8053</v>
      </c>
      <c r="BE268">
        <v>-4693</v>
      </c>
      <c r="BF268">
        <v>0</v>
      </c>
      <c r="BG268">
        <v>0</v>
      </c>
      <c r="BH268">
        <v>0</v>
      </c>
      <c r="BI268">
        <v>0</v>
      </c>
      <c r="BJ268">
        <v>0</v>
      </c>
    </row>
    <row r="269" spans="1:62" x14ac:dyDescent="0.25">
      <c r="A269" t="s">
        <v>253</v>
      </c>
      <c r="B269">
        <v>-2566</v>
      </c>
      <c r="C269">
        <v>-8508.1299999999992</v>
      </c>
      <c r="D269">
        <v>-5728</v>
      </c>
      <c r="E269">
        <v>-4779</v>
      </c>
      <c r="F269">
        <v>-2695</v>
      </c>
      <c r="G269">
        <v>-57661.59</v>
      </c>
      <c r="H269">
        <v>-55873</v>
      </c>
      <c r="I269">
        <v>-42783</v>
      </c>
      <c r="J269">
        <v>-48136</v>
      </c>
      <c r="K269">
        <v>-928236.38</v>
      </c>
      <c r="L269">
        <v>-757059</v>
      </c>
      <c r="M269">
        <v>-106483</v>
      </c>
      <c r="N269">
        <v>-54781</v>
      </c>
      <c r="O269">
        <v>-41830.199999999997</v>
      </c>
      <c r="P269">
        <v>-13921</v>
      </c>
      <c r="Q269">
        <v>-6410</v>
      </c>
      <c r="R269">
        <v>-3100</v>
      </c>
      <c r="S269">
        <v>-53192.32</v>
      </c>
      <c r="T269">
        <v>-40716</v>
      </c>
      <c r="U269">
        <v>-29053</v>
      </c>
      <c r="V269">
        <v>-14115</v>
      </c>
      <c r="W269">
        <v>-52587.34</v>
      </c>
      <c r="X269">
        <v>-28345</v>
      </c>
      <c r="Y269">
        <v>-19635</v>
      </c>
      <c r="Z269">
        <v>-3236</v>
      </c>
      <c r="AA269">
        <v>-150221.32</v>
      </c>
      <c r="AB269">
        <v>-77603</v>
      </c>
      <c r="AC269">
        <v>-68235</v>
      </c>
      <c r="AD269">
        <v>-35371</v>
      </c>
      <c r="AE269">
        <v>-603733.05000000005</v>
      </c>
      <c r="AF269">
        <v>-539238</v>
      </c>
      <c r="AG269">
        <v>-419946</v>
      </c>
      <c r="AH269">
        <v>-267508</v>
      </c>
      <c r="AI269">
        <v>-1020536.33</v>
      </c>
      <c r="AJ269">
        <v>-569053</v>
      </c>
      <c r="AK269">
        <v>-423065</v>
      </c>
      <c r="AL269">
        <v>-56857</v>
      </c>
      <c r="AM269">
        <v>-260117.3</v>
      </c>
      <c r="AN269">
        <v>-113259</v>
      </c>
      <c r="AO269">
        <v>-100740</v>
      </c>
      <c r="AP269">
        <v>-35070</v>
      </c>
      <c r="AQ269">
        <v>-362124.44</v>
      </c>
      <c r="AR269">
        <v>-247697</v>
      </c>
      <c r="AS269">
        <v>-109740</v>
      </c>
      <c r="AT269">
        <v>-57003</v>
      </c>
      <c r="AU269">
        <v>-27200.2</v>
      </c>
      <c r="AV269">
        <v>-10216</v>
      </c>
      <c r="AW269">
        <v>-9662</v>
      </c>
      <c r="AX269">
        <v>-4982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</row>
    <row r="270" spans="1:62" x14ac:dyDescent="0.25">
      <c r="A270" t="s">
        <v>256</v>
      </c>
      <c r="B270">
        <v>-373903</v>
      </c>
      <c r="C270">
        <v>-1109662.0900000001</v>
      </c>
      <c r="D270">
        <v>-1009607</v>
      </c>
      <c r="E270">
        <v>-527128</v>
      </c>
      <c r="F270">
        <v>-148119</v>
      </c>
      <c r="G270">
        <v>0</v>
      </c>
      <c r="H270">
        <v>-6446</v>
      </c>
      <c r="I270">
        <v>-6446</v>
      </c>
      <c r="J270">
        <v>-904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</row>
    <row r="271" spans="1:62" x14ac:dyDescent="0.25">
      <c r="A271" t="s">
        <v>257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-206446.36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</row>
    <row r="272" spans="1:62" x14ac:dyDescent="0.25">
      <c r="A272" t="s">
        <v>258</v>
      </c>
      <c r="B272">
        <v>2680</v>
      </c>
      <c r="C272">
        <v>17045.849999999999</v>
      </c>
      <c r="D272">
        <v>8558</v>
      </c>
      <c r="E272">
        <v>3651</v>
      </c>
      <c r="F272">
        <v>1932</v>
      </c>
      <c r="G272">
        <v>7308.28</v>
      </c>
      <c r="H272">
        <v>5883</v>
      </c>
      <c r="I272">
        <v>4604</v>
      </c>
      <c r="J272">
        <v>2905</v>
      </c>
      <c r="K272">
        <v>16921.61</v>
      </c>
      <c r="L272">
        <v>16130</v>
      </c>
      <c r="M272">
        <v>14395</v>
      </c>
      <c r="N272">
        <v>4481</v>
      </c>
      <c r="O272">
        <v>52665.4</v>
      </c>
      <c r="P272">
        <v>49298</v>
      </c>
      <c r="Q272">
        <v>32866</v>
      </c>
      <c r="R272">
        <v>10303</v>
      </c>
      <c r="S272">
        <v>26065.279999999999</v>
      </c>
      <c r="T272">
        <v>19697</v>
      </c>
      <c r="U272">
        <v>10184</v>
      </c>
      <c r="V272">
        <v>3922</v>
      </c>
      <c r="W272">
        <v>27392.47</v>
      </c>
      <c r="X272">
        <v>23843</v>
      </c>
      <c r="Y272">
        <v>15915</v>
      </c>
      <c r="Z272">
        <v>4627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</row>
    <row r="273" spans="1:62" x14ac:dyDescent="0.25">
      <c r="A273" t="s">
        <v>259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-69036.509999999995</v>
      </c>
      <c r="H273">
        <v>-78152</v>
      </c>
      <c r="I273">
        <v>0</v>
      </c>
      <c r="J273">
        <v>0</v>
      </c>
      <c r="K273">
        <v>63283.11</v>
      </c>
      <c r="L273">
        <v>34501</v>
      </c>
      <c r="M273">
        <v>-3264</v>
      </c>
      <c r="N273">
        <v>-3572</v>
      </c>
      <c r="O273">
        <v>-335685.74</v>
      </c>
      <c r="P273">
        <v>-322590</v>
      </c>
      <c r="Q273">
        <v>-136088</v>
      </c>
      <c r="R273">
        <v>-142771</v>
      </c>
      <c r="S273">
        <v>-525940.1</v>
      </c>
      <c r="T273">
        <v>-283830</v>
      </c>
      <c r="U273">
        <v>-302835</v>
      </c>
      <c r="V273">
        <v>-271222</v>
      </c>
      <c r="W273">
        <v>-391017.42</v>
      </c>
      <c r="X273">
        <v>-208202</v>
      </c>
      <c r="Y273">
        <v>-196847</v>
      </c>
      <c r="Z273">
        <v>-172378</v>
      </c>
      <c r="AA273">
        <v>-274676.90999999997</v>
      </c>
      <c r="AB273">
        <v>-405437</v>
      </c>
      <c r="AC273">
        <v>-376177</v>
      </c>
      <c r="AD273">
        <v>-280007</v>
      </c>
      <c r="AE273">
        <v>-346328.6</v>
      </c>
      <c r="AF273">
        <v>-252340</v>
      </c>
      <c r="AG273">
        <v>-35453</v>
      </c>
      <c r="AH273">
        <v>-26141</v>
      </c>
      <c r="AI273">
        <v>-506626.59</v>
      </c>
      <c r="AJ273">
        <v>-314999</v>
      </c>
      <c r="AK273">
        <v>-294947</v>
      </c>
      <c r="AL273">
        <v>-55707</v>
      </c>
      <c r="AM273">
        <v>-262194.59999999998</v>
      </c>
      <c r="AN273">
        <v>-355114</v>
      </c>
      <c r="AO273">
        <v>-179999</v>
      </c>
      <c r="AP273">
        <v>-180098</v>
      </c>
      <c r="AQ273">
        <v>-164675.84</v>
      </c>
      <c r="AR273">
        <v>-57880</v>
      </c>
      <c r="AS273">
        <v>-24500</v>
      </c>
      <c r="AT273">
        <v>-24500</v>
      </c>
      <c r="AU273">
        <v>-268564.40999999997</v>
      </c>
      <c r="AV273">
        <v>-184793</v>
      </c>
      <c r="AW273">
        <v>-75859</v>
      </c>
      <c r="AX273">
        <v>-5851</v>
      </c>
      <c r="AY273">
        <v>-1948004.32</v>
      </c>
      <c r="AZ273">
        <v>-1122549</v>
      </c>
      <c r="BA273">
        <v>-649084</v>
      </c>
      <c r="BB273">
        <v>-372390</v>
      </c>
      <c r="BC273">
        <v>-877113</v>
      </c>
      <c r="BD273">
        <v>-818693</v>
      </c>
      <c r="BE273">
        <v>-669632</v>
      </c>
      <c r="BF273">
        <v>-415886</v>
      </c>
      <c r="BG273">
        <v>-1279206</v>
      </c>
      <c r="BH273">
        <v>-633987</v>
      </c>
      <c r="BI273">
        <v>-443748</v>
      </c>
      <c r="BJ273">
        <v>-262119</v>
      </c>
    </row>
    <row r="274" spans="1:62" x14ac:dyDescent="0.25">
      <c r="A274" t="s">
        <v>260</v>
      </c>
      <c r="B274">
        <v>-1949054</v>
      </c>
      <c r="C274">
        <v>-5509167.2199999997</v>
      </c>
      <c r="D274">
        <v>-3260484</v>
      </c>
      <c r="E274">
        <v>-1749375</v>
      </c>
      <c r="F274">
        <v>-660980</v>
      </c>
      <c r="G274">
        <v>-1673079.73</v>
      </c>
      <c r="H274">
        <v>-1008741</v>
      </c>
      <c r="I274">
        <v>-577674</v>
      </c>
      <c r="J274">
        <v>-353038</v>
      </c>
      <c r="K274">
        <v>-3144814.8</v>
      </c>
      <c r="L274">
        <v>-2037910</v>
      </c>
      <c r="M274">
        <v>-1119579</v>
      </c>
      <c r="N274">
        <v>-735924</v>
      </c>
      <c r="O274">
        <v>-3016637.6</v>
      </c>
      <c r="P274">
        <v>-2402142</v>
      </c>
      <c r="Q274">
        <v>-1296115</v>
      </c>
      <c r="R274">
        <v>-760545</v>
      </c>
      <c r="S274">
        <v>-2869673.09</v>
      </c>
      <c r="T274">
        <v>-1970933</v>
      </c>
      <c r="U274">
        <v>-1240906</v>
      </c>
      <c r="V274">
        <v>-487870</v>
      </c>
      <c r="W274">
        <v>-3232907.48</v>
      </c>
      <c r="X274">
        <v>-1350443</v>
      </c>
      <c r="Y274">
        <v>-877601</v>
      </c>
      <c r="Z274">
        <v>-336429</v>
      </c>
      <c r="AA274">
        <v>-4968738.63</v>
      </c>
      <c r="AB274">
        <v>-2841623</v>
      </c>
      <c r="AC274">
        <v>-1981178</v>
      </c>
      <c r="AD274">
        <v>-1055677</v>
      </c>
      <c r="AE274">
        <v>-4885841.38</v>
      </c>
      <c r="AF274">
        <v>-4027763</v>
      </c>
      <c r="AG274">
        <v>-2572890</v>
      </c>
      <c r="AH274">
        <v>-1291368</v>
      </c>
      <c r="AI274">
        <v>-7060908.8700000001</v>
      </c>
      <c r="AJ274">
        <v>-5261386</v>
      </c>
      <c r="AK274">
        <v>-3624425</v>
      </c>
      <c r="AL274">
        <v>-1897694</v>
      </c>
      <c r="AM274">
        <v>-9661515.5600000005</v>
      </c>
      <c r="AN274">
        <v>-6066990</v>
      </c>
      <c r="AO274">
        <v>-3961932</v>
      </c>
      <c r="AP274">
        <v>-1909880</v>
      </c>
      <c r="AQ274">
        <v>-5667225.0800000001</v>
      </c>
      <c r="AR274">
        <v>-3471314</v>
      </c>
      <c r="AS274">
        <v>-2097436</v>
      </c>
      <c r="AT274">
        <v>-738399</v>
      </c>
      <c r="AU274">
        <v>-3418734.92</v>
      </c>
      <c r="AV274">
        <v>-2500440</v>
      </c>
      <c r="AW274">
        <v>-1310873</v>
      </c>
      <c r="AX274">
        <v>-701716</v>
      </c>
      <c r="AY274">
        <v>-2005683.44</v>
      </c>
      <c r="AZ274">
        <v>-1159440</v>
      </c>
      <c r="BA274">
        <v>-668292</v>
      </c>
      <c r="BB274">
        <v>-383356</v>
      </c>
      <c r="BC274">
        <v>-900959</v>
      </c>
      <c r="BD274">
        <v>-826746</v>
      </c>
      <c r="BE274">
        <v>-674325</v>
      </c>
      <c r="BF274">
        <v>-415886</v>
      </c>
      <c r="BG274">
        <v>-1279206</v>
      </c>
      <c r="BH274">
        <v>-633987</v>
      </c>
      <c r="BI274">
        <v>-443748</v>
      </c>
      <c r="BJ274">
        <v>-262119</v>
      </c>
    </row>
    <row r="275" spans="1:62" x14ac:dyDescent="0.25">
      <c r="A275" t="s">
        <v>261</v>
      </c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</row>
    <row r="276" spans="1:62" x14ac:dyDescent="0.25">
      <c r="A276" t="s">
        <v>262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965135.12</v>
      </c>
      <c r="L276">
        <v>1465116</v>
      </c>
      <c r="M276">
        <v>2483792</v>
      </c>
      <c r="N276">
        <v>3982851</v>
      </c>
      <c r="O276">
        <v>-40484.51</v>
      </c>
      <c r="P276">
        <v>-37572</v>
      </c>
      <c r="Q276">
        <v>-48226</v>
      </c>
      <c r="R276">
        <v>-29664</v>
      </c>
      <c r="S276">
        <v>9791.7999999999993</v>
      </c>
      <c r="T276">
        <v>-8640</v>
      </c>
      <c r="U276">
        <v>29341</v>
      </c>
      <c r="V276">
        <v>-47389</v>
      </c>
      <c r="W276">
        <v>-1166267.1100000001</v>
      </c>
      <c r="X276">
        <v>-1115524</v>
      </c>
      <c r="Y276">
        <v>-1153548</v>
      </c>
      <c r="Z276">
        <v>-1485374</v>
      </c>
      <c r="AA276">
        <v>1507404.64</v>
      </c>
      <c r="AB276">
        <v>2509117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-1360000</v>
      </c>
      <c r="AJ276">
        <v>-1360000</v>
      </c>
      <c r="AK276">
        <v>490000</v>
      </c>
      <c r="AL276">
        <v>-360000</v>
      </c>
      <c r="AM276">
        <v>1360000</v>
      </c>
      <c r="AN276">
        <v>1500000</v>
      </c>
      <c r="AO276">
        <v>1300000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-124824</v>
      </c>
      <c r="BD276">
        <v>-124824</v>
      </c>
      <c r="BE276">
        <v>453087</v>
      </c>
      <c r="BF276">
        <v>0</v>
      </c>
      <c r="BG276">
        <v>0</v>
      </c>
      <c r="BH276">
        <v>0</v>
      </c>
      <c r="BI276">
        <v>0</v>
      </c>
      <c r="BJ276">
        <v>0</v>
      </c>
    </row>
    <row r="277" spans="1:62" x14ac:dyDescent="0.25">
      <c r="A277" t="s">
        <v>263</v>
      </c>
      <c r="B277">
        <v>0</v>
      </c>
      <c r="C277">
        <v>1842835.17</v>
      </c>
      <c r="D277">
        <v>1842835</v>
      </c>
      <c r="E277">
        <v>1822273</v>
      </c>
      <c r="F277">
        <v>122273</v>
      </c>
      <c r="G277">
        <v>11000000</v>
      </c>
      <c r="H277">
        <v>9000000</v>
      </c>
      <c r="I277">
        <v>4000000</v>
      </c>
      <c r="J277">
        <v>2500000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111167.76</v>
      </c>
      <c r="X277">
        <v>108875</v>
      </c>
      <c r="Y277">
        <v>109102</v>
      </c>
      <c r="Z277">
        <v>99493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1000000</v>
      </c>
      <c r="AJ277">
        <v>1000000</v>
      </c>
      <c r="AK277">
        <v>0</v>
      </c>
      <c r="AL277">
        <v>0</v>
      </c>
      <c r="AM277">
        <v>1000000</v>
      </c>
      <c r="AN277">
        <v>1000000</v>
      </c>
      <c r="AO277">
        <v>1000000</v>
      </c>
      <c r="AP277">
        <v>0</v>
      </c>
      <c r="AQ277">
        <v>1500000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745000</v>
      </c>
      <c r="BD277">
        <v>745000</v>
      </c>
      <c r="BE277">
        <v>200000</v>
      </c>
      <c r="BF277">
        <v>170787</v>
      </c>
      <c r="BG277">
        <v>0</v>
      </c>
      <c r="BH277">
        <v>0</v>
      </c>
      <c r="BI277">
        <v>0</v>
      </c>
      <c r="BJ277">
        <v>0</v>
      </c>
    </row>
    <row r="278" spans="1:62" x14ac:dyDescent="0.25">
      <c r="A278" t="s">
        <v>264</v>
      </c>
      <c r="B278">
        <v>0</v>
      </c>
      <c r="C278">
        <v>1720562</v>
      </c>
      <c r="D278">
        <v>1720562</v>
      </c>
      <c r="E278">
        <v>1700000</v>
      </c>
      <c r="F278">
        <v>0</v>
      </c>
      <c r="G278">
        <v>11000000</v>
      </c>
      <c r="H278">
        <v>9000000</v>
      </c>
      <c r="I278">
        <v>4000000</v>
      </c>
      <c r="J278">
        <v>2500000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</row>
    <row r="279" spans="1:62" x14ac:dyDescent="0.25">
      <c r="A279" t="s">
        <v>265</v>
      </c>
      <c r="B279">
        <v>0</v>
      </c>
      <c r="C279">
        <v>1720562</v>
      </c>
      <c r="D279">
        <v>1720562</v>
      </c>
      <c r="E279">
        <v>1700000</v>
      </c>
      <c r="F279">
        <v>0</v>
      </c>
      <c r="G279">
        <v>11000000</v>
      </c>
      <c r="H279">
        <v>9000000</v>
      </c>
      <c r="I279">
        <v>4000000</v>
      </c>
      <c r="J279">
        <v>2500000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</row>
    <row r="280" spans="1:62" x14ac:dyDescent="0.25">
      <c r="A280" t="s">
        <v>266</v>
      </c>
      <c r="B280">
        <v>0</v>
      </c>
      <c r="C280">
        <v>122273.17</v>
      </c>
      <c r="D280">
        <v>122273</v>
      </c>
      <c r="E280">
        <v>122273</v>
      </c>
      <c r="F280">
        <v>122273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111167.76</v>
      </c>
      <c r="X280">
        <v>108875</v>
      </c>
      <c r="Y280">
        <v>109102</v>
      </c>
      <c r="Z280">
        <v>99493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1000000</v>
      </c>
      <c r="AJ280">
        <v>1000000</v>
      </c>
      <c r="AK280">
        <v>0</v>
      </c>
      <c r="AL280">
        <v>0</v>
      </c>
      <c r="AM280">
        <v>1000000</v>
      </c>
      <c r="AN280">
        <v>1000000</v>
      </c>
      <c r="AO280">
        <v>1000000</v>
      </c>
      <c r="AP280">
        <v>0</v>
      </c>
      <c r="AQ280">
        <v>1500000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745000</v>
      </c>
      <c r="BD280">
        <v>745000</v>
      </c>
      <c r="BE280">
        <v>200000</v>
      </c>
      <c r="BF280">
        <v>170787</v>
      </c>
      <c r="BG280">
        <v>0</v>
      </c>
      <c r="BH280">
        <v>0</v>
      </c>
      <c r="BI280">
        <v>0</v>
      </c>
      <c r="BJ280">
        <v>0</v>
      </c>
    </row>
    <row r="281" spans="1:62" x14ac:dyDescent="0.25">
      <c r="A281" t="s">
        <v>267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170787</v>
      </c>
      <c r="BG281">
        <v>0</v>
      </c>
      <c r="BH281">
        <v>0</v>
      </c>
      <c r="BI281">
        <v>0</v>
      </c>
      <c r="BJ281">
        <v>0</v>
      </c>
    </row>
    <row r="282" spans="1:62" x14ac:dyDescent="0.25">
      <c r="A282" t="s">
        <v>268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111167.76</v>
      </c>
      <c r="X282">
        <v>108875</v>
      </c>
      <c r="Y282">
        <v>109102</v>
      </c>
      <c r="Z282">
        <v>99493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1000000</v>
      </c>
      <c r="AJ282">
        <v>1000000</v>
      </c>
      <c r="AK282">
        <v>0</v>
      </c>
      <c r="AL282">
        <v>0</v>
      </c>
      <c r="AM282">
        <v>1000000</v>
      </c>
      <c r="AN282">
        <v>1000000</v>
      </c>
      <c r="AO282">
        <v>1000000</v>
      </c>
      <c r="AP282">
        <v>0</v>
      </c>
      <c r="AQ282">
        <v>1500000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745000</v>
      </c>
      <c r="BD282">
        <v>745000</v>
      </c>
      <c r="BE282">
        <v>200000</v>
      </c>
      <c r="BF282">
        <v>0</v>
      </c>
      <c r="BG282">
        <v>0</v>
      </c>
      <c r="BH282">
        <v>0</v>
      </c>
      <c r="BI282">
        <v>0</v>
      </c>
      <c r="BJ282">
        <v>0</v>
      </c>
    </row>
    <row r="283" spans="1:62" x14ac:dyDescent="0.25">
      <c r="A283" t="s">
        <v>269</v>
      </c>
      <c r="B283">
        <v>-4168647</v>
      </c>
      <c r="C283">
        <v>-1884323.02</v>
      </c>
      <c r="D283">
        <v>-1878751</v>
      </c>
      <c r="E283">
        <v>-1873400</v>
      </c>
      <c r="F283">
        <v>-1030901</v>
      </c>
      <c r="G283">
        <v>-11048183.82</v>
      </c>
      <c r="H283">
        <v>-10046383</v>
      </c>
      <c r="I283">
        <v>-4541041</v>
      </c>
      <c r="J283">
        <v>-2005125</v>
      </c>
      <c r="K283">
        <v>-10236.17</v>
      </c>
      <c r="L283">
        <v>-6779</v>
      </c>
      <c r="M283">
        <v>-6779</v>
      </c>
      <c r="N283">
        <v>-5092</v>
      </c>
      <c r="O283">
        <v>-117272.91</v>
      </c>
      <c r="P283">
        <v>-112235</v>
      </c>
      <c r="Q283">
        <v>-107104</v>
      </c>
      <c r="R283">
        <v>-101752</v>
      </c>
      <c r="S283">
        <v>-300000</v>
      </c>
      <c r="T283">
        <v>-200000</v>
      </c>
      <c r="U283">
        <v>-200000</v>
      </c>
      <c r="V283">
        <v>0</v>
      </c>
      <c r="W283">
        <v>-700000</v>
      </c>
      <c r="X283">
        <v>-350000</v>
      </c>
      <c r="Y283">
        <v>-350000</v>
      </c>
      <c r="Z283">
        <v>0</v>
      </c>
      <c r="AA283">
        <v>-700000</v>
      </c>
      <c r="AB283">
        <v>-350000</v>
      </c>
      <c r="AC283">
        <v>-350000</v>
      </c>
      <c r="AD283">
        <v>0</v>
      </c>
      <c r="AE283">
        <v>-700000</v>
      </c>
      <c r="AF283">
        <v>-350000</v>
      </c>
      <c r="AG283">
        <v>-350000</v>
      </c>
      <c r="AH283">
        <v>0</v>
      </c>
      <c r="AI283">
        <v>-600000</v>
      </c>
      <c r="AJ283">
        <v>-250000</v>
      </c>
      <c r="AK283">
        <v>-250000</v>
      </c>
      <c r="AL283">
        <v>0</v>
      </c>
      <c r="AM283">
        <v>-400000</v>
      </c>
      <c r="AN283">
        <v>-150000</v>
      </c>
      <c r="AO283">
        <v>-150000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-980320</v>
      </c>
      <c r="AZ283">
        <v>-980320</v>
      </c>
      <c r="BA283">
        <v>-943120</v>
      </c>
      <c r="BB283">
        <v>-821560</v>
      </c>
      <c r="BC283">
        <v>-739680</v>
      </c>
      <c r="BD283">
        <v>-318120</v>
      </c>
      <c r="BE283">
        <v>-196560</v>
      </c>
      <c r="BF283">
        <v>0</v>
      </c>
      <c r="BG283">
        <v>-430176</v>
      </c>
      <c r="BH283">
        <v>-317397</v>
      </c>
      <c r="BI283">
        <v>-116313</v>
      </c>
      <c r="BJ283">
        <v>-56440</v>
      </c>
    </row>
    <row r="284" spans="1:62" x14ac:dyDescent="0.25">
      <c r="A284" t="s">
        <v>270</v>
      </c>
      <c r="B284">
        <v>-1011492</v>
      </c>
      <c r="C284">
        <v>-1869880.5</v>
      </c>
      <c r="D284">
        <v>-1869880</v>
      </c>
      <c r="E284">
        <v>-1869880</v>
      </c>
      <c r="F284">
        <v>-1030901</v>
      </c>
      <c r="G284">
        <v>-11030703.6</v>
      </c>
      <c r="H284">
        <v>-8030703</v>
      </c>
      <c r="I284">
        <v>-4530704</v>
      </c>
      <c r="J284">
        <v>-2000000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</row>
    <row r="285" spans="1:62" x14ac:dyDescent="0.25">
      <c r="A285" t="s">
        <v>271</v>
      </c>
      <c r="B285">
        <v>-1011492</v>
      </c>
      <c r="C285">
        <v>-1869880.5</v>
      </c>
      <c r="D285">
        <v>-1869880</v>
      </c>
      <c r="E285">
        <v>-1869880</v>
      </c>
      <c r="F285">
        <v>-1030901</v>
      </c>
      <c r="G285">
        <v>-11030703.6</v>
      </c>
      <c r="H285">
        <v>-8030703</v>
      </c>
      <c r="I285">
        <v>-4530704</v>
      </c>
      <c r="J285">
        <v>-2000000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</row>
    <row r="286" spans="1:62" x14ac:dyDescent="0.25">
      <c r="A286" t="s">
        <v>272</v>
      </c>
      <c r="B286">
        <v>-3157155</v>
      </c>
      <c r="C286">
        <v>-14442.52</v>
      </c>
      <c r="D286">
        <v>-8871</v>
      </c>
      <c r="E286">
        <v>-3520</v>
      </c>
      <c r="F286">
        <v>0</v>
      </c>
      <c r="G286">
        <v>-17480.22</v>
      </c>
      <c r="H286">
        <v>-2015680</v>
      </c>
      <c r="I286">
        <v>-10337</v>
      </c>
      <c r="J286">
        <v>-5125</v>
      </c>
      <c r="K286">
        <v>-10236.17</v>
      </c>
      <c r="L286">
        <v>-6779</v>
      </c>
      <c r="M286">
        <v>-6779</v>
      </c>
      <c r="N286">
        <v>-5092</v>
      </c>
      <c r="O286">
        <v>-117272.91</v>
      </c>
      <c r="P286">
        <v>-112235</v>
      </c>
      <c r="Q286">
        <v>-107104</v>
      </c>
      <c r="R286">
        <v>-101752</v>
      </c>
      <c r="S286">
        <v>-300000</v>
      </c>
      <c r="T286">
        <v>-200000</v>
      </c>
      <c r="U286">
        <v>-200000</v>
      </c>
      <c r="V286">
        <v>0</v>
      </c>
      <c r="W286">
        <v>-700000</v>
      </c>
      <c r="X286">
        <v>-350000</v>
      </c>
      <c r="Y286">
        <v>-350000</v>
      </c>
      <c r="Z286">
        <v>0</v>
      </c>
      <c r="AA286">
        <v>-700000</v>
      </c>
      <c r="AB286">
        <v>-350000</v>
      </c>
      <c r="AC286">
        <v>-350000</v>
      </c>
      <c r="AD286">
        <v>0</v>
      </c>
      <c r="AE286">
        <v>-700000</v>
      </c>
      <c r="AF286">
        <v>-350000</v>
      </c>
      <c r="AG286">
        <v>-350000</v>
      </c>
      <c r="AH286">
        <v>0</v>
      </c>
      <c r="AI286">
        <v>-600000</v>
      </c>
      <c r="AJ286">
        <v>-250000</v>
      </c>
      <c r="AK286">
        <v>-250000</v>
      </c>
      <c r="AL286">
        <v>0</v>
      </c>
      <c r="AM286">
        <v>-400000</v>
      </c>
      <c r="AN286">
        <v>-150000</v>
      </c>
      <c r="AO286">
        <v>-150000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-980320</v>
      </c>
      <c r="AZ286">
        <v>-980320</v>
      </c>
      <c r="BA286">
        <v>-943120</v>
      </c>
      <c r="BB286">
        <v>-821560</v>
      </c>
      <c r="BC286">
        <v>-739680</v>
      </c>
      <c r="BD286">
        <v>-318120</v>
      </c>
      <c r="BE286">
        <v>-196560</v>
      </c>
      <c r="BF286">
        <v>0</v>
      </c>
      <c r="BG286">
        <v>-430176</v>
      </c>
      <c r="BH286">
        <v>-317397</v>
      </c>
      <c r="BI286">
        <v>-116313</v>
      </c>
      <c r="BJ286">
        <v>-56440</v>
      </c>
    </row>
    <row r="287" spans="1:62" x14ac:dyDescent="0.25">
      <c r="A287" t="s">
        <v>273</v>
      </c>
      <c r="B287">
        <v>-3150000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-2000000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-430176</v>
      </c>
      <c r="BH287">
        <v>-317397</v>
      </c>
      <c r="BI287">
        <v>-116313</v>
      </c>
      <c r="BJ287">
        <v>-56440</v>
      </c>
    </row>
    <row r="288" spans="1:62" x14ac:dyDescent="0.25">
      <c r="A288" t="s">
        <v>274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-10236.17</v>
      </c>
      <c r="L288">
        <v>-6779</v>
      </c>
      <c r="M288">
        <v>-6779</v>
      </c>
      <c r="N288">
        <v>-5092</v>
      </c>
      <c r="O288">
        <v>-117272.91</v>
      </c>
      <c r="P288">
        <v>-112235</v>
      </c>
      <c r="Q288">
        <v>-107104</v>
      </c>
      <c r="R288">
        <v>-101752</v>
      </c>
      <c r="S288">
        <v>-300000</v>
      </c>
      <c r="T288">
        <v>-200000</v>
      </c>
      <c r="U288">
        <v>-200000</v>
      </c>
      <c r="V288">
        <v>0</v>
      </c>
      <c r="W288">
        <v>-700000</v>
      </c>
      <c r="X288">
        <v>-350000</v>
      </c>
      <c r="Y288">
        <v>-350000</v>
      </c>
      <c r="Z288">
        <v>0</v>
      </c>
      <c r="AA288">
        <v>-700000</v>
      </c>
      <c r="AB288">
        <v>-350000</v>
      </c>
      <c r="AC288">
        <v>-350000</v>
      </c>
      <c r="AD288">
        <v>0</v>
      </c>
      <c r="AE288">
        <v>-700000</v>
      </c>
      <c r="AF288">
        <v>-350000</v>
      </c>
      <c r="AG288">
        <v>-350000</v>
      </c>
      <c r="AH288">
        <v>0</v>
      </c>
      <c r="AI288">
        <v>-600000</v>
      </c>
      <c r="AJ288">
        <v>-250000</v>
      </c>
      <c r="AK288">
        <v>-250000</v>
      </c>
      <c r="AL288">
        <v>0</v>
      </c>
      <c r="AM288">
        <v>-400000</v>
      </c>
      <c r="AN288">
        <v>-150000</v>
      </c>
      <c r="AO288">
        <v>-150000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-980320</v>
      </c>
      <c r="AZ288">
        <v>-980320</v>
      </c>
      <c r="BA288">
        <v>-943120</v>
      </c>
      <c r="BB288">
        <v>-821560</v>
      </c>
      <c r="BC288">
        <v>-739680</v>
      </c>
      <c r="BD288">
        <v>-318120</v>
      </c>
      <c r="BE288">
        <v>-196560</v>
      </c>
      <c r="BF288">
        <v>0</v>
      </c>
      <c r="BG288">
        <v>0</v>
      </c>
      <c r="BH288">
        <v>0</v>
      </c>
      <c r="BI288">
        <v>0</v>
      </c>
      <c r="BJ288">
        <v>0</v>
      </c>
    </row>
    <row r="289" spans="1:62" x14ac:dyDescent="0.25">
      <c r="A289" t="s">
        <v>275</v>
      </c>
      <c r="B289">
        <v>-107772</v>
      </c>
      <c r="C289">
        <v>-413225.98</v>
      </c>
      <c r="D289">
        <v>-298590</v>
      </c>
      <c r="E289">
        <v>-206289</v>
      </c>
      <c r="F289">
        <v>-104172</v>
      </c>
      <c r="G289">
        <v>-390411.34</v>
      </c>
      <c r="H289">
        <v>-275766</v>
      </c>
      <c r="I289">
        <v>-197370</v>
      </c>
      <c r="J289">
        <v>-96896</v>
      </c>
      <c r="K289">
        <v>-380134.1</v>
      </c>
      <c r="L289">
        <v>-275963</v>
      </c>
      <c r="M289">
        <v>0</v>
      </c>
      <c r="N289">
        <v>0</v>
      </c>
      <c r="O289">
        <v>-5054.57</v>
      </c>
      <c r="P289">
        <v>-4081</v>
      </c>
      <c r="Q289">
        <v>-3101</v>
      </c>
      <c r="R289">
        <v>-858</v>
      </c>
      <c r="S289">
        <v>0</v>
      </c>
      <c r="T289">
        <v>0</v>
      </c>
      <c r="U289">
        <v>-2953</v>
      </c>
      <c r="V289">
        <v>-1650</v>
      </c>
      <c r="W289">
        <v>-7192.83</v>
      </c>
      <c r="X289">
        <v>-5522</v>
      </c>
      <c r="Y289">
        <v>-3759</v>
      </c>
      <c r="Z289">
        <v>-2006</v>
      </c>
      <c r="AA289">
        <v>-9427.0300000000007</v>
      </c>
      <c r="AB289">
        <v>-5992</v>
      </c>
      <c r="AC289">
        <v>-10741</v>
      </c>
      <c r="AD289">
        <v>-6819</v>
      </c>
      <c r="AE289">
        <v>0</v>
      </c>
      <c r="AF289">
        <v>-2901</v>
      </c>
      <c r="AG289">
        <v>0</v>
      </c>
      <c r="AH289">
        <v>-2514</v>
      </c>
      <c r="AI289">
        <v>-909.65</v>
      </c>
      <c r="AJ289">
        <v>0</v>
      </c>
      <c r="AK289">
        <v>0</v>
      </c>
      <c r="AL289">
        <v>0</v>
      </c>
      <c r="AM289">
        <v>0</v>
      </c>
      <c r="AN289">
        <v>-4637</v>
      </c>
      <c r="AO289">
        <v>-3385</v>
      </c>
      <c r="AP289">
        <v>-2093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-46</v>
      </c>
      <c r="BC289">
        <v>-5591</v>
      </c>
      <c r="BD289">
        <v>-4040</v>
      </c>
      <c r="BE289">
        <v>-1676</v>
      </c>
      <c r="BF289">
        <v>0</v>
      </c>
      <c r="BG289">
        <v>0</v>
      </c>
      <c r="BH289">
        <v>0</v>
      </c>
      <c r="BI289">
        <v>0</v>
      </c>
      <c r="BJ289">
        <v>0</v>
      </c>
    </row>
    <row r="290" spans="1:62" x14ac:dyDescent="0.25">
      <c r="A290" t="s">
        <v>276</v>
      </c>
      <c r="B290">
        <v>2000000</v>
      </c>
      <c r="C290">
        <v>5000000</v>
      </c>
      <c r="D290">
        <v>3000000</v>
      </c>
      <c r="E290">
        <v>0</v>
      </c>
      <c r="F290">
        <v>0</v>
      </c>
      <c r="G290">
        <v>3852295.44</v>
      </c>
      <c r="H290">
        <v>1915282</v>
      </c>
      <c r="I290">
        <v>1915282</v>
      </c>
      <c r="J290">
        <v>1915282</v>
      </c>
      <c r="K290">
        <v>4945455.2</v>
      </c>
      <c r="L290">
        <v>2999082</v>
      </c>
      <c r="M290">
        <v>2999082</v>
      </c>
      <c r="N290">
        <v>2999082</v>
      </c>
      <c r="O290">
        <v>3170000</v>
      </c>
      <c r="P290">
        <v>0</v>
      </c>
      <c r="Q290">
        <v>0</v>
      </c>
      <c r="R290">
        <v>0</v>
      </c>
      <c r="S290">
        <v>6000000</v>
      </c>
      <c r="T290">
        <v>2000000</v>
      </c>
      <c r="U290">
        <v>2000000</v>
      </c>
      <c r="V290">
        <v>2000000</v>
      </c>
      <c r="W290">
        <v>4000000</v>
      </c>
      <c r="X290">
        <v>4000000</v>
      </c>
      <c r="Y290">
        <v>4000000</v>
      </c>
      <c r="Z290">
        <v>0</v>
      </c>
      <c r="AA290">
        <v>5700000</v>
      </c>
      <c r="AB290">
        <v>2700000</v>
      </c>
      <c r="AC290">
        <v>0</v>
      </c>
      <c r="AD290">
        <v>0</v>
      </c>
      <c r="AE290">
        <v>3500000</v>
      </c>
      <c r="AF290">
        <v>3500000</v>
      </c>
      <c r="AG290">
        <v>1000000</v>
      </c>
      <c r="AH290">
        <v>1000000</v>
      </c>
      <c r="AI290">
        <v>5050000</v>
      </c>
      <c r="AJ290">
        <v>4050000</v>
      </c>
      <c r="AK290">
        <v>1000000</v>
      </c>
      <c r="AL290">
        <v>1000000</v>
      </c>
      <c r="AM290">
        <v>4000000</v>
      </c>
      <c r="AN290">
        <v>4000000</v>
      </c>
      <c r="AO290">
        <v>0</v>
      </c>
      <c r="AP290">
        <v>0</v>
      </c>
      <c r="AQ290">
        <v>1300000</v>
      </c>
      <c r="AR290">
        <v>1300000</v>
      </c>
      <c r="AS290">
        <v>0</v>
      </c>
      <c r="AT290">
        <v>0</v>
      </c>
      <c r="AU290">
        <v>1000000</v>
      </c>
      <c r="AV290">
        <v>1000000</v>
      </c>
      <c r="AW290">
        <v>0</v>
      </c>
      <c r="AX290">
        <v>0</v>
      </c>
      <c r="AY290">
        <v>1700000</v>
      </c>
      <c r="AZ290">
        <v>1700000</v>
      </c>
      <c r="BA290">
        <v>1700000</v>
      </c>
      <c r="BB290">
        <v>700000</v>
      </c>
      <c r="BC290">
        <v>300000</v>
      </c>
      <c r="BD290">
        <v>0</v>
      </c>
      <c r="BE290">
        <v>0</v>
      </c>
      <c r="BF290">
        <v>0</v>
      </c>
      <c r="BG290">
        <v>1130000</v>
      </c>
      <c r="BH290">
        <v>500000</v>
      </c>
      <c r="BI290">
        <v>0</v>
      </c>
      <c r="BJ290">
        <v>0</v>
      </c>
    </row>
    <row r="291" spans="1:62" x14ac:dyDescent="0.25">
      <c r="A291" t="s">
        <v>277</v>
      </c>
      <c r="B291">
        <v>0</v>
      </c>
      <c r="C291">
        <v>-3170000</v>
      </c>
      <c r="D291">
        <v>0</v>
      </c>
      <c r="E291">
        <v>0</v>
      </c>
      <c r="F291">
        <v>0</v>
      </c>
      <c r="G291">
        <v>-4000000</v>
      </c>
      <c r="H291">
        <v>0</v>
      </c>
      <c r="I291">
        <v>-2000000</v>
      </c>
      <c r="J291">
        <v>-2000000</v>
      </c>
      <c r="K291">
        <v>-6000000</v>
      </c>
      <c r="L291">
        <v>-4000000</v>
      </c>
      <c r="M291">
        <v>-4000000</v>
      </c>
      <c r="N291">
        <v>0</v>
      </c>
      <c r="O291">
        <v>-6700000</v>
      </c>
      <c r="P291">
        <v>-2700000</v>
      </c>
      <c r="Q291">
        <v>0</v>
      </c>
      <c r="R291">
        <v>0</v>
      </c>
      <c r="S291">
        <v>-3500000</v>
      </c>
      <c r="T291">
        <v>-3500000</v>
      </c>
      <c r="U291">
        <v>-1000000</v>
      </c>
      <c r="V291">
        <v>-1000000</v>
      </c>
      <c r="W291">
        <v>-4050000</v>
      </c>
      <c r="X291">
        <v>-4050000</v>
      </c>
      <c r="Y291">
        <v>-1000000</v>
      </c>
      <c r="Z291">
        <v>-1000000</v>
      </c>
      <c r="AA291">
        <v>-4000000</v>
      </c>
      <c r="AB291">
        <v>-4000000</v>
      </c>
      <c r="AC291">
        <v>0</v>
      </c>
      <c r="AD291">
        <v>0</v>
      </c>
      <c r="AE291">
        <v>-2300000</v>
      </c>
      <c r="AF291">
        <v>-2300000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-1700000</v>
      </c>
      <c r="AN291">
        <v>-1700000</v>
      </c>
      <c r="AO291">
        <v>-1700000</v>
      </c>
      <c r="AP291">
        <v>-700000</v>
      </c>
      <c r="AQ291">
        <v>-300000</v>
      </c>
      <c r="AR291">
        <v>0</v>
      </c>
      <c r="AS291">
        <v>0</v>
      </c>
      <c r="AT291">
        <v>0</v>
      </c>
      <c r="AU291">
        <v>-730000</v>
      </c>
      <c r="AV291">
        <v>-100000</v>
      </c>
      <c r="AW291">
        <v>-100000</v>
      </c>
      <c r="AX291">
        <v>-40000</v>
      </c>
      <c r="AY291">
        <v>-160000</v>
      </c>
      <c r="AZ291">
        <v>-120000</v>
      </c>
      <c r="BA291">
        <v>-80000</v>
      </c>
      <c r="BB291">
        <v>-40000</v>
      </c>
      <c r="BC291">
        <v>-660000</v>
      </c>
      <c r="BD291">
        <v>-620000</v>
      </c>
      <c r="BE291">
        <v>-580000</v>
      </c>
      <c r="BF291">
        <v>-540000</v>
      </c>
      <c r="BG291">
        <v>-580000</v>
      </c>
      <c r="BH291">
        <v>-540000</v>
      </c>
      <c r="BI291">
        <v>0</v>
      </c>
      <c r="BJ291">
        <v>-500000</v>
      </c>
    </row>
    <row r="292" spans="1:62" x14ac:dyDescent="0.25">
      <c r="A292" t="s">
        <v>278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4854.6499999999996</v>
      </c>
      <c r="AN292">
        <v>4855</v>
      </c>
      <c r="AO292">
        <v>4855</v>
      </c>
      <c r="AP292">
        <v>2960</v>
      </c>
      <c r="AQ292">
        <v>41432.79</v>
      </c>
      <c r="AR292">
        <v>40353</v>
      </c>
      <c r="AS292">
        <v>38099</v>
      </c>
      <c r="AT292">
        <v>1667</v>
      </c>
      <c r="AU292">
        <v>43061.46</v>
      </c>
      <c r="AV292">
        <v>41065</v>
      </c>
      <c r="AW292">
        <v>35771</v>
      </c>
      <c r="AX292">
        <v>3376</v>
      </c>
      <c r="AY292">
        <v>55139.06</v>
      </c>
      <c r="AZ292">
        <v>49783</v>
      </c>
      <c r="BA292">
        <v>37808</v>
      </c>
      <c r="BB292">
        <v>9519</v>
      </c>
      <c r="BC292">
        <v>45816</v>
      </c>
      <c r="BD292">
        <v>35072</v>
      </c>
      <c r="BE292">
        <v>14235</v>
      </c>
      <c r="BF292">
        <v>55</v>
      </c>
      <c r="BG292">
        <v>19800</v>
      </c>
      <c r="BH292">
        <v>19723</v>
      </c>
      <c r="BI292">
        <v>18631</v>
      </c>
      <c r="BJ292">
        <v>60</v>
      </c>
    </row>
    <row r="293" spans="1:62" x14ac:dyDescent="0.25">
      <c r="A293" t="s">
        <v>279</v>
      </c>
      <c r="B293">
        <v>-25</v>
      </c>
      <c r="C293">
        <v>-4865800.8899999997</v>
      </c>
      <c r="D293">
        <v>-4863142</v>
      </c>
      <c r="E293">
        <v>-2629412</v>
      </c>
      <c r="F293">
        <v>-34</v>
      </c>
      <c r="G293">
        <v>-4207882.79</v>
      </c>
      <c r="H293">
        <v>-4187956</v>
      </c>
      <c r="I293">
        <v>-2629686</v>
      </c>
      <c r="J293">
        <v>-37</v>
      </c>
      <c r="K293">
        <v>-4075570.64</v>
      </c>
      <c r="L293">
        <v>-4074485</v>
      </c>
      <c r="M293">
        <v>-2760526</v>
      </c>
      <c r="N293">
        <v>-10</v>
      </c>
      <c r="O293">
        <v>-4866448.07</v>
      </c>
      <c r="P293">
        <v>-4861305</v>
      </c>
      <c r="Q293">
        <v>-2629045</v>
      </c>
      <c r="R293">
        <v>-21</v>
      </c>
      <c r="S293">
        <v>-4338636.41</v>
      </c>
      <c r="T293">
        <v>-4336102</v>
      </c>
      <c r="U293">
        <v>-2366429</v>
      </c>
      <c r="V293">
        <v>-52</v>
      </c>
      <c r="W293">
        <v>-3682930.73</v>
      </c>
      <c r="X293">
        <v>-3681250</v>
      </c>
      <c r="Y293">
        <v>-1973275</v>
      </c>
      <c r="Z293">
        <v>-952</v>
      </c>
      <c r="AA293">
        <v>-3549564.34</v>
      </c>
      <c r="AB293">
        <v>-3543437</v>
      </c>
      <c r="AC293">
        <v>-1972516</v>
      </c>
      <c r="AD293">
        <v>-104</v>
      </c>
      <c r="AE293">
        <v>-2218674.44</v>
      </c>
      <c r="AF293">
        <v>-2215932</v>
      </c>
      <c r="AG293">
        <v>-903807</v>
      </c>
      <c r="AH293">
        <v>0</v>
      </c>
      <c r="AI293">
        <v>-304716.77</v>
      </c>
      <c r="AJ293">
        <v>-152488</v>
      </c>
      <c r="AK293">
        <v>-152486</v>
      </c>
      <c r="AL293">
        <v>0</v>
      </c>
      <c r="AM293">
        <v>-283889.28999999998</v>
      </c>
      <c r="AN293">
        <v>-130999</v>
      </c>
      <c r="AO293">
        <v>-130982</v>
      </c>
      <c r="AP293">
        <v>0</v>
      </c>
      <c r="AQ293">
        <v>-1006015.27</v>
      </c>
      <c r="AR293">
        <v>-875673</v>
      </c>
      <c r="AS293">
        <v>-875673</v>
      </c>
      <c r="AT293">
        <v>0</v>
      </c>
      <c r="AU293">
        <v>-165246.5</v>
      </c>
      <c r="AV293">
        <v>-84052</v>
      </c>
      <c r="AW293">
        <v>-84052</v>
      </c>
      <c r="AX293">
        <v>0</v>
      </c>
      <c r="AY293">
        <v>-665105.44999999995</v>
      </c>
      <c r="AZ293">
        <v>-593132</v>
      </c>
      <c r="BA293">
        <v>-593319</v>
      </c>
      <c r="BB293">
        <v>0</v>
      </c>
      <c r="BC293">
        <v>-871449</v>
      </c>
      <c r="BD293">
        <v>-676656</v>
      </c>
      <c r="BE293">
        <v>-676781</v>
      </c>
      <c r="BF293">
        <v>0</v>
      </c>
      <c r="BG293">
        <v>-346487</v>
      </c>
      <c r="BH293">
        <v>-346487</v>
      </c>
      <c r="BI293">
        <v>-346487</v>
      </c>
      <c r="BJ293">
        <v>0</v>
      </c>
    </row>
    <row r="294" spans="1:62" x14ac:dyDescent="0.25">
      <c r="A294" t="s">
        <v>246</v>
      </c>
      <c r="B294">
        <v>-49332</v>
      </c>
      <c r="C294">
        <v>-77075.05</v>
      </c>
      <c r="D294">
        <v>-41068</v>
      </c>
      <c r="E294">
        <v>-15066</v>
      </c>
      <c r="F294">
        <v>-7420</v>
      </c>
      <c r="G294">
        <v>-121126.02</v>
      </c>
      <c r="H294">
        <v>-73174</v>
      </c>
      <c r="I294">
        <v>-68812</v>
      </c>
      <c r="J294">
        <v>-25939</v>
      </c>
      <c r="K294">
        <v>-242132.16</v>
      </c>
      <c r="L294">
        <v>-253026</v>
      </c>
      <c r="M294">
        <v>-198189</v>
      </c>
      <c r="N294">
        <v>0</v>
      </c>
      <c r="O294">
        <v>-169771.37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</row>
    <row r="295" spans="1:62" x14ac:dyDescent="0.25">
      <c r="A295" t="s">
        <v>280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-177187</v>
      </c>
      <c r="N295">
        <v>-70722</v>
      </c>
      <c r="O295">
        <v>0</v>
      </c>
      <c r="P295">
        <v>0</v>
      </c>
      <c r="Q295">
        <v>0</v>
      </c>
      <c r="R295">
        <v>0</v>
      </c>
      <c r="S295">
        <v>3909.79</v>
      </c>
      <c r="T295">
        <v>3910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-1</v>
      </c>
      <c r="AA295">
        <v>0</v>
      </c>
      <c r="AB295">
        <v>-1</v>
      </c>
      <c r="AC295">
        <v>-1</v>
      </c>
      <c r="AD295">
        <v>-1</v>
      </c>
      <c r="AE295">
        <v>929.55</v>
      </c>
      <c r="AF295">
        <v>0</v>
      </c>
      <c r="AG295">
        <v>766</v>
      </c>
      <c r="AH295">
        <v>0</v>
      </c>
      <c r="AI295">
        <v>0</v>
      </c>
      <c r="AJ295">
        <v>492</v>
      </c>
      <c r="AK295">
        <v>3014</v>
      </c>
      <c r="AL295">
        <v>5684</v>
      </c>
      <c r="AM295">
        <v>4297.59</v>
      </c>
      <c r="AN295">
        <v>0</v>
      </c>
      <c r="AO295">
        <v>0</v>
      </c>
      <c r="AP295">
        <v>0</v>
      </c>
      <c r="AQ295">
        <v>10651.77</v>
      </c>
      <c r="AR295">
        <v>10338</v>
      </c>
      <c r="AS295">
        <v>8661</v>
      </c>
      <c r="AT295">
        <v>7931</v>
      </c>
      <c r="AU295">
        <v>635.74</v>
      </c>
      <c r="AV295">
        <v>894</v>
      </c>
      <c r="AW295">
        <v>2318</v>
      </c>
      <c r="AX295">
        <v>3579</v>
      </c>
      <c r="AY295">
        <v>2328.69</v>
      </c>
      <c r="AZ295">
        <v>3379</v>
      </c>
      <c r="BA295">
        <v>1030</v>
      </c>
      <c r="BB295">
        <v>0</v>
      </c>
      <c r="BC295">
        <v>0</v>
      </c>
      <c r="BD295">
        <v>0</v>
      </c>
      <c r="BE295">
        <v>0</v>
      </c>
      <c r="BF295">
        <v>125006</v>
      </c>
      <c r="BG295">
        <v>-408459</v>
      </c>
      <c r="BH295">
        <v>-263570</v>
      </c>
      <c r="BI295">
        <v>-152538</v>
      </c>
      <c r="BJ295">
        <v>-75124</v>
      </c>
    </row>
    <row r="296" spans="1:62" x14ac:dyDescent="0.25">
      <c r="A296" t="s">
        <v>281</v>
      </c>
      <c r="B296">
        <v>-2325776</v>
      </c>
      <c r="C296">
        <v>-3567589.77</v>
      </c>
      <c r="D296">
        <v>-2238716</v>
      </c>
      <c r="E296">
        <v>-2901894</v>
      </c>
      <c r="F296">
        <v>-1020254</v>
      </c>
      <c r="G296">
        <v>-4915308.53</v>
      </c>
      <c r="H296">
        <v>-3667997</v>
      </c>
      <c r="I296">
        <v>-3521627</v>
      </c>
      <c r="J296">
        <v>287285</v>
      </c>
      <c r="K296">
        <v>-4797482.74</v>
      </c>
      <c r="L296">
        <v>-4146055</v>
      </c>
      <c r="M296">
        <v>-1659807</v>
      </c>
      <c r="N296">
        <v>6906109</v>
      </c>
      <c r="O296">
        <v>-8729031.4199999999</v>
      </c>
      <c r="P296">
        <v>-7715193</v>
      </c>
      <c r="Q296">
        <v>-2787476</v>
      </c>
      <c r="R296">
        <v>-132295</v>
      </c>
      <c r="S296">
        <v>-2124934.8199999998</v>
      </c>
      <c r="T296">
        <v>-6040832</v>
      </c>
      <c r="U296">
        <v>-1540041</v>
      </c>
      <c r="V296">
        <v>950909</v>
      </c>
      <c r="W296">
        <v>-5495222.9100000001</v>
      </c>
      <c r="X296">
        <v>-5093421</v>
      </c>
      <c r="Y296">
        <v>-371480</v>
      </c>
      <c r="Z296">
        <v>-2388840</v>
      </c>
      <c r="AA296">
        <v>-1051586.73</v>
      </c>
      <c r="AB296">
        <v>-2690313</v>
      </c>
      <c r="AC296">
        <v>-2333258</v>
      </c>
      <c r="AD296">
        <v>-6924</v>
      </c>
      <c r="AE296">
        <v>-1717744.89</v>
      </c>
      <c r="AF296">
        <v>-1368833</v>
      </c>
      <c r="AG296">
        <v>-253041</v>
      </c>
      <c r="AH296">
        <v>997486</v>
      </c>
      <c r="AI296">
        <v>3784373.58</v>
      </c>
      <c r="AJ296">
        <v>3288004</v>
      </c>
      <c r="AK296">
        <v>1090528</v>
      </c>
      <c r="AL296">
        <v>645684</v>
      </c>
      <c r="AM296">
        <v>3985262.96</v>
      </c>
      <c r="AN296">
        <v>4519219</v>
      </c>
      <c r="AO296">
        <v>320488</v>
      </c>
      <c r="AP296">
        <v>-699133</v>
      </c>
      <c r="AQ296">
        <v>1546069.29</v>
      </c>
      <c r="AR296">
        <v>475018</v>
      </c>
      <c r="AS296">
        <v>-828913</v>
      </c>
      <c r="AT296">
        <v>9598</v>
      </c>
      <c r="AU296">
        <v>148450.71</v>
      </c>
      <c r="AV296">
        <v>857907</v>
      </c>
      <c r="AW296">
        <v>-145963</v>
      </c>
      <c r="AX296">
        <v>-33045</v>
      </c>
      <c r="AY296">
        <v>-47957.7</v>
      </c>
      <c r="AZ296">
        <v>59710</v>
      </c>
      <c r="BA296">
        <v>122399</v>
      </c>
      <c r="BB296">
        <v>-152087</v>
      </c>
      <c r="BC296">
        <v>-1310728</v>
      </c>
      <c r="BD296">
        <v>-963568</v>
      </c>
      <c r="BE296">
        <v>-787695</v>
      </c>
      <c r="BF296">
        <v>-244152</v>
      </c>
      <c r="BG296">
        <v>-615322</v>
      </c>
      <c r="BH296">
        <v>-947731</v>
      </c>
      <c r="BI296">
        <v>-596707</v>
      </c>
      <c r="BJ296">
        <v>-631504</v>
      </c>
    </row>
    <row r="297" spans="1:62" x14ac:dyDescent="0.25">
      <c r="A297" t="s">
        <v>282</v>
      </c>
      <c r="B297">
        <v>-1474424</v>
      </c>
      <c r="C297">
        <v>875226.85</v>
      </c>
      <c r="D297">
        <v>1208549</v>
      </c>
      <c r="E297">
        <v>-382499</v>
      </c>
      <c r="F297">
        <v>136414</v>
      </c>
      <c r="G297">
        <v>1237017.8700000001</v>
      </c>
      <c r="H297">
        <v>-1045332</v>
      </c>
      <c r="I297">
        <v>-101138</v>
      </c>
      <c r="J297">
        <v>2181790</v>
      </c>
      <c r="K297">
        <v>420577.8</v>
      </c>
      <c r="L297">
        <v>343301</v>
      </c>
      <c r="M297">
        <v>851801</v>
      </c>
      <c r="N297">
        <v>7592636</v>
      </c>
      <c r="O297">
        <v>-3370287.31</v>
      </c>
      <c r="P297">
        <v>-3914313</v>
      </c>
      <c r="Q297">
        <v>499611</v>
      </c>
      <c r="R297">
        <v>1334545</v>
      </c>
      <c r="S297">
        <v>3730362.1</v>
      </c>
      <c r="T297">
        <v>-1607388</v>
      </c>
      <c r="U297">
        <v>1411536</v>
      </c>
      <c r="V297">
        <v>2442322</v>
      </c>
      <c r="W297">
        <v>-1202577.6299999999</v>
      </c>
      <c r="X297">
        <v>-2129030</v>
      </c>
      <c r="Y297">
        <v>1038216</v>
      </c>
      <c r="Z297">
        <v>-1452983</v>
      </c>
      <c r="AA297">
        <v>985016.27</v>
      </c>
      <c r="AB297">
        <v>-1251758</v>
      </c>
      <c r="AC297">
        <v>-737795</v>
      </c>
      <c r="AD297">
        <v>351699</v>
      </c>
      <c r="AE297">
        <v>289224.03000000003</v>
      </c>
      <c r="AF297">
        <v>-700308</v>
      </c>
      <c r="AG297">
        <v>649176</v>
      </c>
      <c r="AH297">
        <v>1245205</v>
      </c>
      <c r="AI297">
        <v>1636267.13</v>
      </c>
      <c r="AJ297">
        <v>22335</v>
      </c>
      <c r="AK297">
        <v>-410448</v>
      </c>
      <c r="AL297">
        <v>170440</v>
      </c>
      <c r="AM297">
        <v>-482810.9</v>
      </c>
      <c r="AN297">
        <v>1933639</v>
      </c>
      <c r="AO297">
        <v>-798824</v>
      </c>
      <c r="AP297">
        <v>-547194</v>
      </c>
      <c r="AQ297">
        <v>-686642.22</v>
      </c>
      <c r="AR297">
        <v>-1614302</v>
      </c>
      <c r="AS297">
        <v>-1567375</v>
      </c>
      <c r="AT297">
        <v>1020726</v>
      </c>
      <c r="AU297">
        <v>560177.17000000004</v>
      </c>
      <c r="AV297">
        <v>319470</v>
      </c>
      <c r="AW297">
        <v>66728</v>
      </c>
      <c r="AX297">
        <v>505778</v>
      </c>
      <c r="AY297">
        <v>570914.28</v>
      </c>
      <c r="AZ297">
        <v>317760</v>
      </c>
      <c r="BA297">
        <v>626170</v>
      </c>
      <c r="BB297">
        <v>578162</v>
      </c>
      <c r="BC297">
        <v>242543</v>
      </c>
      <c r="BD297">
        <v>-257963</v>
      </c>
      <c r="BE297">
        <v>-516614</v>
      </c>
      <c r="BF297">
        <v>242892</v>
      </c>
      <c r="BG297">
        <v>368713</v>
      </c>
      <c r="BH297">
        <v>-68291</v>
      </c>
      <c r="BI297">
        <v>-96934</v>
      </c>
      <c r="BJ297">
        <v>-114575</v>
      </c>
    </row>
    <row r="298" spans="1:62" x14ac:dyDescent="0.25">
      <c r="A298" t="s">
        <v>283</v>
      </c>
      <c r="B298">
        <v>-1971</v>
      </c>
      <c r="C298">
        <v>-895.33</v>
      </c>
      <c r="D298">
        <v>5352</v>
      </c>
      <c r="E298">
        <v>2329</v>
      </c>
      <c r="F298">
        <v>3219</v>
      </c>
      <c r="G298">
        <v>26257.33</v>
      </c>
      <c r="H298">
        <v>26071</v>
      </c>
      <c r="I298">
        <v>18819</v>
      </c>
      <c r="J298">
        <v>14560</v>
      </c>
      <c r="K298">
        <v>2134.6999999999998</v>
      </c>
      <c r="L298">
        <v>2628</v>
      </c>
      <c r="M298">
        <v>-2880</v>
      </c>
      <c r="N298">
        <v>2903</v>
      </c>
      <c r="O298">
        <v>-7486.33</v>
      </c>
      <c r="P298">
        <v>-8559</v>
      </c>
      <c r="Q298">
        <v>-6907</v>
      </c>
      <c r="R298">
        <v>3570</v>
      </c>
      <c r="S298">
        <v>2477.59</v>
      </c>
      <c r="T298">
        <v>112</v>
      </c>
      <c r="U298">
        <v>-58</v>
      </c>
      <c r="V298">
        <v>-522</v>
      </c>
      <c r="W298">
        <v>-13094.31</v>
      </c>
      <c r="X298">
        <v>-3191</v>
      </c>
      <c r="Y298">
        <v>9777</v>
      </c>
      <c r="Z298">
        <v>4309</v>
      </c>
      <c r="AA298">
        <v>37505.440000000002</v>
      </c>
      <c r="AB298">
        <v>18429</v>
      </c>
      <c r="AC298">
        <v>12458</v>
      </c>
      <c r="AD298">
        <v>21945</v>
      </c>
      <c r="AE298">
        <v>-25924.639999999999</v>
      </c>
      <c r="AF298">
        <v>-2343</v>
      </c>
      <c r="AG298">
        <v>-1588</v>
      </c>
      <c r="AH298">
        <v>-1226</v>
      </c>
      <c r="AI298">
        <v>-8963.1200000000008</v>
      </c>
      <c r="AJ298">
        <v>-8518</v>
      </c>
      <c r="AK298">
        <v>-480</v>
      </c>
      <c r="AL298">
        <v>91</v>
      </c>
      <c r="AM298">
        <v>-348.42</v>
      </c>
      <c r="AN298">
        <v>493</v>
      </c>
      <c r="AO298">
        <v>-98</v>
      </c>
      <c r="AP298">
        <v>-486</v>
      </c>
      <c r="AQ298">
        <v>-63.25</v>
      </c>
      <c r="AR298">
        <v>152</v>
      </c>
      <c r="AS298">
        <v>58</v>
      </c>
      <c r="AT298">
        <v>-22</v>
      </c>
      <c r="AU298">
        <v>-98.12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</row>
    <row r="299" spans="1:62" x14ac:dyDescent="0.25">
      <c r="A299" t="s">
        <v>284</v>
      </c>
      <c r="B299">
        <v>5420298</v>
      </c>
      <c r="C299">
        <v>4545966.29</v>
      </c>
      <c r="D299">
        <v>4545966</v>
      </c>
      <c r="E299">
        <v>4545966</v>
      </c>
      <c r="F299">
        <v>4545966</v>
      </c>
      <c r="G299">
        <v>3282691.1</v>
      </c>
      <c r="H299">
        <v>3282691</v>
      </c>
      <c r="I299">
        <v>3282691</v>
      </c>
      <c r="J299">
        <v>3282691</v>
      </c>
      <c r="K299">
        <v>2859978.6</v>
      </c>
      <c r="L299">
        <v>2859979</v>
      </c>
      <c r="M299">
        <v>2859979</v>
      </c>
      <c r="N299">
        <v>2859979</v>
      </c>
      <c r="O299">
        <v>6237752.2300000004</v>
      </c>
      <c r="P299">
        <v>6237752</v>
      </c>
      <c r="Q299">
        <v>6237752</v>
      </c>
      <c r="R299">
        <v>6237752</v>
      </c>
      <c r="S299">
        <v>2504912.54</v>
      </c>
      <c r="T299">
        <v>2504912</v>
      </c>
      <c r="U299">
        <v>2504912</v>
      </c>
      <c r="V299">
        <v>2504912</v>
      </c>
      <c r="W299">
        <v>3720584.48</v>
      </c>
      <c r="X299">
        <v>3720584</v>
      </c>
      <c r="Y299">
        <v>3720584</v>
      </c>
      <c r="Z299">
        <v>3720584</v>
      </c>
      <c r="AA299">
        <v>2698062.77</v>
      </c>
      <c r="AB299">
        <v>2698063</v>
      </c>
      <c r="AC299">
        <v>2698063</v>
      </c>
      <c r="AD299">
        <v>2698063</v>
      </c>
      <c r="AE299">
        <v>2434763.38</v>
      </c>
      <c r="AF299">
        <v>2434763</v>
      </c>
      <c r="AG299">
        <v>2434763</v>
      </c>
      <c r="AH299">
        <v>2434763</v>
      </c>
      <c r="AI299">
        <v>807459.37</v>
      </c>
      <c r="AJ299">
        <v>807459</v>
      </c>
      <c r="AK299">
        <v>807459</v>
      </c>
      <c r="AL299">
        <v>807459</v>
      </c>
      <c r="AM299">
        <v>1290618.68</v>
      </c>
      <c r="AN299">
        <v>1290619</v>
      </c>
      <c r="AO299">
        <v>1290619</v>
      </c>
      <c r="AP299">
        <v>1290619</v>
      </c>
      <c r="AQ299">
        <v>1977324.15</v>
      </c>
      <c r="AR299">
        <v>1977324</v>
      </c>
      <c r="AS299">
        <v>1977324</v>
      </c>
      <c r="AT299">
        <v>1977324</v>
      </c>
      <c r="AU299">
        <v>1417245.11</v>
      </c>
      <c r="AV299">
        <v>1417245</v>
      </c>
      <c r="AW299">
        <v>1417245</v>
      </c>
      <c r="AX299">
        <v>1417245</v>
      </c>
      <c r="AY299">
        <v>846330.83</v>
      </c>
      <c r="AZ299">
        <v>846331</v>
      </c>
      <c r="BA299">
        <v>846331</v>
      </c>
      <c r="BB299">
        <v>846331</v>
      </c>
      <c r="BC299">
        <v>603788</v>
      </c>
      <c r="BD299">
        <v>603788</v>
      </c>
      <c r="BE299">
        <v>603788</v>
      </c>
      <c r="BF299">
        <v>603788</v>
      </c>
      <c r="BG299">
        <v>235075</v>
      </c>
      <c r="BH299">
        <v>235075</v>
      </c>
      <c r="BI299">
        <v>235075</v>
      </c>
      <c r="BJ299">
        <v>235075</v>
      </c>
    </row>
    <row r="300" spans="1:62" x14ac:dyDescent="0.25">
      <c r="A300" t="s">
        <v>285</v>
      </c>
      <c r="B300">
        <v>3943903</v>
      </c>
      <c r="C300">
        <v>5420297.8200000003</v>
      </c>
      <c r="D300">
        <v>5759867</v>
      </c>
      <c r="E300">
        <v>4165796</v>
      </c>
      <c r="F300">
        <v>4685599</v>
      </c>
      <c r="G300">
        <v>4545966.29</v>
      </c>
      <c r="H300">
        <v>2263430</v>
      </c>
      <c r="I300">
        <v>3200372</v>
      </c>
      <c r="J300">
        <v>5479041</v>
      </c>
      <c r="K300">
        <v>3282691.1</v>
      </c>
      <c r="L300">
        <v>3205908</v>
      </c>
      <c r="M300">
        <v>3708900</v>
      </c>
      <c r="N300">
        <v>10455518</v>
      </c>
      <c r="O300">
        <v>2859978.6</v>
      </c>
      <c r="P300">
        <v>2314880</v>
      </c>
      <c r="Q300">
        <v>6730456</v>
      </c>
      <c r="R300">
        <v>7575867</v>
      </c>
      <c r="S300">
        <v>6237752.2300000004</v>
      </c>
      <c r="T300">
        <v>897636</v>
      </c>
      <c r="U300">
        <v>3916390</v>
      </c>
      <c r="V300">
        <v>4946712</v>
      </c>
      <c r="W300">
        <v>2504912.54</v>
      </c>
      <c r="X300">
        <v>1588363</v>
      </c>
      <c r="Y300">
        <v>4768577</v>
      </c>
      <c r="Z300">
        <v>2271910</v>
      </c>
      <c r="AA300">
        <v>3720584.48</v>
      </c>
      <c r="AB300">
        <v>1464734</v>
      </c>
      <c r="AC300">
        <v>1972726</v>
      </c>
      <c r="AD300">
        <v>3071707</v>
      </c>
      <c r="AE300">
        <v>2698062.77</v>
      </c>
      <c r="AF300">
        <v>1732112</v>
      </c>
      <c r="AG300">
        <v>3082351</v>
      </c>
      <c r="AH300">
        <v>3678742</v>
      </c>
      <c r="AI300">
        <v>2434763.38</v>
      </c>
      <c r="AJ300">
        <v>821276</v>
      </c>
      <c r="AK300">
        <v>396531</v>
      </c>
      <c r="AL300">
        <v>977990</v>
      </c>
      <c r="AM300">
        <v>807459.37</v>
      </c>
      <c r="AN300">
        <v>3224751</v>
      </c>
      <c r="AO300">
        <v>491697</v>
      </c>
      <c r="AP300">
        <v>742939</v>
      </c>
      <c r="AQ300">
        <v>1290618.68</v>
      </c>
      <c r="AR300">
        <v>363174</v>
      </c>
      <c r="AS300">
        <v>410007</v>
      </c>
      <c r="AT300">
        <v>2998028</v>
      </c>
      <c r="AU300">
        <v>1977324.15</v>
      </c>
      <c r="AV300">
        <v>1736715</v>
      </c>
      <c r="AW300">
        <v>1483973</v>
      </c>
      <c r="AX300">
        <v>1923023</v>
      </c>
      <c r="AY300">
        <v>1417245.11</v>
      </c>
      <c r="AZ300">
        <v>1164091</v>
      </c>
      <c r="BA300">
        <v>1472501</v>
      </c>
      <c r="BB300">
        <v>1424493</v>
      </c>
      <c r="BC300">
        <v>846331</v>
      </c>
      <c r="BD300">
        <v>345825</v>
      </c>
      <c r="BE300">
        <v>87174</v>
      </c>
      <c r="BF300">
        <v>846680</v>
      </c>
      <c r="BG300">
        <v>603788</v>
      </c>
      <c r="BH300">
        <v>166784</v>
      </c>
      <c r="BI300">
        <v>138141</v>
      </c>
      <c r="BJ300">
        <v>120500</v>
      </c>
    </row>
    <row r="301" spans="1:62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1:62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1:62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1:62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1:57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1:57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1:57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1:57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1:57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</row>
    <row r="310" spans="1:57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</row>
    <row r="311" spans="1:57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</row>
    <row r="312" spans="1:57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</row>
    <row r="322" spans="2:55" x14ac:dyDescent="0.25">
      <c r="BC322" s="5"/>
    </row>
    <row r="323" spans="2:55" x14ac:dyDescent="0.25">
      <c r="BC323" s="5"/>
    </row>
    <row r="324" spans="2:55" x14ac:dyDescent="0.25">
      <c r="BC324" s="5"/>
    </row>
    <row r="325" spans="2:55" x14ac:dyDescent="0.25">
      <c r="BC325" s="5"/>
    </row>
    <row r="326" spans="2:55" x14ac:dyDescent="0.25">
      <c r="BC326" s="5"/>
    </row>
    <row r="327" spans="2:55" x14ac:dyDescent="0.25">
      <c r="BC327" s="5"/>
    </row>
    <row r="328" spans="2:55" x14ac:dyDescent="0.25">
      <c r="BC328" s="5"/>
    </row>
    <row r="329" spans="2:55" x14ac:dyDescent="0.25">
      <c r="BC329" s="5"/>
    </row>
    <row r="330" spans="2:55" x14ac:dyDescent="0.25">
      <c r="BC330" s="5"/>
    </row>
    <row r="331" spans="2:55" x14ac:dyDescent="0.25">
      <c r="BC331" s="5"/>
    </row>
    <row r="332" spans="2:55" x14ac:dyDescent="0.25">
      <c r="BC332" s="5"/>
    </row>
    <row r="333" spans="2:55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</row>
    <row r="334" spans="2:55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</row>
    <row r="335" spans="2:55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</row>
    <row r="336" spans="2:55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</row>
    <row r="337" spans="1:55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</row>
    <row r="338" spans="1:55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</row>
    <row r="339" spans="1:55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</row>
    <row r="340" spans="1:55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</row>
    <row r="341" spans="1:55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</row>
    <row r="342" spans="1:55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</row>
    <row r="343" spans="1:55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</row>
    <row r="347" spans="1:55" ht="14" x14ac:dyDescent="0.3">
      <c r="R347" s="11" t="s">
        <v>286</v>
      </c>
      <c r="S347" s="11" t="s">
        <v>287</v>
      </c>
    </row>
    <row r="348" spans="1:55" s="12" customFormat="1" ht="15.5" thickBot="1" x14ac:dyDescent="0.35">
      <c r="B348" s="13">
        <v>2008</v>
      </c>
      <c r="C348" s="13">
        <v>2009</v>
      </c>
      <c r="D348" s="13">
        <v>2010</v>
      </c>
      <c r="E348" s="13">
        <v>2011</v>
      </c>
      <c r="F348" s="13">
        <v>2012</v>
      </c>
      <c r="G348" s="13">
        <v>2013</v>
      </c>
      <c r="H348" s="13">
        <v>2014</v>
      </c>
      <c r="I348" s="13">
        <v>2015</v>
      </c>
      <c r="J348" s="13">
        <v>2016</v>
      </c>
      <c r="K348" s="13">
        <v>2017</v>
      </c>
      <c r="L348" s="13">
        <v>2018</v>
      </c>
      <c r="M348" s="13">
        <v>2019</v>
      </c>
      <c r="N348" s="13">
        <v>2020</v>
      </c>
      <c r="O348" s="13">
        <v>2021</v>
      </c>
      <c r="P348" s="13">
        <v>2022</v>
      </c>
      <c r="Q348" s="13">
        <v>2023</v>
      </c>
      <c r="R348" s="14">
        <v>13</v>
      </c>
      <c r="S348" s="15">
        <v>2023</v>
      </c>
    </row>
    <row r="349" spans="1:55" ht="14" x14ac:dyDescent="0.3">
      <c r="A349" s="16"/>
      <c r="B349" s="162" t="s">
        <v>288</v>
      </c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7"/>
      <c r="P349" s="17"/>
      <c r="Q349" s="17"/>
      <c r="R349" s="18"/>
      <c r="S349" s="3"/>
    </row>
    <row r="350" spans="1:55" ht="14" x14ac:dyDescent="0.3">
      <c r="B350" s="176" t="s">
        <v>65</v>
      </c>
      <c r="C350" s="176"/>
      <c r="D350" s="176"/>
      <c r="E350" s="176"/>
      <c r="F350" s="176"/>
      <c r="G350" s="176"/>
      <c r="H350" s="176"/>
      <c r="I350" s="176"/>
      <c r="J350" s="176"/>
      <c r="K350" s="176"/>
      <c r="L350" s="176"/>
      <c r="M350" s="176"/>
      <c r="N350" s="176"/>
      <c r="O350" s="19"/>
      <c r="P350" s="19"/>
      <c r="Q350" s="19"/>
      <c r="R350" s="18"/>
      <c r="S350" s="3"/>
    </row>
    <row r="351" spans="1:55" ht="14" x14ac:dyDescent="0.3">
      <c r="B351" s="20">
        <f t="shared" ref="B351:Q354" si="9">IFERROR(VLOOKUP($B$350,$4:$126,MATCH($S351&amp;"/"&amp;B$348,$2:$2,0),FALSE),"")</f>
        <v>120500</v>
      </c>
      <c r="C351" s="20">
        <f t="shared" si="9"/>
        <v>846680</v>
      </c>
      <c r="D351" s="20">
        <f t="shared" si="9"/>
        <v>1424493</v>
      </c>
      <c r="E351" s="20">
        <f t="shared" si="9"/>
        <v>1923023</v>
      </c>
      <c r="F351" s="20">
        <f t="shared" si="9"/>
        <v>2998028</v>
      </c>
      <c r="G351" s="20">
        <f t="shared" si="9"/>
        <v>742939</v>
      </c>
      <c r="H351" s="20">
        <f t="shared" si="9"/>
        <v>977990</v>
      </c>
      <c r="I351" s="20">
        <f t="shared" si="9"/>
        <v>3678742</v>
      </c>
      <c r="J351" s="20">
        <f t="shared" si="9"/>
        <v>3071707</v>
      </c>
      <c r="K351" s="20">
        <f t="shared" si="9"/>
        <v>2271910</v>
      </c>
      <c r="L351" s="20">
        <f t="shared" si="9"/>
        <v>4946712</v>
      </c>
      <c r="M351" s="20">
        <f t="shared" si="9"/>
        <v>7575867</v>
      </c>
      <c r="N351" s="21">
        <f t="shared" si="9"/>
        <v>10455518</v>
      </c>
      <c r="O351" s="21">
        <f t="shared" si="9"/>
        <v>5479041</v>
      </c>
      <c r="P351" s="21">
        <f t="shared" si="9"/>
        <v>4685599</v>
      </c>
      <c r="Q351" s="21">
        <f t="shared" si="9"/>
        <v>3943903</v>
      </c>
      <c r="R351" s="18"/>
      <c r="S351" s="22" t="s">
        <v>289</v>
      </c>
    </row>
    <row r="352" spans="1:55" ht="14" x14ac:dyDescent="0.3">
      <c r="B352" s="20">
        <f t="shared" si="9"/>
        <v>138141</v>
      </c>
      <c r="C352" s="20">
        <f t="shared" si="9"/>
        <v>87174</v>
      </c>
      <c r="D352" s="20">
        <f t="shared" si="9"/>
        <v>1472501</v>
      </c>
      <c r="E352" s="20">
        <f t="shared" si="9"/>
        <v>1483973</v>
      </c>
      <c r="F352" s="20">
        <f t="shared" si="9"/>
        <v>410007</v>
      </c>
      <c r="G352" s="20">
        <f t="shared" si="9"/>
        <v>491697</v>
      </c>
      <c r="H352" s="20">
        <f t="shared" si="9"/>
        <v>396531</v>
      </c>
      <c r="I352" s="20">
        <f t="shared" si="9"/>
        <v>3082351</v>
      </c>
      <c r="J352" s="20">
        <f t="shared" si="9"/>
        <v>1972726</v>
      </c>
      <c r="K352" s="20">
        <f t="shared" si="9"/>
        <v>4768577</v>
      </c>
      <c r="L352" s="20">
        <f t="shared" si="9"/>
        <v>3916390</v>
      </c>
      <c r="M352" s="20">
        <f t="shared" si="9"/>
        <v>6730456</v>
      </c>
      <c r="N352" s="21">
        <f t="shared" si="9"/>
        <v>3708900</v>
      </c>
      <c r="O352" s="21">
        <f t="shared" si="9"/>
        <v>3200372</v>
      </c>
      <c r="P352" s="21">
        <f t="shared" si="9"/>
        <v>4165796</v>
      </c>
      <c r="Q352" s="21" t="str">
        <f t="shared" si="9"/>
        <v/>
      </c>
      <c r="R352" s="18"/>
      <c r="S352" s="22" t="s">
        <v>290</v>
      </c>
    </row>
    <row r="353" spans="2:19" ht="14" x14ac:dyDescent="0.3">
      <c r="B353" s="20">
        <f t="shared" si="9"/>
        <v>166784</v>
      </c>
      <c r="C353" s="20">
        <f t="shared" si="9"/>
        <v>345825</v>
      </c>
      <c r="D353" s="20">
        <f t="shared" si="9"/>
        <v>1164091</v>
      </c>
      <c r="E353" s="20">
        <f t="shared" si="9"/>
        <v>1736715</v>
      </c>
      <c r="F353" s="20">
        <f t="shared" si="9"/>
        <v>363174</v>
      </c>
      <c r="G353" s="20">
        <f t="shared" si="9"/>
        <v>3224751</v>
      </c>
      <c r="H353" s="20">
        <f t="shared" si="9"/>
        <v>821276</v>
      </c>
      <c r="I353" s="20">
        <f t="shared" si="9"/>
        <v>1732112</v>
      </c>
      <c r="J353" s="20">
        <f t="shared" si="9"/>
        <v>1464734</v>
      </c>
      <c r="K353" s="20">
        <f t="shared" si="9"/>
        <v>1588363</v>
      </c>
      <c r="L353" s="20">
        <f t="shared" si="9"/>
        <v>897636</v>
      </c>
      <c r="M353" s="20">
        <f t="shared" si="9"/>
        <v>2314880</v>
      </c>
      <c r="N353" s="21">
        <f t="shared" si="9"/>
        <v>3205908</v>
      </c>
      <c r="O353" s="21">
        <f t="shared" si="9"/>
        <v>2263430</v>
      </c>
      <c r="P353" s="21">
        <f t="shared" si="9"/>
        <v>5759867</v>
      </c>
      <c r="Q353" s="21" t="str">
        <f t="shared" si="9"/>
        <v/>
      </c>
      <c r="R353" s="18"/>
      <c r="S353" s="22" t="s">
        <v>291</v>
      </c>
    </row>
    <row r="354" spans="2:19" ht="14" x14ac:dyDescent="0.3">
      <c r="B354" s="20">
        <f t="shared" si="9"/>
        <v>603788</v>
      </c>
      <c r="C354" s="20">
        <f t="shared" si="9"/>
        <v>846331</v>
      </c>
      <c r="D354" s="20">
        <f t="shared" si="9"/>
        <v>1417245.11</v>
      </c>
      <c r="E354" s="20">
        <f t="shared" si="9"/>
        <v>1977324.15</v>
      </c>
      <c r="F354" s="20">
        <f t="shared" si="9"/>
        <v>1290618.68</v>
      </c>
      <c r="G354" s="20">
        <f t="shared" si="9"/>
        <v>807459.37</v>
      </c>
      <c r="H354" s="20">
        <f t="shared" si="9"/>
        <v>2434763.38</v>
      </c>
      <c r="I354" s="20">
        <f t="shared" si="9"/>
        <v>2698062.77</v>
      </c>
      <c r="J354" s="20">
        <f t="shared" si="9"/>
        <v>3720584.48</v>
      </c>
      <c r="K354" s="20">
        <f t="shared" si="9"/>
        <v>2504912.54</v>
      </c>
      <c r="L354" s="20">
        <f t="shared" si="9"/>
        <v>6237752.2300000004</v>
      </c>
      <c r="M354" s="20">
        <f t="shared" si="9"/>
        <v>2859978.6</v>
      </c>
      <c r="N354" s="21">
        <f>IFERROR(VLOOKUP($B$350,$4:$126,MATCH($S354&amp;"/"&amp;N$348,$2:$2,0),FALSE),IFERROR(VLOOKUP($B$350,$4:$126,MATCH($S353&amp;"/"&amp;N$348,$2:$2,0),FALSE),IFERROR(VLOOKUP($B$350,$4:$126,MATCH($S352&amp;"/"&amp;N$348,$2:$2,0),FALSE),IFERROR(VLOOKUP($B$350,$4:$126,MATCH($S351&amp;"/"&amp;N$348,$2:$2,0),FALSE),""))))</f>
        <v>3282691.1</v>
      </c>
      <c r="O354" s="21">
        <f>IFERROR(VLOOKUP($B$350,$4:$126,MATCH($S354&amp;"/"&amp;O$348,$2:$2,0),FALSE),IFERROR(VLOOKUP($B$350,$4:$126,MATCH($S353&amp;"/"&amp;O$348,$2:$2,0),FALSE),IFERROR(VLOOKUP($B$350,$4:$126,MATCH($S352&amp;"/"&amp;O$348,$2:$2,0),FALSE),IFERROR(VLOOKUP($B$350,$4:$126,MATCH($S351&amp;"/"&amp;O$348,$2:$2,0),FALSE),""))))</f>
        <v>4545966.29</v>
      </c>
      <c r="P354" s="21">
        <f>IFERROR(VLOOKUP($B$350,$4:$126,MATCH($S354&amp;"/"&amp;P$348,$2:$2,0),FALSE),IFERROR(VLOOKUP($B$350,$4:$126,MATCH($S353&amp;"/"&amp;P$348,$2:$2,0),FALSE),IFERROR(VLOOKUP($B$350,$4:$126,MATCH($S352&amp;"/"&amp;P$348,$2:$2,0),FALSE),IFERROR(VLOOKUP($B$350,$4:$126,MATCH($S351&amp;"/"&amp;P$348,$2:$2,0),FALSE),""))))</f>
        <v>5420297.8200000003</v>
      </c>
      <c r="Q354" s="21">
        <f>IFERROR(VLOOKUP($B$350,$4:$126,MATCH($S354&amp;"/"&amp;Q$348,$2:$2,0),FALSE),IFERROR(VLOOKUP($B$350,$4:$126,MATCH($S353&amp;"/"&amp;Q$348,$2:$2,0),FALSE),IFERROR(VLOOKUP($B$350,$4:$126,MATCH($S352&amp;"/"&amp;Q$348,$2:$2,0),FALSE),IFERROR(VLOOKUP($B$350,$4:$126,MATCH($S351&amp;"/"&amp;Q$348,$2:$2,0),FALSE),""))))</f>
        <v>3943903</v>
      </c>
      <c r="R354" s="18"/>
      <c r="S354" s="22" t="s">
        <v>292</v>
      </c>
    </row>
    <row r="355" spans="2:19" ht="14" x14ac:dyDescent="0.3">
      <c r="B355" s="23">
        <f t="shared" ref="B355:Q355" si="10">+B354/B$402</f>
        <v>4.516304497425102E-2</v>
      </c>
      <c r="C355" s="23">
        <f t="shared" si="10"/>
        <v>6.1036296767899213E-2</v>
      </c>
      <c r="D355" s="23">
        <f t="shared" si="10"/>
        <v>8.5417428957194758E-2</v>
      </c>
      <c r="E355" s="23">
        <f t="shared" si="10"/>
        <v>9.5624519275399528E-2</v>
      </c>
      <c r="F355" s="23">
        <f t="shared" si="10"/>
        <v>5.002204414695987E-2</v>
      </c>
      <c r="G355" s="23">
        <f t="shared" si="10"/>
        <v>2.2465819618948935E-2</v>
      </c>
      <c r="H355" s="23">
        <f t="shared" si="10"/>
        <v>5.4944899625724054E-2</v>
      </c>
      <c r="I355" s="23">
        <f t="shared" si="10"/>
        <v>5.7416542592344459E-2</v>
      </c>
      <c r="J355" s="23">
        <f t="shared" si="10"/>
        <v>7.1900587383559922E-2</v>
      </c>
      <c r="K355" s="23">
        <f t="shared" si="10"/>
        <v>4.916476296576603E-2</v>
      </c>
      <c r="L355" s="23">
        <f t="shared" si="10"/>
        <v>0.11380401447777165</v>
      </c>
      <c r="M355" s="23">
        <f t="shared" si="10"/>
        <v>5.4947856185597534E-2</v>
      </c>
      <c r="N355" s="23">
        <f t="shared" si="10"/>
        <v>5.8524618479599395E-2</v>
      </c>
      <c r="O355" s="23">
        <f t="shared" si="10"/>
        <v>7.7594295017297657E-2</v>
      </c>
      <c r="P355" s="23">
        <f t="shared" si="10"/>
        <v>8.31528585387587E-2</v>
      </c>
      <c r="Q355" s="23">
        <f t="shared" si="10"/>
        <v>6.0793449560504496E-2</v>
      </c>
      <c r="R355" s="18"/>
      <c r="S355" s="24" t="s">
        <v>293</v>
      </c>
    </row>
    <row r="356" spans="2:19" ht="14" x14ac:dyDescent="0.3">
      <c r="B356" s="176" t="s">
        <v>294</v>
      </c>
      <c r="C356" s="176"/>
      <c r="D356" s="176"/>
      <c r="E356" s="176"/>
      <c r="F356" s="176"/>
      <c r="G356" s="176"/>
      <c r="H356" s="176"/>
      <c r="I356" s="176"/>
      <c r="J356" s="176"/>
      <c r="K356" s="176"/>
      <c r="L356" s="176"/>
      <c r="M356" s="176"/>
      <c r="N356" s="176"/>
      <c r="O356" s="19"/>
      <c r="P356" s="19"/>
      <c r="Q356" s="19"/>
      <c r="R356" s="18"/>
      <c r="S356" s="3"/>
    </row>
    <row r="357" spans="2:19" ht="14" x14ac:dyDescent="0.3">
      <c r="B357" s="21" t="str">
        <f t="shared" ref="B357:P359" si="11">IFERROR(VLOOKUP($B$356,$4:$126,MATCH($S357&amp;"/"&amp;B$348,$2:$2,0),FALSE),"0")</f>
        <v>0</v>
      </c>
      <c r="C357" s="21" t="str">
        <f t="shared" si="11"/>
        <v>0</v>
      </c>
      <c r="D357" s="21" t="str">
        <f t="shared" si="11"/>
        <v>0</v>
      </c>
      <c r="E357" s="21" t="str">
        <f t="shared" si="11"/>
        <v>0</v>
      </c>
      <c r="F357" s="21" t="str">
        <f t="shared" si="11"/>
        <v>0</v>
      </c>
      <c r="G357" s="21" t="str">
        <f t="shared" si="11"/>
        <v>0</v>
      </c>
      <c r="H357" s="21" t="str">
        <f t="shared" si="11"/>
        <v>0</v>
      </c>
      <c r="I357" s="21" t="str">
        <f t="shared" si="11"/>
        <v>0</v>
      </c>
      <c r="J357" s="21" t="str">
        <f t="shared" si="11"/>
        <v>0</v>
      </c>
      <c r="K357" s="21" t="str">
        <f t="shared" si="11"/>
        <v>0</v>
      </c>
      <c r="L357" s="21" t="str">
        <f t="shared" si="11"/>
        <v>0</v>
      </c>
      <c r="M357" s="21" t="str">
        <f t="shared" si="11"/>
        <v>0</v>
      </c>
      <c r="N357" s="21" t="str">
        <f t="shared" si="11"/>
        <v>0</v>
      </c>
      <c r="O357" s="21" t="str">
        <f t="shared" si="11"/>
        <v>0</v>
      </c>
      <c r="P357" s="21" t="str">
        <f t="shared" si="11"/>
        <v>0</v>
      </c>
      <c r="Q357" s="21" t="str">
        <f>IFERROR(VLOOKUP($B$356,$4:$126,MATCH($S357&amp;"/"&amp;Q$348,$2:$2,0),FALSE),"0")</f>
        <v>0</v>
      </c>
      <c r="R357" s="18"/>
      <c r="S357" s="22" t="s">
        <v>289</v>
      </c>
    </row>
    <row r="358" spans="2:19" ht="14" x14ac:dyDescent="0.3">
      <c r="B358" s="21" t="str">
        <f t="shared" si="11"/>
        <v>0</v>
      </c>
      <c r="C358" s="21" t="str">
        <f t="shared" si="11"/>
        <v>0</v>
      </c>
      <c r="D358" s="21" t="str">
        <f t="shared" si="11"/>
        <v>0</v>
      </c>
      <c r="E358" s="21" t="str">
        <f t="shared" si="11"/>
        <v>0</v>
      </c>
      <c r="F358" s="21" t="str">
        <f t="shared" si="11"/>
        <v>0</v>
      </c>
      <c r="G358" s="21" t="str">
        <f t="shared" si="11"/>
        <v>0</v>
      </c>
      <c r="H358" s="21" t="str">
        <f t="shared" si="11"/>
        <v>0</v>
      </c>
      <c r="I358" s="21" t="str">
        <f t="shared" si="11"/>
        <v>0</v>
      </c>
      <c r="J358" s="21" t="str">
        <f t="shared" si="11"/>
        <v>0</v>
      </c>
      <c r="K358" s="21" t="str">
        <f t="shared" si="11"/>
        <v>0</v>
      </c>
      <c r="L358" s="21" t="str">
        <f t="shared" si="11"/>
        <v>0</v>
      </c>
      <c r="M358" s="21" t="str">
        <f t="shared" si="11"/>
        <v>0</v>
      </c>
      <c r="N358" s="21" t="str">
        <f t="shared" si="11"/>
        <v>0</v>
      </c>
      <c r="O358" s="21" t="str">
        <f t="shared" si="11"/>
        <v>0</v>
      </c>
      <c r="P358" s="21" t="str">
        <f t="shared" si="11"/>
        <v>0</v>
      </c>
      <c r="Q358" s="21" t="str">
        <f>IFERROR(VLOOKUP($B$356,$4:$126,MATCH($S358&amp;"/"&amp;Q$348,$2:$2,0),FALSE),"0")</f>
        <v>0</v>
      </c>
      <c r="R358" s="18"/>
      <c r="S358" s="22" t="s">
        <v>290</v>
      </c>
    </row>
    <row r="359" spans="2:19" ht="14" x14ac:dyDescent="0.3">
      <c r="B359" s="21" t="str">
        <f t="shared" si="11"/>
        <v>0</v>
      </c>
      <c r="C359" s="21" t="str">
        <f t="shared" si="11"/>
        <v>0</v>
      </c>
      <c r="D359" s="21" t="str">
        <f t="shared" si="11"/>
        <v>0</v>
      </c>
      <c r="E359" s="21" t="str">
        <f t="shared" si="11"/>
        <v>0</v>
      </c>
      <c r="F359" s="21" t="str">
        <f t="shared" si="11"/>
        <v>0</v>
      </c>
      <c r="G359" s="21" t="str">
        <f t="shared" si="11"/>
        <v>0</v>
      </c>
      <c r="H359" s="21" t="str">
        <f t="shared" si="11"/>
        <v>0</v>
      </c>
      <c r="I359" s="21" t="str">
        <f t="shared" si="11"/>
        <v>0</v>
      </c>
      <c r="J359" s="21" t="str">
        <f t="shared" si="11"/>
        <v>0</v>
      </c>
      <c r="K359" s="21" t="str">
        <f t="shared" si="11"/>
        <v>0</v>
      </c>
      <c r="L359" s="21" t="str">
        <f t="shared" si="11"/>
        <v>0</v>
      </c>
      <c r="M359" s="21" t="str">
        <f t="shared" si="11"/>
        <v>0</v>
      </c>
      <c r="N359" s="21" t="str">
        <f t="shared" si="11"/>
        <v>0</v>
      </c>
      <c r="O359" s="21" t="str">
        <f t="shared" si="11"/>
        <v>0</v>
      </c>
      <c r="P359" s="21" t="str">
        <f t="shared" si="11"/>
        <v>0</v>
      </c>
      <c r="Q359" s="21" t="str">
        <f>IFERROR(VLOOKUP($B$356,$4:$126,MATCH($S359&amp;"/"&amp;Q$348,$2:$2,0),FALSE),"0")</f>
        <v>0</v>
      </c>
      <c r="R359" s="18"/>
      <c r="S359" s="22" t="s">
        <v>291</v>
      </c>
    </row>
    <row r="360" spans="2:19" ht="14" x14ac:dyDescent="0.3">
      <c r="B360" s="21" t="str">
        <f t="shared" ref="B360:P360" si="12">IFERROR(VLOOKUP($B$356,$4:$126,MATCH($S360&amp;"/"&amp;B$348,$2:$2,0),FALSE),IFERROR(VLOOKUP($B$356,$4:$126,MATCH($S359&amp;"/"&amp;B$348,$2:$2,0),FALSE),IFERROR(VLOOKUP($B$356,$4:$126,MATCH($S358&amp;"/"&amp;B$348,$2:$2,0),FALSE),IFERROR(VLOOKUP($B$356,$4:$126,MATCH($S357&amp;"/"&amp;B$348,$2:$2,0),FALSE),"0"))))</f>
        <v>0</v>
      </c>
      <c r="C360" s="21" t="str">
        <f t="shared" si="12"/>
        <v>0</v>
      </c>
      <c r="D360" s="21" t="str">
        <f t="shared" si="12"/>
        <v>0</v>
      </c>
      <c r="E360" s="21" t="str">
        <f t="shared" si="12"/>
        <v>0</v>
      </c>
      <c r="F360" s="21" t="str">
        <f t="shared" si="12"/>
        <v>0</v>
      </c>
      <c r="G360" s="21" t="str">
        <f t="shared" si="12"/>
        <v>0</v>
      </c>
      <c r="H360" s="21" t="str">
        <f t="shared" si="12"/>
        <v>0</v>
      </c>
      <c r="I360" s="21" t="str">
        <f t="shared" si="12"/>
        <v>0</v>
      </c>
      <c r="J360" s="21" t="str">
        <f t="shared" si="12"/>
        <v>0</v>
      </c>
      <c r="K360" s="21" t="str">
        <f t="shared" si="12"/>
        <v>0</v>
      </c>
      <c r="L360" s="21" t="str">
        <f t="shared" si="12"/>
        <v>0</v>
      </c>
      <c r="M360" s="21" t="str">
        <f t="shared" si="12"/>
        <v>0</v>
      </c>
      <c r="N360" s="21" t="str">
        <f t="shared" si="12"/>
        <v>0</v>
      </c>
      <c r="O360" s="21" t="str">
        <f t="shared" si="12"/>
        <v>0</v>
      </c>
      <c r="P360" s="21" t="str">
        <f t="shared" si="12"/>
        <v>0</v>
      </c>
      <c r="Q360" s="21" t="str">
        <f>IFERROR(VLOOKUP($B$356,$4:$126,MATCH($S360&amp;"/"&amp;Q$348,$2:$2,0),FALSE),IFERROR(VLOOKUP($B$356,$4:$126,MATCH($S359&amp;"/"&amp;Q$348,$2:$2,0),FALSE),IFERROR(VLOOKUP($B$356,$4:$126,MATCH($S358&amp;"/"&amp;Q$348,$2:$2,0),FALSE),IFERROR(VLOOKUP($B$356,$4:$126,MATCH($S357&amp;"/"&amp;Q$348,$2:$2,0),FALSE),"0"))))</f>
        <v>0</v>
      </c>
      <c r="R360" s="18"/>
      <c r="S360" s="22" t="s">
        <v>292</v>
      </c>
    </row>
    <row r="361" spans="2:19" ht="14" x14ac:dyDescent="0.3">
      <c r="B361" s="23">
        <f t="shared" ref="B361:Q361" si="13">+B360/B$402</f>
        <v>0</v>
      </c>
      <c r="C361" s="23">
        <f t="shared" si="13"/>
        <v>0</v>
      </c>
      <c r="D361" s="23">
        <f t="shared" si="13"/>
        <v>0</v>
      </c>
      <c r="E361" s="23">
        <f t="shared" si="13"/>
        <v>0</v>
      </c>
      <c r="F361" s="23">
        <f t="shared" si="13"/>
        <v>0</v>
      </c>
      <c r="G361" s="23">
        <f t="shared" si="13"/>
        <v>0</v>
      </c>
      <c r="H361" s="23">
        <f t="shared" si="13"/>
        <v>0</v>
      </c>
      <c r="I361" s="23">
        <f t="shared" si="13"/>
        <v>0</v>
      </c>
      <c r="J361" s="23">
        <f t="shared" si="13"/>
        <v>0</v>
      </c>
      <c r="K361" s="23">
        <f t="shared" si="13"/>
        <v>0</v>
      </c>
      <c r="L361" s="23">
        <f t="shared" si="13"/>
        <v>0</v>
      </c>
      <c r="M361" s="23">
        <f t="shared" si="13"/>
        <v>0</v>
      </c>
      <c r="N361" s="23">
        <f t="shared" si="13"/>
        <v>0</v>
      </c>
      <c r="O361" s="23">
        <f t="shared" si="13"/>
        <v>0</v>
      </c>
      <c r="P361" s="23">
        <f t="shared" si="13"/>
        <v>0</v>
      </c>
      <c r="Q361" s="23">
        <f t="shared" si="13"/>
        <v>0</v>
      </c>
      <c r="R361" s="18"/>
      <c r="S361" s="24" t="s">
        <v>293</v>
      </c>
    </row>
    <row r="362" spans="2:19" ht="14" x14ac:dyDescent="0.3">
      <c r="B362" s="176" t="s">
        <v>66</v>
      </c>
      <c r="C362" s="176"/>
      <c r="D362" s="176"/>
      <c r="E362" s="176"/>
      <c r="F362" s="176"/>
      <c r="G362" s="176"/>
      <c r="H362" s="176"/>
      <c r="I362" s="176"/>
      <c r="J362" s="176"/>
      <c r="K362" s="176"/>
      <c r="L362" s="176"/>
      <c r="M362" s="176"/>
      <c r="N362" s="176"/>
      <c r="O362" s="19"/>
      <c r="P362" s="19"/>
      <c r="Q362" s="19"/>
      <c r="R362" s="18"/>
      <c r="S362" s="3"/>
    </row>
    <row r="363" spans="2:19" ht="14" x14ac:dyDescent="0.3">
      <c r="B363" s="21">
        <f t="shared" ref="B363:Q366" si="14">IFERROR(VLOOKUP($B$362,$4:$126,MATCH($S363&amp;"/"&amp;B$348,$2:$2,0),FALSE),"")</f>
        <v>110281</v>
      </c>
      <c r="C363" s="21">
        <f t="shared" si="14"/>
        <v>135989</v>
      </c>
      <c r="D363" s="21">
        <f t="shared" si="14"/>
        <v>481833</v>
      </c>
      <c r="E363" s="21">
        <f t="shared" si="14"/>
        <v>617076</v>
      </c>
      <c r="F363" s="21">
        <f t="shared" si="14"/>
        <v>945796</v>
      </c>
      <c r="G363" s="21">
        <f t="shared" si="14"/>
        <v>1000125</v>
      </c>
      <c r="H363" s="21">
        <f t="shared" si="14"/>
        <v>1115102</v>
      </c>
      <c r="I363" s="21">
        <f t="shared" si="14"/>
        <v>1412582</v>
      </c>
      <c r="J363" s="21">
        <f t="shared" si="14"/>
        <v>1313140</v>
      </c>
      <c r="K363" s="21">
        <f t="shared" si="14"/>
        <v>1410539</v>
      </c>
      <c r="L363" s="21">
        <f t="shared" si="14"/>
        <v>1569737</v>
      </c>
      <c r="M363" s="21">
        <f t="shared" si="14"/>
        <v>1732175</v>
      </c>
      <c r="N363" s="21">
        <f t="shared" si="14"/>
        <v>1157755</v>
      </c>
      <c r="O363" s="21">
        <f t="shared" si="14"/>
        <v>1318551</v>
      </c>
      <c r="P363" s="21">
        <f t="shared" si="14"/>
        <v>1332722</v>
      </c>
      <c r="Q363" s="21">
        <f t="shared" si="14"/>
        <v>1717054</v>
      </c>
      <c r="R363" s="18"/>
      <c r="S363" s="22" t="s">
        <v>289</v>
      </c>
    </row>
    <row r="364" spans="2:19" ht="14" x14ac:dyDescent="0.3">
      <c r="B364" s="21">
        <f t="shared" si="14"/>
        <v>80580</v>
      </c>
      <c r="C364" s="21">
        <f t="shared" si="14"/>
        <v>353787</v>
      </c>
      <c r="D364" s="21">
        <f t="shared" si="14"/>
        <v>476314</v>
      </c>
      <c r="E364" s="21">
        <f t="shared" si="14"/>
        <v>615510</v>
      </c>
      <c r="F364" s="21">
        <f t="shared" si="14"/>
        <v>861648</v>
      </c>
      <c r="G364" s="21">
        <f t="shared" si="14"/>
        <v>1128015</v>
      </c>
      <c r="H364" s="21">
        <f t="shared" si="14"/>
        <v>1196298</v>
      </c>
      <c r="I364" s="21">
        <f t="shared" si="14"/>
        <v>1393400</v>
      </c>
      <c r="J364" s="21">
        <f t="shared" si="14"/>
        <v>1316248</v>
      </c>
      <c r="K364" s="21">
        <f t="shared" si="14"/>
        <v>1476973</v>
      </c>
      <c r="L364" s="21">
        <f t="shared" si="14"/>
        <v>1699468</v>
      </c>
      <c r="M364" s="21">
        <f t="shared" si="14"/>
        <v>1748511</v>
      </c>
      <c r="N364" s="21">
        <f t="shared" si="14"/>
        <v>1414570</v>
      </c>
      <c r="O364" s="21">
        <f t="shared" si="14"/>
        <v>1409439</v>
      </c>
      <c r="P364" s="21">
        <f t="shared" si="14"/>
        <v>1449555</v>
      </c>
      <c r="Q364" s="21" t="str">
        <f t="shared" si="14"/>
        <v/>
      </c>
      <c r="R364" s="18"/>
      <c r="S364" s="22" t="s">
        <v>290</v>
      </c>
    </row>
    <row r="365" spans="2:19" ht="14" x14ac:dyDescent="0.3">
      <c r="B365" s="21">
        <f t="shared" si="14"/>
        <v>126931</v>
      </c>
      <c r="C365" s="21">
        <f t="shared" si="14"/>
        <v>330820</v>
      </c>
      <c r="D365" s="21">
        <f t="shared" si="14"/>
        <v>513477</v>
      </c>
      <c r="E365" s="21">
        <f t="shared" si="14"/>
        <v>598359</v>
      </c>
      <c r="F365" s="21">
        <f t="shared" si="14"/>
        <v>930472</v>
      </c>
      <c r="G365" s="21">
        <f t="shared" si="14"/>
        <v>1177137</v>
      </c>
      <c r="H365" s="21">
        <f t="shared" si="14"/>
        <v>1274190</v>
      </c>
      <c r="I365" s="21">
        <f t="shared" si="14"/>
        <v>1395024</v>
      </c>
      <c r="J365" s="21">
        <f t="shared" si="14"/>
        <v>1354254</v>
      </c>
      <c r="K365" s="21">
        <f t="shared" si="14"/>
        <v>1646027</v>
      </c>
      <c r="L365" s="21">
        <f t="shared" si="14"/>
        <v>1654589</v>
      </c>
      <c r="M365" s="21">
        <f t="shared" si="14"/>
        <v>1558756</v>
      </c>
      <c r="N365" s="21">
        <f t="shared" si="14"/>
        <v>1328780</v>
      </c>
      <c r="O365" s="21">
        <f t="shared" si="14"/>
        <v>1192190</v>
      </c>
      <c r="P365" s="21">
        <f t="shared" si="14"/>
        <v>1515984</v>
      </c>
      <c r="Q365" s="21" t="str">
        <f t="shared" si="14"/>
        <v/>
      </c>
      <c r="R365" s="18"/>
      <c r="S365" s="22" t="s">
        <v>291</v>
      </c>
    </row>
    <row r="366" spans="2:19" ht="14" x14ac:dyDescent="0.3">
      <c r="B366" s="21">
        <f t="shared" si="14"/>
        <v>134983</v>
      </c>
      <c r="C366" s="21">
        <f t="shared" si="14"/>
        <v>485579</v>
      </c>
      <c r="D366" s="21">
        <f t="shared" si="14"/>
        <v>642418.13</v>
      </c>
      <c r="E366" s="21">
        <f t="shared" si="14"/>
        <v>986436.11</v>
      </c>
      <c r="F366" s="21">
        <f t="shared" si="14"/>
        <v>1251620.5900000001</v>
      </c>
      <c r="G366" s="21">
        <f t="shared" si="14"/>
        <v>1410783.49</v>
      </c>
      <c r="H366" s="21">
        <f t="shared" si="14"/>
        <v>1620156.73</v>
      </c>
      <c r="I366" s="21">
        <f t="shared" si="14"/>
        <v>1704101.36</v>
      </c>
      <c r="J366" s="21">
        <f t="shared" si="14"/>
        <v>1895479.82</v>
      </c>
      <c r="K366" s="21">
        <f t="shared" si="14"/>
        <v>1796557.26</v>
      </c>
      <c r="L366" s="21">
        <f t="shared" si="14"/>
        <v>1998619.12</v>
      </c>
      <c r="M366" s="21">
        <f t="shared" si="14"/>
        <v>1912404.28</v>
      </c>
      <c r="N366" s="21">
        <f>IFERROR(VLOOKUP($B$362,$4:$126,MATCH($S366&amp;"/"&amp;N$348,$2:$2,0),FALSE),IFERROR(VLOOKUP($B$362,$4:$126,MATCH($S365&amp;"/"&amp;N$348,$2:$2,0),FALSE),IFERROR(VLOOKUP($B$362,$4:$126,MATCH($S364&amp;"/"&amp;N$348,$2:$2,0),FALSE),IFERROR(VLOOKUP($B$362,$4:$126,MATCH($S363&amp;"/"&amp;N$348,$2:$2,0),FALSE),""))))</f>
        <v>1769383.41</v>
      </c>
      <c r="O366" s="21">
        <f>IFERROR(VLOOKUP($B$362,$4:$126,MATCH($S366&amp;"/"&amp;O$348,$2:$2,0),FALSE),IFERROR(VLOOKUP($B$362,$4:$126,MATCH($S365&amp;"/"&amp;O$348,$2:$2,0),FALSE),IFERROR(VLOOKUP($B$362,$4:$126,MATCH($S364&amp;"/"&amp;O$348,$2:$2,0),FALSE),IFERROR(VLOOKUP($B$362,$4:$126,MATCH($S363&amp;"/"&amp;O$348,$2:$2,0),FALSE),""))))</f>
        <v>1674873.28</v>
      </c>
      <c r="P366" s="21">
        <f>IFERROR(VLOOKUP($B$362,$4:$126,MATCH($S366&amp;"/"&amp;P$348,$2:$2,0),FALSE),IFERROR(VLOOKUP($B$362,$4:$126,MATCH($S365&amp;"/"&amp;P$348,$2:$2,0),FALSE),IFERROR(VLOOKUP($B$362,$4:$126,MATCH($S364&amp;"/"&amp;P$348,$2:$2,0),FALSE),IFERROR(VLOOKUP($B$362,$4:$126,MATCH($S363&amp;"/"&amp;P$348,$2:$2,0),FALSE),""))))</f>
        <v>2068894.15</v>
      </c>
      <c r="Q366" s="21">
        <f>IFERROR(VLOOKUP($B$362,$4:$126,MATCH($S366&amp;"/"&amp;Q$348,$2:$2,0),FALSE),IFERROR(VLOOKUP($B$362,$4:$126,MATCH($S365&amp;"/"&amp;Q$348,$2:$2,0),FALSE),IFERROR(VLOOKUP($B$362,$4:$126,MATCH($S364&amp;"/"&amp;Q$348,$2:$2,0),FALSE),IFERROR(VLOOKUP($B$362,$4:$126,MATCH($S363&amp;"/"&amp;Q$348,$2:$2,0),FALSE),""))))</f>
        <v>1717054</v>
      </c>
      <c r="R366" s="18"/>
      <c r="S366" s="22" t="s">
        <v>292</v>
      </c>
    </row>
    <row r="367" spans="2:19" ht="14" x14ac:dyDescent="0.3">
      <c r="B367" s="23">
        <f t="shared" ref="B367:Q367" si="15">+B366/B$402</f>
        <v>1.0096661907423343E-2</v>
      </c>
      <c r="C367" s="23">
        <f t="shared" si="15"/>
        <v>3.5019329255645527E-2</v>
      </c>
      <c r="D367" s="23">
        <f t="shared" si="15"/>
        <v>3.8718570692467515E-2</v>
      </c>
      <c r="E367" s="23">
        <f t="shared" si="15"/>
        <v>4.7704610705657506E-2</v>
      </c>
      <c r="F367" s="23">
        <f t="shared" si="15"/>
        <v>4.8510548761175505E-2</v>
      </c>
      <c r="G367" s="23">
        <f t="shared" si="15"/>
        <v>3.9252015129542989E-2</v>
      </c>
      <c r="H367" s="23">
        <f t="shared" si="15"/>
        <v>3.6561807048285454E-2</v>
      </c>
      <c r="I367" s="23">
        <f t="shared" si="15"/>
        <v>3.6264392884422084E-2</v>
      </c>
      <c r="J367" s="23">
        <f t="shared" si="15"/>
        <v>3.6630296439790676E-2</v>
      </c>
      <c r="K367" s="23">
        <f t="shared" si="15"/>
        <v>3.5261635059851665E-2</v>
      </c>
      <c r="L367" s="23">
        <f t="shared" si="15"/>
        <v>3.6463596321463898E-2</v>
      </c>
      <c r="M367" s="23">
        <f t="shared" si="15"/>
        <v>3.6742413158672306E-2</v>
      </c>
      <c r="N367" s="23">
        <f t="shared" si="15"/>
        <v>3.1544999471434451E-2</v>
      </c>
      <c r="O367" s="23">
        <f t="shared" si="15"/>
        <v>2.8588115950351448E-2</v>
      </c>
      <c r="P367" s="23">
        <f t="shared" si="15"/>
        <v>3.1738931752391314E-2</v>
      </c>
      <c r="Q367" s="23">
        <f t="shared" si="15"/>
        <v>2.6467597134529546E-2</v>
      </c>
      <c r="R367" s="18"/>
      <c r="S367" s="24" t="s">
        <v>293</v>
      </c>
    </row>
    <row r="368" spans="2:19" ht="14" x14ac:dyDescent="0.3">
      <c r="B368" s="176" t="s">
        <v>69</v>
      </c>
      <c r="C368" s="176"/>
      <c r="D368" s="176"/>
      <c r="E368" s="176"/>
      <c r="F368" s="176"/>
      <c r="G368" s="176"/>
      <c r="H368" s="176"/>
      <c r="I368" s="176"/>
      <c r="J368" s="176"/>
      <c r="K368" s="176"/>
      <c r="L368" s="176"/>
      <c r="M368" s="176"/>
      <c r="N368" s="176"/>
      <c r="O368" s="19"/>
      <c r="P368" s="19"/>
      <c r="Q368" s="19"/>
      <c r="R368" s="18"/>
      <c r="S368" s="3"/>
    </row>
    <row r="369" spans="1:19" ht="14" x14ac:dyDescent="0.3">
      <c r="B369" s="21">
        <f t="shared" ref="B369:Q372" si="16">IFERROR(VLOOKUP($B$368,$4:$126,MATCH($S369&amp;"/"&amp;B$348,$2:$2,0),FALSE),"")</f>
        <v>2749762</v>
      </c>
      <c r="C369" s="21">
        <f t="shared" si="16"/>
        <v>2814460</v>
      </c>
      <c r="D369" s="21">
        <f t="shared" si="16"/>
        <v>2986960</v>
      </c>
      <c r="E369" s="21">
        <f t="shared" si="16"/>
        <v>3853442</v>
      </c>
      <c r="F369" s="21">
        <f t="shared" si="16"/>
        <v>4386809</v>
      </c>
      <c r="G369" s="21">
        <f t="shared" si="16"/>
        <v>5417437</v>
      </c>
      <c r="H369" s="21">
        <f t="shared" si="16"/>
        <v>7277481</v>
      </c>
      <c r="I369" s="21">
        <f t="shared" si="16"/>
        <v>8045684</v>
      </c>
      <c r="J369" s="21">
        <f t="shared" si="16"/>
        <v>8836427</v>
      </c>
      <c r="K369" s="21">
        <f t="shared" si="16"/>
        <v>10472189</v>
      </c>
      <c r="L369" s="21">
        <f t="shared" si="16"/>
        <v>9868586</v>
      </c>
      <c r="M369" s="21">
        <f t="shared" si="16"/>
        <v>10386759</v>
      </c>
      <c r="N369" s="21">
        <f t="shared" si="16"/>
        <v>10935099</v>
      </c>
      <c r="O369" s="21">
        <f t="shared" si="16"/>
        <v>11612727</v>
      </c>
      <c r="P369" s="21">
        <f t="shared" si="16"/>
        <v>12875130</v>
      </c>
      <c r="Q369" s="21">
        <f t="shared" si="16"/>
        <v>14257470</v>
      </c>
      <c r="R369" s="18"/>
      <c r="S369" s="22" t="s">
        <v>289</v>
      </c>
    </row>
    <row r="370" spans="1:19" ht="14" x14ac:dyDescent="0.3">
      <c r="B370" s="21">
        <f t="shared" si="16"/>
        <v>2719972</v>
      </c>
      <c r="C370" s="21">
        <f t="shared" si="16"/>
        <v>2536435</v>
      </c>
      <c r="D370" s="21">
        <f t="shared" si="16"/>
        <v>3319169</v>
      </c>
      <c r="E370" s="21">
        <f t="shared" si="16"/>
        <v>4248731</v>
      </c>
      <c r="F370" s="21">
        <f t="shared" si="16"/>
        <v>5552803</v>
      </c>
      <c r="G370" s="21">
        <f t="shared" si="16"/>
        <v>5391626</v>
      </c>
      <c r="H370" s="21">
        <f t="shared" si="16"/>
        <v>8162134</v>
      </c>
      <c r="I370" s="21">
        <f t="shared" si="16"/>
        <v>7798799</v>
      </c>
      <c r="J370" s="21">
        <f t="shared" si="16"/>
        <v>9224190</v>
      </c>
      <c r="K370" s="21">
        <f t="shared" si="16"/>
        <v>10352090</v>
      </c>
      <c r="L370" s="21">
        <f t="shared" si="16"/>
        <v>9598517</v>
      </c>
      <c r="M370" s="21">
        <f t="shared" si="16"/>
        <v>10298027</v>
      </c>
      <c r="N370" s="21">
        <f t="shared" si="16"/>
        <v>9362626</v>
      </c>
      <c r="O370" s="21">
        <f t="shared" si="16"/>
        <v>11684485</v>
      </c>
      <c r="P370" s="21">
        <f t="shared" si="16"/>
        <v>12525498</v>
      </c>
      <c r="Q370" s="21" t="str">
        <f t="shared" si="16"/>
        <v/>
      </c>
      <c r="R370" s="18"/>
      <c r="S370" s="22" t="s">
        <v>290</v>
      </c>
    </row>
    <row r="371" spans="1:19" ht="14" x14ac:dyDescent="0.3">
      <c r="B371" s="21">
        <f t="shared" si="16"/>
        <v>2835988</v>
      </c>
      <c r="C371" s="21">
        <f t="shared" si="16"/>
        <v>2724099</v>
      </c>
      <c r="D371" s="21">
        <f t="shared" si="16"/>
        <v>3692907</v>
      </c>
      <c r="E371" s="21">
        <f t="shared" si="16"/>
        <v>4237349</v>
      </c>
      <c r="F371" s="21">
        <f t="shared" si="16"/>
        <v>5563430</v>
      </c>
      <c r="G371" s="21">
        <f t="shared" si="16"/>
        <v>5948783</v>
      </c>
      <c r="H371" s="21">
        <f t="shared" si="16"/>
        <v>8029907</v>
      </c>
      <c r="I371" s="21">
        <f t="shared" si="16"/>
        <v>8027042</v>
      </c>
      <c r="J371" s="21">
        <f t="shared" si="16"/>
        <v>9329467</v>
      </c>
      <c r="K371" s="21">
        <f t="shared" si="16"/>
        <v>10453758</v>
      </c>
      <c r="L371" s="21">
        <f t="shared" si="16"/>
        <v>9699425</v>
      </c>
      <c r="M371" s="21">
        <f t="shared" si="16"/>
        <v>9838022</v>
      </c>
      <c r="N371" s="21">
        <f t="shared" si="16"/>
        <v>9877175</v>
      </c>
      <c r="O371" s="21">
        <f t="shared" si="16"/>
        <v>11779663</v>
      </c>
      <c r="P371" s="21">
        <f t="shared" si="16"/>
        <v>13004907</v>
      </c>
      <c r="Q371" s="21" t="str">
        <f t="shared" si="16"/>
        <v/>
      </c>
      <c r="R371" s="18"/>
      <c r="S371" s="22" t="s">
        <v>291</v>
      </c>
    </row>
    <row r="372" spans="1:19" ht="14" x14ac:dyDescent="0.3">
      <c r="B372" s="21">
        <f t="shared" si="16"/>
        <v>2728079</v>
      </c>
      <c r="C372" s="21">
        <f t="shared" si="16"/>
        <v>2905138</v>
      </c>
      <c r="D372" s="21">
        <f t="shared" si="16"/>
        <v>3714231.76</v>
      </c>
      <c r="E372" s="21">
        <f t="shared" si="16"/>
        <v>4382496.28</v>
      </c>
      <c r="F372" s="21">
        <f t="shared" si="16"/>
        <v>5352537.67</v>
      </c>
      <c r="G372" s="21">
        <f t="shared" si="16"/>
        <v>6505638.7800000003</v>
      </c>
      <c r="H372" s="21">
        <f t="shared" si="16"/>
        <v>8030815.8799999999</v>
      </c>
      <c r="I372" s="21">
        <f t="shared" si="16"/>
        <v>8364757.75</v>
      </c>
      <c r="J372" s="21">
        <f t="shared" si="16"/>
        <v>9671544.9700000007</v>
      </c>
      <c r="K372" s="21">
        <f t="shared" si="16"/>
        <v>10342989.779999999</v>
      </c>
      <c r="L372" s="21">
        <f t="shared" si="16"/>
        <v>10245449.17</v>
      </c>
      <c r="M372" s="21">
        <f t="shared" si="16"/>
        <v>10421263.07</v>
      </c>
      <c r="N372" s="21">
        <f>IFERROR(VLOOKUP($B$368,$4:$126,MATCH($S372&amp;"/"&amp;N$348,$2:$2,0),FALSE),IFERROR(VLOOKUP($B$368,$4:$126,MATCH($S371&amp;"/"&amp;N$348,$2:$2,0),FALSE),IFERROR(VLOOKUP($B$368,$4:$126,MATCH($S370&amp;"/"&amp;N$348,$2:$2,0),FALSE),IFERROR(VLOOKUP($B$368,$4:$126,MATCH($S369&amp;"/"&amp;N$348,$2:$2,0),FALSE),""))))</f>
        <v>10344559.76</v>
      </c>
      <c r="O372" s="21">
        <f>IFERROR(VLOOKUP($B$368,$4:$126,MATCH($S372&amp;"/"&amp;O$348,$2:$2,0),FALSE),IFERROR(VLOOKUP($B$368,$4:$126,MATCH($S371&amp;"/"&amp;O$348,$2:$2,0),FALSE),IFERROR(VLOOKUP($B$368,$4:$126,MATCH($S370&amp;"/"&amp;O$348,$2:$2,0),FALSE),IFERROR(VLOOKUP($B$368,$4:$126,MATCH($S369&amp;"/"&amp;O$348,$2:$2,0),FALSE),""))))</f>
        <v>12572201.539999999</v>
      </c>
      <c r="P372" s="21">
        <f>IFERROR(VLOOKUP($B$368,$4:$126,MATCH($S372&amp;"/"&amp;P$348,$2:$2,0),FALSE),IFERROR(VLOOKUP($B$368,$4:$126,MATCH($S371&amp;"/"&amp;P$348,$2:$2,0),FALSE),IFERROR(VLOOKUP($B$368,$4:$126,MATCH($S370&amp;"/"&amp;P$348,$2:$2,0),FALSE),IFERROR(VLOOKUP($B$368,$4:$126,MATCH($S369&amp;"/"&amp;P$348,$2:$2,0),FALSE),""))))</f>
        <v>13630078.73</v>
      </c>
      <c r="Q372" s="21">
        <f>IFERROR(VLOOKUP($B$368,$4:$126,MATCH($S372&amp;"/"&amp;Q$348,$2:$2,0),FALSE),IFERROR(VLOOKUP($B$368,$4:$126,MATCH($S371&amp;"/"&amp;Q$348,$2:$2,0),FALSE),IFERROR(VLOOKUP($B$368,$4:$126,MATCH($S370&amp;"/"&amp;Q$348,$2:$2,0),FALSE),IFERROR(VLOOKUP($B$368,$4:$126,MATCH($S369&amp;"/"&amp;Q$348,$2:$2,0),FALSE),""))))</f>
        <v>14257470</v>
      </c>
      <c r="R372" s="18"/>
      <c r="S372" s="22" t="s">
        <v>292</v>
      </c>
    </row>
    <row r="373" spans="1:19" ht="14" x14ac:dyDescent="0.3">
      <c r="B373" s="23">
        <f t="shared" ref="B373:Q373" si="17">+B372/B$402</f>
        <v>0.20405896534927778</v>
      </c>
      <c r="C373" s="23">
        <f t="shared" si="17"/>
        <v>0.20951479399868514</v>
      </c>
      <c r="D373" s="23">
        <f t="shared" si="17"/>
        <v>0.22385692160924542</v>
      </c>
      <c r="E373" s="23">
        <f t="shared" si="17"/>
        <v>0.21194000993778728</v>
      </c>
      <c r="F373" s="23">
        <f t="shared" si="17"/>
        <v>0.2074546725350401</v>
      </c>
      <c r="G373" s="23">
        <f t="shared" si="17"/>
        <v>0.18100540134609994</v>
      </c>
      <c r="H373" s="23">
        <f t="shared" si="17"/>
        <v>0.18123008423071929</v>
      </c>
      <c r="I373" s="23">
        <f t="shared" si="17"/>
        <v>0.17800752264467087</v>
      </c>
      <c r="J373" s="23">
        <f t="shared" si="17"/>
        <v>0.18690336638976532</v>
      </c>
      <c r="K373" s="23">
        <f t="shared" si="17"/>
        <v>0.20300534760029604</v>
      </c>
      <c r="L373" s="23">
        <f t="shared" si="17"/>
        <v>0.18692201977281062</v>
      </c>
      <c r="M373" s="23">
        <f t="shared" si="17"/>
        <v>0.20022040180392911</v>
      </c>
      <c r="N373" s="23">
        <f t="shared" si="17"/>
        <v>0.18442533727691168</v>
      </c>
      <c r="O373" s="23">
        <f t="shared" si="17"/>
        <v>0.21459268570856119</v>
      </c>
      <c r="P373" s="23">
        <f t="shared" si="17"/>
        <v>0.20909921302217924</v>
      </c>
      <c r="Q373" s="23">
        <f t="shared" si="17"/>
        <v>0.21977233803808208</v>
      </c>
      <c r="R373" s="18"/>
      <c r="S373" s="24" t="s">
        <v>293</v>
      </c>
    </row>
    <row r="374" spans="1:19" ht="14" x14ac:dyDescent="0.3">
      <c r="A374" s="16"/>
      <c r="B374" s="177" t="s">
        <v>74</v>
      </c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9"/>
      <c r="P374" s="19"/>
      <c r="Q374" s="19"/>
      <c r="R374" s="18"/>
      <c r="S374" s="3"/>
    </row>
    <row r="375" spans="1:19" ht="14" x14ac:dyDescent="0.3">
      <c r="B375" s="21">
        <f t="shared" ref="B375:Q378" si="18">IFERROR(VLOOKUP($B$374,$4:$126,MATCH($S375&amp;"/"&amp;B$348,$2:$2,0),FALSE),"")</f>
        <v>3228473</v>
      </c>
      <c r="C375" s="21">
        <f t="shared" si="18"/>
        <v>4116500</v>
      </c>
      <c r="D375" s="21">
        <f t="shared" si="18"/>
        <v>4974367</v>
      </c>
      <c r="E375" s="21">
        <f t="shared" si="18"/>
        <v>6499284</v>
      </c>
      <c r="F375" s="21">
        <f t="shared" si="18"/>
        <v>8460069</v>
      </c>
      <c r="G375" s="21">
        <f t="shared" si="18"/>
        <v>7355236</v>
      </c>
      <c r="H375" s="21">
        <f t="shared" si="18"/>
        <v>9937646</v>
      </c>
      <c r="I375" s="21">
        <f t="shared" si="18"/>
        <v>13804886</v>
      </c>
      <c r="J375" s="21">
        <f t="shared" si="18"/>
        <v>13827693</v>
      </c>
      <c r="K375" s="21">
        <f t="shared" si="18"/>
        <v>14754023</v>
      </c>
      <c r="L375" s="21">
        <f t="shared" si="18"/>
        <v>16974265</v>
      </c>
      <c r="M375" s="21">
        <f t="shared" si="18"/>
        <v>20232189</v>
      </c>
      <c r="N375" s="21">
        <f t="shared" si="18"/>
        <v>23043855</v>
      </c>
      <c r="O375" s="21">
        <f t="shared" si="18"/>
        <v>18856915</v>
      </c>
      <c r="P375" s="21">
        <f t="shared" si="18"/>
        <v>19045593</v>
      </c>
      <c r="Q375" s="21">
        <f t="shared" si="18"/>
        <v>20278612</v>
      </c>
      <c r="R375" s="18"/>
      <c r="S375" s="22" t="s">
        <v>289</v>
      </c>
    </row>
    <row r="376" spans="1:19" ht="14" x14ac:dyDescent="0.3">
      <c r="B376" s="21">
        <f t="shared" si="18"/>
        <v>3230875</v>
      </c>
      <c r="C376" s="21">
        <f t="shared" si="18"/>
        <v>3037707</v>
      </c>
      <c r="D376" s="21">
        <f t="shared" si="18"/>
        <v>5376393</v>
      </c>
      <c r="E376" s="21">
        <f t="shared" si="18"/>
        <v>6511666</v>
      </c>
      <c r="F376" s="21">
        <f t="shared" si="18"/>
        <v>7133345</v>
      </c>
      <c r="G376" s="21">
        <f t="shared" si="18"/>
        <v>7311044</v>
      </c>
      <c r="H376" s="21">
        <f t="shared" si="18"/>
        <v>10407965</v>
      </c>
      <c r="I376" s="21">
        <f t="shared" si="18"/>
        <v>12818898</v>
      </c>
      <c r="J376" s="21">
        <f t="shared" si="18"/>
        <v>13093759</v>
      </c>
      <c r="K376" s="21">
        <f t="shared" si="18"/>
        <v>17277942</v>
      </c>
      <c r="L376" s="21">
        <f t="shared" si="18"/>
        <v>15890346</v>
      </c>
      <c r="M376" s="21">
        <f t="shared" si="18"/>
        <v>19346679</v>
      </c>
      <c r="N376" s="21">
        <f t="shared" si="18"/>
        <v>14927387</v>
      </c>
      <c r="O376" s="21">
        <f t="shared" si="18"/>
        <v>16721549</v>
      </c>
      <c r="P376" s="21">
        <f t="shared" si="18"/>
        <v>18343748</v>
      </c>
      <c r="Q376" s="21" t="str">
        <f t="shared" si="18"/>
        <v/>
      </c>
      <c r="R376" s="18"/>
      <c r="S376" s="22" t="s">
        <v>290</v>
      </c>
    </row>
    <row r="377" spans="1:19" ht="14" x14ac:dyDescent="0.3">
      <c r="B377" s="21">
        <f t="shared" si="18"/>
        <v>3471352</v>
      </c>
      <c r="C377" s="21">
        <f t="shared" si="18"/>
        <v>3459876</v>
      </c>
      <c r="D377" s="21">
        <f t="shared" si="18"/>
        <v>5530270</v>
      </c>
      <c r="E377" s="21">
        <f t="shared" si="18"/>
        <v>6734113</v>
      </c>
      <c r="F377" s="21">
        <f t="shared" si="18"/>
        <v>7089830</v>
      </c>
      <c r="G377" s="21">
        <f t="shared" si="18"/>
        <v>10769076</v>
      </c>
      <c r="H377" s="21">
        <f t="shared" si="18"/>
        <v>10817643</v>
      </c>
      <c r="I377" s="21">
        <f t="shared" si="18"/>
        <v>11839434</v>
      </c>
      <c r="J377" s="21">
        <f t="shared" si="18"/>
        <v>12712728</v>
      </c>
      <c r="K377" s="21">
        <f t="shared" si="18"/>
        <v>14326089</v>
      </c>
      <c r="L377" s="21">
        <f t="shared" si="18"/>
        <v>12803562</v>
      </c>
      <c r="M377" s="21">
        <f t="shared" si="18"/>
        <v>14214725</v>
      </c>
      <c r="N377" s="21">
        <f t="shared" si="18"/>
        <v>14887338</v>
      </c>
      <c r="O377" s="21">
        <f t="shared" si="18"/>
        <v>15606810</v>
      </c>
      <c r="P377" s="21">
        <f t="shared" si="18"/>
        <v>20591224</v>
      </c>
      <c r="Q377" s="21" t="str">
        <f t="shared" si="18"/>
        <v/>
      </c>
      <c r="R377" s="18"/>
      <c r="S377" s="22" t="s">
        <v>291</v>
      </c>
    </row>
    <row r="378" spans="1:19" ht="14" x14ac:dyDescent="0.3">
      <c r="B378" s="21">
        <f t="shared" si="18"/>
        <v>3846478</v>
      </c>
      <c r="C378" s="21">
        <f t="shared" si="18"/>
        <v>4301099</v>
      </c>
      <c r="D378" s="21">
        <f t="shared" si="18"/>
        <v>5889460.4800000004</v>
      </c>
      <c r="E378" s="21">
        <f t="shared" si="18"/>
        <v>7454524.8799999999</v>
      </c>
      <c r="F378" s="21">
        <f t="shared" si="18"/>
        <v>8132092.5199999996</v>
      </c>
      <c r="G378" s="21">
        <f t="shared" si="18"/>
        <v>9220823.1799999997</v>
      </c>
      <c r="H378" s="21">
        <f t="shared" si="18"/>
        <v>12790710.869999999</v>
      </c>
      <c r="I378" s="21">
        <f t="shared" si="18"/>
        <v>13367213.77</v>
      </c>
      <c r="J378" s="21">
        <f t="shared" si="18"/>
        <v>15900179.02</v>
      </c>
      <c r="K378" s="21">
        <f t="shared" si="18"/>
        <v>15241679.460000001</v>
      </c>
      <c r="L378" s="21">
        <f t="shared" si="18"/>
        <v>19006259.039999999</v>
      </c>
      <c r="M378" s="21">
        <f t="shared" si="18"/>
        <v>15689844.279999999</v>
      </c>
      <c r="N378" s="21">
        <f>IFERROR(VLOOKUP($B$374,$4:$126,MATCH($S378&amp;"/"&amp;N$348,$2:$2,0),FALSE),IFERROR(VLOOKUP($B$374,$4:$126,MATCH($S377&amp;"/"&amp;N$348,$2:$2,0),FALSE),IFERROR(VLOOKUP($B$374,$4:$126,MATCH($S376&amp;"/"&amp;N$348,$2:$2,0),FALSE),IFERROR(VLOOKUP($B$374,$4:$126,MATCH($S375&amp;"/"&amp;N$348,$2:$2,0),FALSE),""))))</f>
        <v>15828318.51</v>
      </c>
      <c r="O378" s="21">
        <f>IFERROR(VLOOKUP($B$374,$4:$126,MATCH($S378&amp;"/"&amp;O$348,$2:$2,0),FALSE),IFERROR(VLOOKUP($B$374,$4:$126,MATCH($S377&amp;"/"&amp;O$348,$2:$2,0),FALSE),IFERROR(VLOOKUP($B$374,$4:$126,MATCH($S376&amp;"/"&amp;O$348,$2:$2,0),FALSE),IFERROR(VLOOKUP($B$374,$4:$126,MATCH($S375&amp;"/"&amp;O$348,$2:$2,0),FALSE),""))))</f>
        <v>18920210.219999999</v>
      </c>
      <c r="P378" s="21">
        <f>IFERROR(VLOOKUP($B$374,$4:$126,MATCH($S378&amp;"/"&amp;P$348,$2:$2,0),FALSE),IFERROR(VLOOKUP($B$374,$4:$126,MATCH($S377&amp;"/"&amp;P$348,$2:$2,0),FALSE),IFERROR(VLOOKUP($B$374,$4:$126,MATCH($S376&amp;"/"&amp;P$348,$2:$2,0),FALSE),IFERROR(VLOOKUP($B$374,$4:$126,MATCH($S375&amp;"/"&amp;P$348,$2:$2,0),FALSE),""))))</f>
        <v>21429970.329999998</v>
      </c>
      <c r="Q378" s="21">
        <f>IFERROR(VLOOKUP($B$374,$4:$126,MATCH($S378&amp;"/"&amp;Q$348,$2:$2,0),FALSE),IFERROR(VLOOKUP($B$374,$4:$126,MATCH($S377&amp;"/"&amp;Q$348,$2:$2,0),FALSE),IFERROR(VLOOKUP($B$374,$4:$126,MATCH($S376&amp;"/"&amp;Q$348,$2:$2,0),FALSE),IFERROR(VLOOKUP($B$374,$4:$126,MATCH($S375&amp;"/"&amp;Q$348,$2:$2,0),FALSE),""))))</f>
        <v>20278612</v>
      </c>
      <c r="R378" s="18"/>
      <c r="S378" s="22" t="s">
        <v>292</v>
      </c>
    </row>
    <row r="379" spans="1:19" ht="14" x14ac:dyDescent="0.3">
      <c r="B379" s="23">
        <f t="shared" ref="B379:Q379" si="19">+B378/B$402</f>
        <v>0.28771465962633758</v>
      </c>
      <c r="C379" s="23">
        <f t="shared" si="19"/>
        <v>0.31018969527538814</v>
      </c>
      <c r="D379" s="23">
        <f t="shared" si="19"/>
        <v>0.35495805813477538</v>
      </c>
      <c r="E379" s="23">
        <f t="shared" si="19"/>
        <v>0.36050505835196794</v>
      </c>
      <c r="F379" s="23">
        <f t="shared" si="19"/>
        <v>0.31518518780667432</v>
      </c>
      <c r="G379" s="23">
        <f t="shared" si="19"/>
        <v>0.25654956521230671</v>
      </c>
      <c r="H379" s="23">
        <f t="shared" si="19"/>
        <v>0.28864584159049067</v>
      </c>
      <c r="I379" s="23">
        <f t="shared" si="19"/>
        <v>0.28446306264630689</v>
      </c>
      <c r="J379" s="23">
        <f t="shared" si="19"/>
        <v>0.30727220875838201</v>
      </c>
      <c r="K379" s="23">
        <f t="shared" si="19"/>
        <v>0.29915358156619903</v>
      </c>
      <c r="L379" s="23">
        <f t="shared" si="19"/>
        <v>0.34675769399010548</v>
      </c>
      <c r="M379" s="23">
        <f t="shared" si="19"/>
        <v>0.301443971319177</v>
      </c>
      <c r="N379" s="23">
        <f t="shared" si="19"/>
        <v>0.2821911272648624</v>
      </c>
      <c r="O379" s="23">
        <f t="shared" si="19"/>
        <v>0.32294572373522157</v>
      </c>
      <c r="P379" s="23">
        <f t="shared" si="19"/>
        <v>0.32875745033144432</v>
      </c>
      <c r="Q379" s="23">
        <f t="shared" si="19"/>
        <v>0.31258547073268311</v>
      </c>
      <c r="R379" s="18"/>
      <c r="S379" s="24" t="s">
        <v>293</v>
      </c>
    </row>
    <row r="380" spans="1:19" ht="14" x14ac:dyDescent="0.3">
      <c r="B380" s="176" t="s">
        <v>81</v>
      </c>
      <c r="C380" s="176"/>
      <c r="D380" s="176"/>
      <c r="E380" s="176"/>
      <c r="F380" s="176"/>
      <c r="G380" s="176"/>
      <c r="H380" s="176"/>
      <c r="I380" s="176"/>
      <c r="J380" s="176"/>
      <c r="K380" s="176"/>
      <c r="L380" s="176"/>
      <c r="M380" s="176"/>
      <c r="N380" s="176"/>
      <c r="O380" s="19"/>
      <c r="P380" s="19"/>
      <c r="Q380" s="19"/>
      <c r="R380" s="18"/>
      <c r="S380" s="3"/>
    </row>
    <row r="381" spans="1:19" ht="14" x14ac:dyDescent="0.3">
      <c r="B381" s="21">
        <f t="shared" ref="B381:Q384" si="20">IFERROR(VLOOKUP($B$380,$4:$126,MATCH($S381&amp;"/"&amp;B$348,$2:$2,0),FALSE),"")</f>
        <v>8350148</v>
      </c>
      <c r="C381" s="21">
        <f t="shared" si="20"/>
        <v>8838942</v>
      </c>
      <c r="D381" s="21">
        <f t="shared" si="20"/>
        <v>9683266</v>
      </c>
      <c r="E381" s="21">
        <f t="shared" si="20"/>
        <v>9918247</v>
      </c>
      <c r="F381" s="21">
        <f t="shared" si="20"/>
        <v>12314063</v>
      </c>
      <c r="G381" s="21">
        <f t="shared" si="20"/>
        <v>18107295</v>
      </c>
      <c r="H381" s="21">
        <f t="shared" si="20"/>
        <v>26142446</v>
      </c>
      <c r="I381" s="21">
        <f t="shared" si="20"/>
        <v>28677722</v>
      </c>
      <c r="J381" s="21">
        <f t="shared" si="20"/>
        <v>30230372</v>
      </c>
      <c r="K381" s="21">
        <f t="shared" si="20"/>
        <v>31553798</v>
      </c>
      <c r="L381" s="21">
        <f t="shared" si="20"/>
        <v>32000918</v>
      </c>
      <c r="M381" s="21">
        <f t="shared" si="20"/>
        <v>32305534</v>
      </c>
      <c r="N381" s="21">
        <f t="shared" si="20"/>
        <v>29318345</v>
      </c>
      <c r="O381" s="21">
        <f t="shared" si="20"/>
        <v>28284088</v>
      </c>
      <c r="P381" s="21">
        <f t="shared" si="20"/>
        <v>27387528</v>
      </c>
      <c r="Q381" s="21">
        <f t="shared" si="20"/>
        <v>30023340</v>
      </c>
      <c r="R381" s="18"/>
      <c r="S381" s="22" t="s">
        <v>289</v>
      </c>
    </row>
    <row r="382" spans="1:19" ht="14" x14ac:dyDescent="0.3">
      <c r="B382" s="21">
        <f t="shared" si="20"/>
        <v>8345721</v>
      </c>
      <c r="C382" s="21">
        <f t="shared" si="20"/>
        <v>9555149</v>
      </c>
      <c r="D382" s="21">
        <f t="shared" si="20"/>
        <v>9710261</v>
      </c>
      <c r="E382" s="21">
        <f t="shared" si="20"/>
        <v>10280766</v>
      </c>
      <c r="F382" s="21">
        <f t="shared" si="20"/>
        <v>13513170</v>
      </c>
      <c r="G382" s="21">
        <f t="shared" si="20"/>
        <v>19658265</v>
      </c>
      <c r="H382" s="21">
        <f t="shared" si="20"/>
        <v>26134019</v>
      </c>
      <c r="I382" s="21">
        <f t="shared" si="20"/>
        <v>29115687</v>
      </c>
      <c r="J382" s="21">
        <f t="shared" si="20"/>
        <v>30466144</v>
      </c>
      <c r="K382" s="21">
        <f t="shared" si="20"/>
        <v>31427066</v>
      </c>
      <c r="L382" s="21">
        <f t="shared" si="20"/>
        <v>32117261</v>
      </c>
      <c r="M382" s="21">
        <f t="shared" si="20"/>
        <v>32075963</v>
      </c>
      <c r="N382" s="21">
        <f t="shared" si="20"/>
        <v>29092879</v>
      </c>
      <c r="O382" s="21">
        <f t="shared" si="20"/>
        <v>28009659</v>
      </c>
      <c r="P382" s="21">
        <f t="shared" si="20"/>
        <v>27832083</v>
      </c>
      <c r="Q382" s="21" t="str">
        <f t="shared" si="20"/>
        <v/>
      </c>
      <c r="R382" s="18"/>
      <c r="S382" s="22" t="s">
        <v>290</v>
      </c>
    </row>
    <row r="383" spans="1:19" ht="14" x14ac:dyDescent="0.3">
      <c r="B383" s="21">
        <f t="shared" si="20"/>
        <v>8333211</v>
      </c>
      <c r="C383" s="21">
        <f t="shared" si="20"/>
        <v>9482786</v>
      </c>
      <c r="D383" s="21">
        <f t="shared" si="20"/>
        <v>10139166</v>
      </c>
      <c r="E383" s="21">
        <f t="shared" si="20"/>
        <v>11201303</v>
      </c>
      <c r="F383" s="21">
        <f t="shared" si="20"/>
        <v>14661746</v>
      </c>
      <c r="G383" s="21">
        <f t="shared" si="20"/>
        <v>22004569</v>
      </c>
      <c r="H383" s="21">
        <f t="shared" si="20"/>
        <v>27053515</v>
      </c>
      <c r="I383" s="21">
        <f t="shared" si="20"/>
        <v>29653216</v>
      </c>
      <c r="J383" s="21">
        <f t="shared" si="20"/>
        <v>30884900</v>
      </c>
      <c r="K383" s="21">
        <f t="shared" si="20"/>
        <v>31143859</v>
      </c>
      <c r="L383" s="21">
        <f t="shared" si="20"/>
        <v>32086118</v>
      </c>
      <c r="M383" s="21">
        <f t="shared" si="20"/>
        <v>32793065</v>
      </c>
      <c r="N383" s="21">
        <f t="shared" si="20"/>
        <v>28899447</v>
      </c>
      <c r="O383" s="21">
        <f t="shared" si="20"/>
        <v>27768430</v>
      </c>
      <c r="P383" s="21">
        <f t="shared" si="20"/>
        <v>27841355</v>
      </c>
      <c r="Q383" s="21" t="str">
        <f t="shared" si="20"/>
        <v/>
      </c>
      <c r="R383" s="18"/>
      <c r="S383" s="22" t="s">
        <v>291</v>
      </c>
    </row>
    <row r="384" spans="1:19" ht="14" x14ac:dyDescent="0.3">
      <c r="B384" s="21">
        <f t="shared" si="20"/>
        <v>8613171</v>
      </c>
      <c r="C384" s="21">
        <f t="shared" si="20"/>
        <v>9413587</v>
      </c>
      <c r="D384" s="21">
        <f t="shared" si="20"/>
        <v>10504214.779999999</v>
      </c>
      <c r="E384" s="21">
        <f t="shared" si="20"/>
        <v>11871782.25</v>
      </c>
      <c r="F384" s="21">
        <f t="shared" si="20"/>
        <v>16027217.279999999</v>
      </c>
      <c r="G384" s="21">
        <f t="shared" si="20"/>
        <v>24767393.530000001</v>
      </c>
      <c r="H384" s="21">
        <f t="shared" si="20"/>
        <v>28319229.219999999</v>
      </c>
      <c r="I384" s="21">
        <f t="shared" si="20"/>
        <v>29813037.190000001</v>
      </c>
      <c r="J384" s="21">
        <f t="shared" si="20"/>
        <v>32057133.75</v>
      </c>
      <c r="K384" s="21">
        <f t="shared" si="20"/>
        <v>32042059.300000001</v>
      </c>
      <c r="L384" s="21">
        <f t="shared" si="20"/>
        <v>32300444.09</v>
      </c>
      <c r="M384" s="21">
        <f t="shared" si="20"/>
        <v>32806180.07</v>
      </c>
      <c r="N384" s="21">
        <f>IFERROR(VLOOKUP($B$380,$4:$126,MATCH($S384&amp;"/"&amp;N$348,$2:$2,0),FALSE),IFERROR(VLOOKUP($B$380,$4:$126,MATCH($S383&amp;"/"&amp;N$348,$2:$2,0),FALSE),IFERROR(VLOOKUP($B$380,$4:$126,MATCH($S382&amp;"/"&amp;N$348,$2:$2,0),FALSE),IFERROR(VLOOKUP($B$380,$4:$126,MATCH($S381&amp;"/"&amp;N$348,$2:$2,0),FALSE),""))))</f>
        <v>28741156.629999999</v>
      </c>
      <c r="O384" s="21">
        <f>IFERROR(VLOOKUP($B$380,$4:$126,MATCH($S384&amp;"/"&amp;O$348,$2:$2,0),FALSE),IFERROR(VLOOKUP($B$380,$4:$126,MATCH($S383&amp;"/"&amp;O$348,$2:$2,0),FALSE),IFERROR(VLOOKUP($B$380,$4:$126,MATCH($S382&amp;"/"&amp;O$348,$2:$2,0),FALSE),IFERROR(VLOOKUP($B$380,$4:$126,MATCH($S381&amp;"/"&amp;O$348,$2:$2,0),FALSE),""))))</f>
        <v>27584172.289999999</v>
      </c>
      <c r="P384" s="21">
        <f>IFERROR(VLOOKUP($B$380,$4:$126,MATCH($S384&amp;"/"&amp;P$348,$2:$2,0),FALSE),IFERROR(VLOOKUP($B$380,$4:$126,MATCH($S383&amp;"/"&amp;P$348,$2:$2,0),FALSE),IFERROR(VLOOKUP($B$380,$4:$126,MATCH($S382&amp;"/"&amp;P$348,$2:$2,0),FALSE),IFERROR(VLOOKUP($B$380,$4:$126,MATCH($S381&amp;"/"&amp;P$348,$2:$2,0),FALSE),""))))</f>
        <v>29468563.879999999</v>
      </c>
      <c r="Q384" s="21">
        <f>IFERROR(VLOOKUP($B$380,$4:$126,MATCH($S384&amp;"/"&amp;Q$348,$2:$2,0),FALSE),IFERROR(VLOOKUP($B$380,$4:$126,MATCH($S383&amp;"/"&amp;Q$348,$2:$2,0),FALSE),IFERROR(VLOOKUP($B$380,$4:$126,MATCH($S382&amp;"/"&amp;Q$348,$2:$2,0),FALSE),IFERROR(VLOOKUP($B$380,$4:$126,MATCH($S381&amp;"/"&amp;Q$348,$2:$2,0),FALSE),""))))</f>
        <v>30023340</v>
      </c>
      <c r="R384" s="18"/>
      <c r="S384" s="22" t="s">
        <v>292</v>
      </c>
    </row>
    <row r="385" spans="1:19" ht="14" x14ac:dyDescent="0.3">
      <c r="A385" s="16"/>
      <c r="B385" s="23">
        <f t="shared" ref="B385:Q385" si="21">+B384/B$402</f>
        <v>0.64426094795510114</v>
      </c>
      <c r="C385" s="23">
        <f t="shared" si="21"/>
        <v>0.67889571548535743</v>
      </c>
      <c r="D385" s="23">
        <f t="shared" si="21"/>
        <v>0.63308951527923429</v>
      </c>
      <c r="E385" s="23">
        <f t="shared" si="21"/>
        <v>0.57412613435104765</v>
      </c>
      <c r="F385" s="23">
        <f t="shared" si="21"/>
        <v>0.62118593412353063</v>
      </c>
      <c r="G385" s="23">
        <f t="shared" si="21"/>
        <v>0.68909943478209057</v>
      </c>
      <c r="H385" s="23">
        <f t="shared" si="21"/>
        <v>0.63907532853183113</v>
      </c>
      <c r="I385" s="23">
        <f t="shared" si="21"/>
        <v>0.63444095469535144</v>
      </c>
      <c r="J385" s="23">
        <f t="shared" si="21"/>
        <v>0.6195066282860866</v>
      </c>
      <c r="K385" s="23">
        <f t="shared" si="21"/>
        <v>0.62890030101391048</v>
      </c>
      <c r="L385" s="23">
        <f t="shared" si="21"/>
        <v>0.58930205486164577</v>
      </c>
      <c r="M385" s="23">
        <f t="shared" si="21"/>
        <v>0.63029466880807294</v>
      </c>
      <c r="N385" s="23">
        <f t="shared" si="21"/>
        <v>0.51240435825142328</v>
      </c>
      <c r="O385" s="23">
        <f t="shared" si="21"/>
        <v>0.47082936078662102</v>
      </c>
      <c r="P385" s="23">
        <f t="shared" si="21"/>
        <v>0.45207761732435836</v>
      </c>
      <c r="Q385" s="23">
        <f t="shared" si="21"/>
        <v>0.46279596783386334</v>
      </c>
      <c r="R385" s="18"/>
      <c r="S385" s="24" t="s">
        <v>293</v>
      </c>
    </row>
    <row r="386" spans="1:19" ht="14" x14ac:dyDescent="0.3">
      <c r="B386" s="176" t="s">
        <v>83</v>
      </c>
      <c r="C386" s="176"/>
      <c r="D386" s="176"/>
      <c r="E386" s="176"/>
      <c r="F386" s="176"/>
      <c r="G386" s="176"/>
      <c r="H386" s="176"/>
      <c r="I386" s="176"/>
      <c r="J386" s="176"/>
      <c r="K386" s="176"/>
      <c r="L386" s="176"/>
      <c r="M386" s="176"/>
      <c r="N386" s="176"/>
      <c r="O386" s="19"/>
      <c r="P386" s="19"/>
      <c r="Q386" s="19"/>
      <c r="R386" s="18"/>
      <c r="S386" s="3"/>
    </row>
    <row r="387" spans="1:19" ht="14" x14ac:dyDescent="0.3">
      <c r="B387" s="21">
        <f t="shared" ref="B387:Q390" si="22">IFERROR(VLOOKUP($B$386,$4:$126,MATCH($S387&amp;"/"&amp;B$348,$2:$2,0),FALSE),"")</f>
        <v>619871</v>
      </c>
      <c r="C387" s="21">
        <f t="shared" si="22"/>
        <v>841949</v>
      </c>
      <c r="D387" s="21">
        <f t="shared" si="22"/>
        <v>0</v>
      </c>
      <c r="E387" s="21">
        <f t="shared" si="22"/>
        <v>142911</v>
      </c>
      <c r="F387" s="21">
        <f t="shared" si="22"/>
        <v>192687</v>
      </c>
      <c r="G387" s="21">
        <f t="shared" si="22"/>
        <v>184444</v>
      </c>
      <c r="H387" s="21">
        <f t="shared" si="22"/>
        <v>237661</v>
      </c>
      <c r="I387" s="21">
        <f t="shared" si="22"/>
        <v>252810</v>
      </c>
      <c r="J387" s="21">
        <f t="shared" si="22"/>
        <v>349276</v>
      </c>
      <c r="K387" s="21">
        <f t="shared" si="22"/>
        <v>421379</v>
      </c>
      <c r="L387" s="21">
        <f t="shared" si="22"/>
        <v>496157</v>
      </c>
      <c r="M387" s="21">
        <f t="shared" si="22"/>
        <v>482176</v>
      </c>
      <c r="N387" s="21">
        <f t="shared" si="22"/>
        <v>473015</v>
      </c>
      <c r="O387" s="21">
        <f t="shared" si="22"/>
        <v>480817</v>
      </c>
      <c r="P387" s="21">
        <f t="shared" si="22"/>
        <v>500262</v>
      </c>
      <c r="Q387" s="21">
        <f t="shared" si="22"/>
        <v>458764</v>
      </c>
      <c r="R387" s="18"/>
      <c r="S387" s="22" t="s">
        <v>289</v>
      </c>
    </row>
    <row r="388" spans="1:19" ht="14" x14ac:dyDescent="0.3">
      <c r="B388" s="21">
        <f t="shared" si="22"/>
        <v>610396</v>
      </c>
      <c r="C388" s="21">
        <f t="shared" si="22"/>
        <v>117843</v>
      </c>
      <c r="D388" s="21">
        <f t="shared" si="22"/>
        <v>101045</v>
      </c>
      <c r="E388" s="21">
        <f t="shared" si="22"/>
        <v>163595</v>
      </c>
      <c r="F388" s="21">
        <f t="shared" si="22"/>
        <v>197450</v>
      </c>
      <c r="G388" s="21">
        <f t="shared" si="22"/>
        <v>203587</v>
      </c>
      <c r="H388" s="21">
        <f t="shared" si="22"/>
        <v>232974</v>
      </c>
      <c r="I388" s="21">
        <f t="shared" si="22"/>
        <v>291980</v>
      </c>
      <c r="J388" s="21">
        <f t="shared" si="22"/>
        <v>370765</v>
      </c>
      <c r="K388" s="21">
        <f t="shared" si="22"/>
        <v>420974</v>
      </c>
      <c r="L388" s="21">
        <f t="shared" si="22"/>
        <v>520626</v>
      </c>
      <c r="M388" s="21">
        <f t="shared" si="22"/>
        <v>502614</v>
      </c>
      <c r="N388" s="21">
        <f t="shared" si="22"/>
        <v>458062</v>
      </c>
      <c r="O388" s="21">
        <f t="shared" si="22"/>
        <v>507005</v>
      </c>
      <c r="P388" s="21">
        <f t="shared" si="22"/>
        <v>484300</v>
      </c>
      <c r="Q388" s="21" t="str">
        <f t="shared" si="22"/>
        <v/>
      </c>
      <c r="R388" s="18"/>
      <c r="S388" s="22" t="s">
        <v>290</v>
      </c>
    </row>
    <row r="389" spans="1:19" ht="14" x14ac:dyDescent="0.3">
      <c r="B389" s="21">
        <f t="shared" si="22"/>
        <v>647307</v>
      </c>
      <c r="C389" s="21">
        <f t="shared" si="22"/>
        <v>110411</v>
      </c>
      <c r="D389" s="21">
        <f t="shared" si="22"/>
        <v>111836</v>
      </c>
      <c r="E389" s="21">
        <f t="shared" si="22"/>
        <v>177959</v>
      </c>
      <c r="F389" s="21">
        <f t="shared" si="22"/>
        <v>196047</v>
      </c>
      <c r="G389" s="21">
        <f t="shared" si="22"/>
        <v>197818</v>
      </c>
      <c r="H389" s="21">
        <f t="shared" si="22"/>
        <v>234702</v>
      </c>
      <c r="I389" s="21">
        <f t="shared" si="22"/>
        <v>359184</v>
      </c>
      <c r="J389" s="21">
        <f t="shared" si="22"/>
        <v>364792</v>
      </c>
      <c r="K389" s="21">
        <f t="shared" si="22"/>
        <v>445969</v>
      </c>
      <c r="L389" s="21">
        <f t="shared" si="22"/>
        <v>528928</v>
      </c>
      <c r="M389" s="21">
        <f t="shared" si="22"/>
        <v>493267</v>
      </c>
      <c r="N389" s="21">
        <f t="shared" si="22"/>
        <v>466495</v>
      </c>
      <c r="O389" s="21">
        <f t="shared" si="22"/>
        <v>513189</v>
      </c>
      <c r="P389" s="21">
        <f t="shared" si="22"/>
        <v>472385</v>
      </c>
      <c r="Q389" s="21" t="str">
        <f t="shared" si="22"/>
        <v/>
      </c>
      <c r="R389" s="18"/>
      <c r="S389" s="22" t="s">
        <v>291</v>
      </c>
    </row>
    <row r="390" spans="1:19" ht="14" x14ac:dyDescent="0.3">
      <c r="B390" s="21">
        <f t="shared" si="22"/>
        <v>853126</v>
      </c>
      <c r="C390" s="21">
        <f t="shared" si="22"/>
        <v>92116</v>
      </c>
      <c r="D390" s="21">
        <f t="shared" si="22"/>
        <v>130201.48</v>
      </c>
      <c r="E390" s="21">
        <f t="shared" si="22"/>
        <v>189547.95</v>
      </c>
      <c r="F390" s="21">
        <f t="shared" si="22"/>
        <v>189829.44</v>
      </c>
      <c r="G390" s="21">
        <f t="shared" si="22"/>
        <v>241571.67</v>
      </c>
      <c r="H390" s="21">
        <f t="shared" si="22"/>
        <v>246256.33</v>
      </c>
      <c r="I390" s="21">
        <f t="shared" si="22"/>
        <v>352132.62</v>
      </c>
      <c r="J390" s="21">
        <f t="shared" si="22"/>
        <v>426036.38</v>
      </c>
      <c r="K390" s="21">
        <f t="shared" si="22"/>
        <v>491291.28</v>
      </c>
      <c r="L390" s="21">
        <f t="shared" si="22"/>
        <v>483031.08</v>
      </c>
      <c r="M390" s="21">
        <f t="shared" si="22"/>
        <v>476029.55</v>
      </c>
      <c r="N390" s="21">
        <f>IFERROR(VLOOKUP($B$386,$4:$126,MATCH($S390&amp;"/"&amp;N$348,$2:$2,0),FALSE),IFERROR(VLOOKUP($B$386,$4:$126,MATCH($S389&amp;"/"&amp;N$348,$2:$2,0),FALSE),IFERROR(VLOOKUP($B$386,$4:$126,MATCH($S388&amp;"/"&amp;N$348,$2:$2,0),FALSE),IFERROR(VLOOKUP($B$386,$4:$126,MATCH($S387&amp;"/"&amp;N$348,$2:$2,0),FALSE),""))))</f>
        <v>488870.31</v>
      </c>
      <c r="O390" s="21">
        <f>IFERROR(VLOOKUP($B$386,$4:$126,MATCH($S390&amp;"/"&amp;O$348,$2:$2,0),FALSE),IFERROR(VLOOKUP($B$386,$4:$126,MATCH($S389&amp;"/"&amp;O$348,$2:$2,0),FALSE),IFERROR(VLOOKUP($B$386,$4:$126,MATCH($S388&amp;"/"&amp;O$348,$2:$2,0),FALSE),IFERROR(VLOOKUP($B$386,$4:$126,MATCH($S387&amp;"/"&amp;O$348,$2:$2,0),FALSE),""))))</f>
        <v>505159.16</v>
      </c>
      <c r="P390" s="21">
        <f>IFERROR(VLOOKUP($B$386,$4:$126,MATCH($S390&amp;"/"&amp;P$348,$2:$2,0),FALSE),IFERROR(VLOOKUP($B$386,$4:$126,MATCH($S389&amp;"/"&amp;P$348,$2:$2,0),FALSE),IFERROR(VLOOKUP($B$386,$4:$126,MATCH($S388&amp;"/"&amp;P$348,$2:$2,0),FALSE),IFERROR(VLOOKUP($B$386,$4:$126,MATCH($S387&amp;"/"&amp;P$348,$2:$2,0),FALSE),""))))</f>
        <v>470915.91</v>
      </c>
      <c r="Q390" s="21">
        <f>IFERROR(VLOOKUP($B$386,$4:$126,MATCH($S390&amp;"/"&amp;Q$348,$2:$2,0),FALSE),IFERROR(VLOOKUP($B$386,$4:$126,MATCH($S389&amp;"/"&amp;Q$348,$2:$2,0),FALSE),IFERROR(VLOOKUP($B$386,$4:$126,MATCH($S388&amp;"/"&amp;Q$348,$2:$2,0),FALSE),IFERROR(VLOOKUP($B$386,$4:$126,MATCH($S387&amp;"/"&amp;Q$348,$2:$2,0),FALSE),""))))</f>
        <v>458764</v>
      </c>
      <c r="R390" s="18"/>
      <c r="S390" s="22" t="s">
        <v>292</v>
      </c>
    </row>
    <row r="391" spans="1:19" ht="14" x14ac:dyDescent="0.3">
      <c r="B391" s="23">
        <f t="shared" ref="B391:Q391" si="23">+B390/B$402</f>
        <v>6.3813404550442987E-2</v>
      </c>
      <c r="C391" s="23">
        <f t="shared" si="23"/>
        <v>6.6432867436875221E-3</v>
      </c>
      <c r="D391" s="23">
        <f t="shared" si="23"/>
        <v>7.8472492792877671E-3</v>
      </c>
      <c r="E391" s="23">
        <f t="shared" si="23"/>
        <v>9.1666465502823445E-3</v>
      </c>
      <c r="F391" s="23">
        <f t="shared" si="23"/>
        <v>7.3574455222302146E-3</v>
      </c>
      <c r="G391" s="23">
        <f t="shared" si="23"/>
        <v>6.7212119456465753E-3</v>
      </c>
      <c r="H391" s="23">
        <f t="shared" si="23"/>
        <v>5.5572255789592085E-3</v>
      </c>
      <c r="I391" s="23">
        <f t="shared" si="23"/>
        <v>7.4936127503007826E-3</v>
      </c>
      <c r="J391" s="23">
        <f t="shared" si="23"/>
        <v>8.2331865150299024E-3</v>
      </c>
      <c r="K391" s="23">
        <f t="shared" si="23"/>
        <v>9.6427395937535559E-3</v>
      </c>
      <c r="L391" s="23">
        <f t="shared" si="23"/>
        <v>8.8126097341852377E-3</v>
      </c>
      <c r="M391" s="23">
        <f t="shared" si="23"/>
        <v>9.1458038369569301E-3</v>
      </c>
      <c r="N391" s="23">
        <f t="shared" si="23"/>
        <v>8.715699256245428E-3</v>
      </c>
      <c r="O391" s="23">
        <f t="shared" si="23"/>
        <v>8.6224724054718566E-3</v>
      </c>
      <c r="P391" s="23">
        <f t="shared" si="23"/>
        <v>7.2243270292998065E-3</v>
      </c>
      <c r="Q391" s="23">
        <f t="shared" si="23"/>
        <v>7.0716359135037767E-3</v>
      </c>
      <c r="R391" s="18"/>
      <c r="S391" s="24" t="s">
        <v>293</v>
      </c>
    </row>
    <row r="392" spans="1:19" ht="14" x14ac:dyDescent="0.3">
      <c r="A392" s="16"/>
      <c r="B392" s="177" t="s">
        <v>91</v>
      </c>
      <c r="C392" s="177"/>
      <c r="D392" s="177"/>
      <c r="E392" s="177"/>
      <c r="F392" s="177"/>
      <c r="G392" s="177"/>
      <c r="H392" s="177"/>
      <c r="I392" s="177"/>
      <c r="J392" s="177"/>
      <c r="K392" s="177"/>
      <c r="L392" s="177"/>
      <c r="M392" s="177"/>
      <c r="N392" s="177"/>
      <c r="O392" s="19"/>
      <c r="P392" s="19"/>
      <c r="Q392" s="19"/>
      <c r="R392" s="18"/>
      <c r="S392" s="3"/>
    </row>
    <row r="393" spans="1:19" ht="14" x14ac:dyDescent="0.3">
      <c r="B393" s="21">
        <f t="shared" ref="B393:Q396" si="24">IFERROR(VLOOKUP($B$392,$4:$126,MATCH($S393&amp;"/"&amp;B$348,$2:$2,0),FALSE),"")</f>
        <v>9018800</v>
      </c>
      <c r="C393" s="21">
        <f t="shared" si="24"/>
        <v>9738311</v>
      </c>
      <c r="D393" s="21">
        <f t="shared" si="24"/>
        <v>9743138</v>
      </c>
      <c r="E393" s="21">
        <f t="shared" si="24"/>
        <v>11274037</v>
      </c>
      <c r="F393" s="21">
        <f t="shared" si="24"/>
        <v>13706257</v>
      </c>
      <c r="G393" s="21">
        <f t="shared" si="24"/>
        <v>19831864</v>
      </c>
      <c r="H393" s="21">
        <f t="shared" si="24"/>
        <v>28146544</v>
      </c>
      <c r="I393" s="21">
        <f t="shared" si="24"/>
        <v>32155525</v>
      </c>
      <c r="J393" s="21">
        <f t="shared" si="24"/>
        <v>34063121</v>
      </c>
      <c r="K393" s="21">
        <f t="shared" si="24"/>
        <v>35298987</v>
      </c>
      <c r="L393" s="21">
        <f t="shared" si="24"/>
        <v>35642828</v>
      </c>
      <c r="M393" s="21">
        <f t="shared" si="24"/>
        <v>35832475</v>
      </c>
      <c r="N393" s="21">
        <f t="shared" si="24"/>
        <v>39844613</v>
      </c>
      <c r="O393" s="21">
        <f t="shared" si="24"/>
        <v>39709980</v>
      </c>
      <c r="P393" s="21">
        <f t="shared" si="24"/>
        <v>39551841</v>
      </c>
      <c r="Q393" s="21">
        <f t="shared" si="24"/>
        <v>44595203</v>
      </c>
      <c r="R393" s="18"/>
      <c r="S393" s="22" t="s">
        <v>289</v>
      </c>
    </row>
    <row r="394" spans="1:19" ht="14" x14ac:dyDescent="0.3">
      <c r="B394" s="21">
        <f t="shared" si="24"/>
        <v>9007852</v>
      </c>
      <c r="C394" s="21">
        <f t="shared" si="24"/>
        <v>9732181</v>
      </c>
      <c r="D394" s="21">
        <f t="shared" si="24"/>
        <v>9870955</v>
      </c>
      <c r="E394" s="21">
        <f t="shared" si="24"/>
        <v>11632659</v>
      </c>
      <c r="F394" s="21">
        <f t="shared" si="24"/>
        <v>14943940</v>
      </c>
      <c r="G394" s="21">
        <f t="shared" si="24"/>
        <v>21445197</v>
      </c>
      <c r="H394" s="21">
        <f t="shared" si="24"/>
        <v>29326161</v>
      </c>
      <c r="I394" s="21">
        <f t="shared" si="24"/>
        <v>32770984</v>
      </c>
      <c r="J394" s="21">
        <f t="shared" si="24"/>
        <v>34189988</v>
      </c>
      <c r="K394" s="21">
        <f t="shared" si="24"/>
        <v>35097949</v>
      </c>
      <c r="L394" s="21">
        <f t="shared" si="24"/>
        <v>35759250</v>
      </c>
      <c r="M394" s="21">
        <f t="shared" si="24"/>
        <v>35622926</v>
      </c>
      <c r="N394" s="21">
        <f t="shared" si="24"/>
        <v>39510636</v>
      </c>
      <c r="O394" s="21">
        <f t="shared" si="24"/>
        <v>39859331</v>
      </c>
      <c r="P394" s="21">
        <f t="shared" si="24"/>
        <v>40527230</v>
      </c>
      <c r="Q394" s="21" t="str">
        <f t="shared" si="24"/>
        <v/>
      </c>
      <c r="R394" s="18"/>
      <c r="S394" s="22" t="s">
        <v>290</v>
      </c>
    </row>
    <row r="395" spans="1:19" ht="14" x14ac:dyDescent="0.3">
      <c r="B395" s="21">
        <f t="shared" si="24"/>
        <v>9033704</v>
      </c>
      <c r="C395" s="21">
        <f t="shared" si="24"/>
        <v>9652546</v>
      </c>
      <c r="D395" s="21">
        <f t="shared" si="24"/>
        <v>10317794</v>
      </c>
      <c r="E395" s="21">
        <f t="shared" si="24"/>
        <v>12545682</v>
      </c>
      <c r="F395" s="21">
        <f t="shared" si="24"/>
        <v>16215450</v>
      </c>
      <c r="G395" s="21">
        <f t="shared" si="24"/>
        <v>23782764</v>
      </c>
      <c r="H395" s="21">
        <f t="shared" si="24"/>
        <v>30366010</v>
      </c>
      <c r="I395" s="21">
        <f t="shared" si="24"/>
        <v>33478745</v>
      </c>
      <c r="J395" s="21">
        <f t="shared" si="24"/>
        <v>34564376</v>
      </c>
      <c r="K395" s="21">
        <f t="shared" si="24"/>
        <v>34807581</v>
      </c>
      <c r="L395" s="21">
        <f t="shared" si="24"/>
        <v>35706345</v>
      </c>
      <c r="M395" s="21">
        <f t="shared" si="24"/>
        <v>36327450</v>
      </c>
      <c r="N395" s="21">
        <f t="shared" si="24"/>
        <v>39847296</v>
      </c>
      <c r="O395" s="21">
        <f t="shared" si="24"/>
        <v>39485103</v>
      </c>
      <c r="P395" s="21">
        <f t="shared" si="24"/>
        <v>41827414</v>
      </c>
      <c r="Q395" s="21" t="str">
        <f t="shared" si="24"/>
        <v/>
      </c>
      <c r="R395" s="18"/>
      <c r="S395" s="22" t="s">
        <v>291</v>
      </c>
    </row>
    <row r="396" spans="1:19" ht="14" x14ac:dyDescent="0.3">
      <c r="B396" s="21">
        <f t="shared" si="24"/>
        <v>9522594</v>
      </c>
      <c r="C396" s="21">
        <f t="shared" si="24"/>
        <v>9564929</v>
      </c>
      <c r="D396" s="21">
        <f t="shared" si="24"/>
        <v>10702529.310000001</v>
      </c>
      <c r="E396" s="21">
        <f t="shared" si="24"/>
        <v>13223478.68</v>
      </c>
      <c r="F396" s="21">
        <f t="shared" si="24"/>
        <v>17668905.859999999</v>
      </c>
      <c r="G396" s="21">
        <f t="shared" si="24"/>
        <v>26720859.949999999</v>
      </c>
      <c r="H396" s="21">
        <f t="shared" si="24"/>
        <v>31522107.91</v>
      </c>
      <c r="I396" s="21">
        <f t="shared" si="24"/>
        <v>33623821.359999999</v>
      </c>
      <c r="J396" s="21">
        <f t="shared" si="24"/>
        <v>35846053.039999999</v>
      </c>
      <c r="K396" s="21">
        <f t="shared" si="24"/>
        <v>35707666.960000001</v>
      </c>
      <c r="L396" s="21">
        <f t="shared" si="24"/>
        <v>35805095.890000001</v>
      </c>
      <c r="M396" s="21">
        <f t="shared" si="24"/>
        <v>36359112.649999999</v>
      </c>
      <c r="N396" s="21">
        <f>IFERROR(VLOOKUP($B$392,$4:$126,MATCH($S396&amp;"/"&amp;N$348,$2:$2,0),FALSE),IFERROR(VLOOKUP($B$392,$4:$126,MATCH($S395&amp;"/"&amp;N$348,$2:$2,0),FALSE),IFERROR(VLOOKUP($B$392,$4:$126,MATCH($S394&amp;"/"&amp;N$348,$2:$2,0),FALSE),IFERROR(VLOOKUP($B$392,$4:$126,MATCH($S393&amp;"/"&amp;N$348,$2:$2,0),FALSE),""))))</f>
        <v>40262454.670000002</v>
      </c>
      <c r="O396" s="21">
        <f>IFERROR(VLOOKUP($B$392,$4:$126,MATCH($S396&amp;"/"&amp;O$348,$2:$2,0),FALSE),IFERROR(VLOOKUP($B$392,$4:$126,MATCH($S395&amp;"/"&amp;O$348,$2:$2,0),FALSE),IFERROR(VLOOKUP($B$392,$4:$126,MATCH($S394&amp;"/"&amp;O$348,$2:$2,0),FALSE),IFERROR(VLOOKUP($B$392,$4:$126,MATCH($S393&amp;"/"&amp;O$348,$2:$2,0),FALSE),""))))</f>
        <v>39666136.740000002</v>
      </c>
      <c r="P396" s="21">
        <f>IFERROR(VLOOKUP($B$392,$4:$126,MATCH($S396&amp;"/"&amp;P$348,$2:$2,0),FALSE),IFERROR(VLOOKUP($B$392,$4:$126,MATCH($S395&amp;"/"&amp;P$348,$2:$2,0),FALSE),IFERROR(VLOOKUP($B$392,$4:$126,MATCH($S394&amp;"/"&amp;P$348,$2:$2,0),FALSE),IFERROR(VLOOKUP($B$392,$4:$126,MATCH($S393&amp;"/"&amp;P$348,$2:$2,0),FALSE),""))))</f>
        <v>43754773.939999998</v>
      </c>
      <c r="Q396" s="21">
        <f>IFERROR(VLOOKUP($B$392,$4:$126,MATCH($S396&amp;"/"&amp;Q$348,$2:$2,0),FALSE),IFERROR(VLOOKUP($B$392,$4:$126,MATCH($S395&amp;"/"&amp;Q$348,$2:$2,0),FALSE),IFERROR(VLOOKUP($B$392,$4:$126,MATCH($S394&amp;"/"&amp;Q$348,$2:$2,0),FALSE),IFERROR(VLOOKUP($B$392,$4:$126,MATCH($S393&amp;"/"&amp;Q$348,$2:$2,0),FALSE),""))))</f>
        <v>44595203</v>
      </c>
      <c r="R396" s="18"/>
      <c r="S396" s="22" t="s">
        <v>292</v>
      </c>
    </row>
    <row r="397" spans="1:19" ht="14" x14ac:dyDescent="0.3">
      <c r="A397" s="25"/>
      <c r="B397" s="23">
        <f t="shared" ref="B397:M397" si="25">+B396/B$402</f>
        <v>0.71228534037366242</v>
      </c>
      <c r="C397" s="23">
        <f t="shared" si="25"/>
        <v>0.6898103047246118</v>
      </c>
      <c r="D397" s="23">
        <f t="shared" si="25"/>
        <v>0.64504194126252412</v>
      </c>
      <c r="E397" s="23">
        <f t="shared" si="25"/>
        <v>0.63949494164803211</v>
      </c>
      <c r="F397" s="23">
        <f t="shared" si="25"/>
        <v>0.68481481219332563</v>
      </c>
      <c r="G397" s="23">
        <f t="shared" si="25"/>
        <v>0.74345043478769324</v>
      </c>
      <c r="H397" s="23">
        <f t="shared" si="25"/>
        <v>0.71135415840950933</v>
      </c>
      <c r="I397" s="23">
        <f t="shared" si="25"/>
        <v>0.71553693735369306</v>
      </c>
      <c r="J397" s="23">
        <f t="shared" si="25"/>
        <v>0.69272779124161799</v>
      </c>
      <c r="K397" s="23">
        <f t="shared" si="25"/>
        <v>0.70084641843380102</v>
      </c>
      <c r="L397" s="23">
        <f t="shared" si="25"/>
        <v>0.65324230600989452</v>
      </c>
      <c r="M397" s="23">
        <f t="shared" si="25"/>
        <v>0.698556028680823</v>
      </c>
      <c r="N397" s="23">
        <f>+N396/N$402</f>
        <v>0.71780887291341999</v>
      </c>
      <c r="O397" s="23">
        <f>+O396/O$402</f>
        <v>0.67705427626477843</v>
      </c>
      <c r="P397" s="23">
        <f>+P396/P$402</f>
        <v>0.6712425495151455</v>
      </c>
      <c r="Q397" s="23">
        <f>+Q396/Q$402</f>
        <v>0.68741452926731683</v>
      </c>
      <c r="R397" s="18"/>
      <c r="S397" s="24" t="s">
        <v>293</v>
      </c>
    </row>
    <row r="398" spans="1:19" ht="14" x14ac:dyDescent="0.3">
      <c r="B398" s="162" t="s">
        <v>92</v>
      </c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7"/>
      <c r="P398" s="17"/>
      <c r="Q398" s="17"/>
      <c r="R398" s="18"/>
      <c r="S398" s="3"/>
    </row>
    <row r="399" spans="1:19" ht="14" x14ac:dyDescent="0.3">
      <c r="B399" s="21">
        <f t="shared" ref="B399:Q402" si="26">IFERROR(VLOOKUP($B$398,$4:$126,MATCH($S399&amp;"/"&amp;B$348,$2:$2,0),FALSE),"")</f>
        <v>12247273</v>
      </c>
      <c r="C399" s="21">
        <f t="shared" si="26"/>
        <v>13854811</v>
      </c>
      <c r="D399" s="21">
        <f t="shared" si="26"/>
        <v>14717505</v>
      </c>
      <c r="E399" s="21">
        <f t="shared" si="26"/>
        <v>17773321</v>
      </c>
      <c r="F399" s="21">
        <f t="shared" si="26"/>
        <v>22166326</v>
      </c>
      <c r="G399" s="21">
        <f t="shared" si="26"/>
        <v>27187100</v>
      </c>
      <c r="H399" s="21">
        <f t="shared" si="26"/>
        <v>38084190</v>
      </c>
      <c r="I399" s="21">
        <f t="shared" si="26"/>
        <v>45960411</v>
      </c>
      <c r="J399" s="21">
        <f t="shared" si="26"/>
        <v>47890814</v>
      </c>
      <c r="K399" s="21">
        <f t="shared" si="26"/>
        <v>50053010</v>
      </c>
      <c r="L399" s="21">
        <f t="shared" si="26"/>
        <v>52617093</v>
      </c>
      <c r="M399" s="21">
        <f t="shared" si="26"/>
        <v>56064664</v>
      </c>
      <c r="N399" s="21">
        <f t="shared" si="26"/>
        <v>62888468</v>
      </c>
      <c r="O399" s="21">
        <f t="shared" si="26"/>
        <v>58566895</v>
      </c>
      <c r="P399" s="21">
        <f t="shared" si="26"/>
        <v>58597434</v>
      </c>
      <c r="Q399" s="21">
        <f t="shared" si="26"/>
        <v>64873815</v>
      </c>
      <c r="R399" s="18"/>
      <c r="S399" s="22" t="s">
        <v>289</v>
      </c>
    </row>
    <row r="400" spans="1:19" ht="14" x14ac:dyDescent="0.3">
      <c r="B400" s="21">
        <f t="shared" si="26"/>
        <v>12238727</v>
      </c>
      <c r="C400" s="21">
        <f t="shared" si="26"/>
        <v>12769888</v>
      </c>
      <c r="D400" s="21">
        <f t="shared" si="26"/>
        <v>15247348</v>
      </c>
      <c r="E400" s="21">
        <f t="shared" si="26"/>
        <v>18144325</v>
      </c>
      <c r="F400" s="21">
        <f t="shared" si="26"/>
        <v>22077285</v>
      </c>
      <c r="G400" s="21">
        <f t="shared" si="26"/>
        <v>28756241</v>
      </c>
      <c r="H400" s="21">
        <f t="shared" si="26"/>
        <v>39734126</v>
      </c>
      <c r="I400" s="21">
        <f t="shared" si="26"/>
        <v>45589882</v>
      </c>
      <c r="J400" s="21">
        <f t="shared" si="26"/>
        <v>47283747</v>
      </c>
      <c r="K400" s="21">
        <f t="shared" si="26"/>
        <v>52375891</v>
      </c>
      <c r="L400" s="21">
        <f t="shared" si="26"/>
        <v>51649596</v>
      </c>
      <c r="M400" s="21">
        <f t="shared" si="26"/>
        <v>54969605</v>
      </c>
      <c r="N400" s="21">
        <f t="shared" si="26"/>
        <v>54438023</v>
      </c>
      <c r="O400" s="21">
        <f t="shared" si="26"/>
        <v>56580880</v>
      </c>
      <c r="P400" s="21">
        <f t="shared" si="26"/>
        <v>58870978</v>
      </c>
      <c r="Q400" s="21" t="str">
        <f t="shared" si="26"/>
        <v/>
      </c>
      <c r="R400" s="18"/>
      <c r="S400" s="22" t="s">
        <v>290</v>
      </c>
    </row>
    <row r="401" spans="1:19" ht="14" x14ac:dyDescent="0.3">
      <c r="B401" s="21">
        <f t="shared" si="26"/>
        <v>12505056</v>
      </c>
      <c r="C401" s="21">
        <f t="shared" si="26"/>
        <v>13112422</v>
      </c>
      <c r="D401" s="21">
        <f t="shared" si="26"/>
        <v>15848064</v>
      </c>
      <c r="E401" s="21">
        <f t="shared" si="26"/>
        <v>19279795</v>
      </c>
      <c r="F401" s="21">
        <f t="shared" si="26"/>
        <v>23305280</v>
      </c>
      <c r="G401" s="21">
        <f t="shared" si="26"/>
        <v>34551840</v>
      </c>
      <c r="H401" s="21">
        <f t="shared" si="26"/>
        <v>41183653</v>
      </c>
      <c r="I401" s="21">
        <f t="shared" si="26"/>
        <v>45318179</v>
      </c>
      <c r="J401" s="21">
        <f t="shared" si="26"/>
        <v>47277104</v>
      </c>
      <c r="K401" s="21">
        <f t="shared" si="26"/>
        <v>49133670</v>
      </c>
      <c r="L401" s="21">
        <f t="shared" si="26"/>
        <v>48509907</v>
      </c>
      <c r="M401" s="21">
        <f t="shared" si="26"/>
        <v>50542175</v>
      </c>
      <c r="N401" s="21">
        <f t="shared" si="26"/>
        <v>54734634</v>
      </c>
      <c r="O401" s="21">
        <f t="shared" si="26"/>
        <v>55091913</v>
      </c>
      <c r="P401" s="21">
        <f t="shared" si="26"/>
        <v>62418638</v>
      </c>
      <c r="Q401" s="21" t="str">
        <f t="shared" si="26"/>
        <v/>
      </c>
      <c r="R401" s="18"/>
      <c r="S401" s="22" t="s">
        <v>291</v>
      </c>
    </row>
    <row r="402" spans="1:19" ht="14" x14ac:dyDescent="0.3">
      <c r="B402" s="21">
        <f t="shared" si="26"/>
        <v>13369072</v>
      </c>
      <c r="C402" s="21">
        <f t="shared" si="26"/>
        <v>13866028</v>
      </c>
      <c r="D402" s="21">
        <f t="shared" si="26"/>
        <v>16591989.800000001</v>
      </c>
      <c r="E402" s="21">
        <f t="shared" si="26"/>
        <v>20678003.559999999</v>
      </c>
      <c r="F402" s="21">
        <f t="shared" si="26"/>
        <v>25800998.379999999</v>
      </c>
      <c r="G402" s="21">
        <f t="shared" si="26"/>
        <v>35941683.130000003</v>
      </c>
      <c r="H402" s="21">
        <f t="shared" si="26"/>
        <v>44312818.780000001</v>
      </c>
      <c r="I402" s="21">
        <f t="shared" si="26"/>
        <v>46991035.130000003</v>
      </c>
      <c r="J402" s="21">
        <f t="shared" si="26"/>
        <v>51746232.060000002</v>
      </c>
      <c r="K402" s="21">
        <f t="shared" si="26"/>
        <v>50949346.420000002</v>
      </c>
      <c r="L402" s="21">
        <f t="shared" si="26"/>
        <v>54811354.93</v>
      </c>
      <c r="M402" s="21">
        <f t="shared" si="26"/>
        <v>52048956.93</v>
      </c>
      <c r="N402" s="21">
        <f>IFERROR(VLOOKUP($B$398,$4:$126,MATCH($S402&amp;"/"&amp;N$348,$2:$2,0),FALSE),IFERROR(VLOOKUP($B$398,$4:$126,MATCH($S401&amp;"/"&amp;N$348,$2:$2,0),FALSE),IFERROR(VLOOKUP($B$398,$4:$126,MATCH($S400&amp;"/"&amp;N$348,$2:$2,0),FALSE),IFERROR(VLOOKUP($B$398,$4:$126,MATCH($S399&amp;"/"&amp;N$348,$2:$2,0),FALSE),""))))</f>
        <v>56090773.170000002</v>
      </c>
      <c r="O402" s="21">
        <f>IFERROR(VLOOKUP($B$398,$4:$126,MATCH($S402&amp;"/"&amp;O$348,$2:$2,0),FALSE),IFERROR(VLOOKUP($B$398,$4:$126,MATCH($S401&amp;"/"&amp;O$348,$2:$2,0),FALSE),IFERROR(VLOOKUP($B$398,$4:$126,MATCH($S400&amp;"/"&amp;O$348,$2:$2,0),FALSE),IFERROR(VLOOKUP($B$398,$4:$126,MATCH($S399&amp;"/"&amp;O$348,$2:$2,0),FALSE),""))))</f>
        <v>58586346.960000001</v>
      </c>
      <c r="P402" s="21">
        <f>IFERROR(VLOOKUP($B$398,$4:$126,MATCH($S402&amp;"/"&amp;P$348,$2:$2,0),FALSE),IFERROR(VLOOKUP($B$398,$4:$126,MATCH($S401&amp;"/"&amp;P$348,$2:$2,0),FALSE),IFERROR(VLOOKUP($B$398,$4:$126,MATCH($S400&amp;"/"&amp;P$348,$2:$2,0),FALSE),IFERROR(VLOOKUP($B$398,$4:$126,MATCH($S399&amp;"/"&amp;P$348,$2:$2,0),FALSE),""))))</f>
        <v>65184744.280000001</v>
      </c>
      <c r="Q402" s="21">
        <f>IFERROR(VLOOKUP($B$398,$4:$126,MATCH($S402&amp;"/"&amp;Q$348,$2:$2,0),FALSE),IFERROR(VLOOKUP($B$398,$4:$126,MATCH($S401&amp;"/"&amp;Q$348,$2:$2,0),FALSE),IFERROR(VLOOKUP($B$398,$4:$126,MATCH($S400&amp;"/"&amp;Q$348,$2:$2,0),FALSE),IFERROR(VLOOKUP($B$398,$4:$126,MATCH($S399&amp;"/"&amp;Q$348,$2:$2,0),FALSE),""))))</f>
        <v>64873815</v>
      </c>
      <c r="R402" s="18"/>
      <c r="S402" s="22" t="s">
        <v>292</v>
      </c>
    </row>
    <row r="403" spans="1:19" ht="14" x14ac:dyDescent="0.3">
      <c r="B403" s="173" t="s">
        <v>295</v>
      </c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73"/>
      <c r="O403" s="26"/>
      <c r="P403" s="26"/>
      <c r="Q403" s="26"/>
    </row>
    <row r="404" spans="1:19" ht="14" x14ac:dyDescent="0.3">
      <c r="B404" s="171" t="s">
        <v>96</v>
      </c>
      <c r="C404" s="171"/>
      <c r="D404" s="171"/>
      <c r="E404" s="171"/>
      <c r="F404" s="171"/>
      <c r="G404" s="171"/>
      <c r="H404" s="171"/>
      <c r="I404" s="171"/>
      <c r="J404" s="171"/>
      <c r="K404" s="171"/>
      <c r="L404" s="171"/>
      <c r="M404" s="171"/>
      <c r="N404" s="171"/>
      <c r="O404" s="27"/>
      <c r="P404" s="27"/>
      <c r="Q404" s="27"/>
      <c r="R404" s="18"/>
      <c r="S404" s="3"/>
    </row>
    <row r="405" spans="1:19" ht="14" x14ac:dyDescent="0.3">
      <c r="B405" s="21">
        <f t="shared" ref="B405:Q408" si="27">IFERROR(VLOOKUP($B$404,$4:$126,MATCH($S405&amp;"/"&amp;B$348,$2:$2,0),FALSE),"")</f>
        <v>3355023</v>
      </c>
      <c r="C405" s="21">
        <f t="shared" si="27"/>
        <v>3929880</v>
      </c>
      <c r="D405" s="21">
        <f t="shared" si="27"/>
        <v>4748942</v>
      </c>
      <c r="E405" s="21">
        <f t="shared" si="27"/>
        <v>5796265</v>
      </c>
      <c r="F405" s="21">
        <f t="shared" si="27"/>
        <v>7819387</v>
      </c>
      <c r="G405" s="21">
        <f t="shared" si="27"/>
        <v>8990783</v>
      </c>
      <c r="H405" s="21">
        <f t="shared" si="27"/>
        <v>11369030</v>
      </c>
      <c r="I405" s="21">
        <f t="shared" si="27"/>
        <v>11610823</v>
      </c>
      <c r="J405" s="21">
        <f t="shared" si="27"/>
        <v>12718792</v>
      </c>
      <c r="K405" s="21">
        <f t="shared" si="27"/>
        <v>13590737</v>
      </c>
      <c r="L405" s="21">
        <f t="shared" si="27"/>
        <v>13126802</v>
      </c>
      <c r="M405" s="21">
        <f t="shared" si="27"/>
        <v>13859613</v>
      </c>
      <c r="N405" s="21">
        <f t="shared" si="27"/>
        <v>12965750</v>
      </c>
      <c r="O405" s="21">
        <f t="shared" si="27"/>
        <v>13651183</v>
      </c>
      <c r="P405" s="21">
        <f t="shared" si="27"/>
        <v>13085697</v>
      </c>
      <c r="Q405" s="21">
        <f t="shared" si="27"/>
        <v>15650024</v>
      </c>
      <c r="R405" s="18"/>
      <c r="S405" s="22" t="s">
        <v>289</v>
      </c>
    </row>
    <row r="406" spans="1:19" ht="14" x14ac:dyDescent="0.3">
      <c r="B406" s="21">
        <f t="shared" si="27"/>
        <v>3359357</v>
      </c>
      <c r="C406" s="21">
        <f t="shared" si="27"/>
        <v>3704137</v>
      </c>
      <c r="D406" s="21">
        <f t="shared" si="27"/>
        <v>4948156</v>
      </c>
      <c r="E406" s="21">
        <f t="shared" si="27"/>
        <v>6091840</v>
      </c>
      <c r="F406" s="21">
        <f t="shared" si="27"/>
        <v>8476158</v>
      </c>
      <c r="G406" s="21">
        <f t="shared" si="27"/>
        <v>9253130</v>
      </c>
      <c r="H406" s="21">
        <f t="shared" si="27"/>
        <v>12113087</v>
      </c>
      <c r="I406" s="21">
        <f t="shared" si="27"/>
        <v>12142219</v>
      </c>
      <c r="J406" s="21">
        <f t="shared" si="27"/>
        <v>13742489</v>
      </c>
      <c r="K406" s="21">
        <f t="shared" si="27"/>
        <v>13268455</v>
      </c>
      <c r="L406" s="21">
        <f t="shared" si="27"/>
        <v>13895007</v>
      </c>
      <c r="M406" s="21">
        <f t="shared" si="27"/>
        <v>14397687</v>
      </c>
      <c r="N406" s="21">
        <f t="shared" si="27"/>
        <v>11966788</v>
      </c>
      <c r="O406" s="21">
        <f t="shared" si="27"/>
        <v>13573636</v>
      </c>
      <c r="P406" s="21">
        <f t="shared" si="27"/>
        <v>13468871</v>
      </c>
      <c r="Q406" s="21" t="str">
        <f t="shared" si="27"/>
        <v/>
      </c>
      <c r="R406" s="18"/>
      <c r="S406" s="22" t="s">
        <v>290</v>
      </c>
    </row>
    <row r="407" spans="1:19" ht="14" x14ac:dyDescent="0.3">
      <c r="B407" s="21">
        <f t="shared" si="27"/>
        <v>3529712</v>
      </c>
      <c r="C407" s="21">
        <f t="shared" si="27"/>
        <v>4008188</v>
      </c>
      <c r="D407" s="21">
        <f t="shared" si="27"/>
        <v>5207954</v>
      </c>
      <c r="E407" s="21">
        <f t="shared" si="27"/>
        <v>5758567</v>
      </c>
      <c r="F407" s="21">
        <f t="shared" si="27"/>
        <v>7811199</v>
      </c>
      <c r="G407" s="21">
        <f t="shared" si="27"/>
        <v>10189627</v>
      </c>
      <c r="H407" s="21">
        <f t="shared" si="27"/>
        <v>10654005</v>
      </c>
      <c r="I407" s="21">
        <f t="shared" si="27"/>
        <v>12254644</v>
      </c>
      <c r="J407" s="21">
        <f t="shared" si="27"/>
        <v>13190807</v>
      </c>
      <c r="K407" s="21">
        <f t="shared" si="27"/>
        <v>13499519</v>
      </c>
      <c r="L407" s="21">
        <f t="shared" si="27"/>
        <v>14030417</v>
      </c>
      <c r="M407" s="21">
        <f t="shared" si="27"/>
        <v>13448971</v>
      </c>
      <c r="N407" s="21">
        <f t="shared" si="27"/>
        <v>13376078</v>
      </c>
      <c r="O407" s="21">
        <f t="shared" si="27"/>
        <v>11713614</v>
      </c>
      <c r="P407" s="21">
        <f t="shared" si="27"/>
        <v>14446533</v>
      </c>
      <c r="Q407" s="21" t="str">
        <f t="shared" si="27"/>
        <v/>
      </c>
      <c r="R407" s="18"/>
      <c r="S407" s="22" t="s">
        <v>291</v>
      </c>
    </row>
    <row r="408" spans="1:19" ht="14" x14ac:dyDescent="0.3">
      <c r="B408" s="21">
        <f t="shared" si="27"/>
        <v>3697158</v>
      </c>
      <c r="C408" s="21">
        <f t="shared" si="27"/>
        <v>4533349</v>
      </c>
      <c r="D408" s="21">
        <f t="shared" si="27"/>
        <v>5378003.1500000004</v>
      </c>
      <c r="E408" s="21">
        <f t="shared" si="27"/>
        <v>7291778.54</v>
      </c>
      <c r="F408" s="21">
        <f t="shared" si="27"/>
        <v>8091332.2000000002</v>
      </c>
      <c r="G408" s="21">
        <f t="shared" si="27"/>
        <v>11056715.380000001</v>
      </c>
      <c r="H408" s="21">
        <f t="shared" si="27"/>
        <v>12075365.15</v>
      </c>
      <c r="I408" s="21">
        <f t="shared" si="27"/>
        <v>12773312.640000001</v>
      </c>
      <c r="J408" s="21">
        <f t="shared" si="27"/>
        <v>14031577.289999999</v>
      </c>
      <c r="K408" s="21">
        <f t="shared" si="27"/>
        <v>14084932.76</v>
      </c>
      <c r="L408" s="21">
        <f t="shared" si="27"/>
        <v>14370530.220000001</v>
      </c>
      <c r="M408" s="21">
        <f t="shared" si="27"/>
        <v>14069080.789999999</v>
      </c>
      <c r="N408" s="21">
        <f>IFERROR(VLOOKUP($B$404,$4:$126,MATCH($S408&amp;"/"&amp;N$348,$2:$2,0),FALSE),IFERROR(VLOOKUP($B$404,$4:$126,MATCH($S407&amp;"/"&amp;N$348,$2:$2,0),FALSE),IFERROR(VLOOKUP($B$404,$4:$126,MATCH($S406&amp;"/"&amp;N$348,$2:$2,0),FALSE),IFERROR(VLOOKUP($B$404,$4:$126,MATCH($S405&amp;"/"&amp;N$348,$2:$2,0),FALSE),""))))</f>
        <v>13050309.279999999</v>
      </c>
      <c r="O408" s="21">
        <f>IFERROR(VLOOKUP($B$404,$4:$126,MATCH($S408&amp;"/"&amp;O$348,$2:$2,0),FALSE),IFERROR(VLOOKUP($B$404,$4:$126,MATCH($S407&amp;"/"&amp;O$348,$2:$2,0),FALSE),IFERROR(VLOOKUP($B$404,$4:$126,MATCH($S406&amp;"/"&amp;O$348,$2:$2,0),FALSE),IFERROR(VLOOKUP($B$404,$4:$126,MATCH($S405&amp;"/"&amp;O$348,$2:$2,0),FALSE),""))))</f>
        <v>13972618.550000001</v>
      </c>
      <c r="P408" s="21">
        <f>IFERROR(VLOOKUP($B$404,$4:$126,MATCH($S408&amp;"/"&amp;P$348,$2:$2,0),FALSE),IFERROR(VLOOKUP($B$404,$4:$126,MATCH($S407&amp;"/"&amp;P$348,$2:$2,0),FALSE),IFERROR(VLOOKUP($B$404,$4:$126,MATCH($S406&amp;"/"&amp;P$348,$2:$2,0),FALSE),IFERROR(VLOOKUP($B$404,$4:$126,MATCH($S405&amp;"/"&amp;P$348,$2:$2,0),FALSE),""))))</f>
        <v>15811877.630000001</v>
      </c>
      <c r="Q408" s="21">
        <f>IFERROR(VLOOKUP($B$404,$4:$126,MATCH($S408&amp;"/"&amp;Q$348,$2:$2,0),FALSE),IFERROR(VLOOKUP($B$404,$4:$126,MATCH($S407&amp;"/"&amp;Q$348,$2:$2,0),FALSE),IFERROR(VLOOKUP($B$404,$4:$126,MATCH($S406&amp;"/"&amp;Q$348,$2:$2,0),FALSE),IFERROR(VLOOKUP($B$404,$4:$126,MATCH($S405&amp;"/"&amp;Q$348,$2:$2,0),FALSE),""))))</f>
        <v>15650024</v>
      </c>
      <c r="R408" s="18"/>
      <c r="S408" s="22" t="s">
        <v>292</v>
      </c>
    </row>
    <row r="409" spans="1:19" ht="14" x14ac:dyDescent="0.3">
      <c r="A409" s="16"/>
      <c r="B409" s="23">
        <f t="shared" ref="B409:M409" si="28">+B408/B$402</f>
        <v>0.27654559718131522</v>
      </c>
      <c r="C409" s="23">
        <f t="shared" si="28"/>
        <v>0.32693926479883062</v>
      </c>
      <c r="D409" s="23">
        <f t="shared" si="28"/>
        <v>0.32413250097345164</v>
      </c>
      <c r="E409" s="23">
        <f t="shared" si="28"/>
        <v>0.35263455288814161</v>
      </c>
      <c r="F409" s="23">
        <f t="shared" si="28"/>
        <v>0.31360539157554879</v>
      </c>
      <c r="G409" s="23">
        <f t="shared" si="28"/>
        <v>0.30762931552226391</v>
      </c>
      <c r="H409" s="23">
        <f t="shared" si="28"/>
        <v>0.27250275388597162</v>
      </c>
      <c r="I409" s="23">
        <f t="shared" si="28"/>
        <v>0.27182445767927477</v>
      </c>
      <c r="J409" s="23">
        <f t="shared" si="28"/>
        <v>0.27116133351951727</v>
      </c>
      <c r="K409" s="23">
        <f t="shared" si="28"/>
        <v>0.27644972408264307</v>
      </c>
      <c r="L409" s="23">
        <f t="shared" si="28"/>
        <v>0.26218162711636511</v>
      </c>
      <c r="M409" s="23">
        <f t="shared" si="28"/>
        <v>0.27030475959242245</v>
      </c>
      <c r="N409" s="23">
        <f>+N408/N$402</f>
        <v>0.23266410039396501</v>
      </c>
      <c r="O409" s="23">
        <f>+O408/O$402</f>
        <v>0.23849615610169117</v>
      </c>
      <c r="P409" s="23">
        <f>+P408/P$402</f>
        <v>0.24257021799579884</v>
      </c>
      <c r="Q409" s="23">
        <f>+Q408/Q$402</f>
        <v>0.24123791702399497</v>
      </c>
      <c r="R409" s="18"/>
      <c r="S409" s="24" t="s">
        <v>293</v>
      </c>
    </row>
    <row r="410" spans="1:19" ht="14" x14ac:dyDescent="0.3">
      <c r="A410" s="16"/>
      <c r="B410" s="171" t="s">
        <v>112</v>
      </c>
      <c r="C410" s="171"/>
      <c r="D410" s="171"/>
      <c r="E410" s="171"/>
      <c r="F410" s="171"/>
      <c r="G410" s="171"/>
      <c r="H410" s="171"/>
      <c r="I410" s="171"/>
      <c r="J410" s="171"/>
      <c r="K410" s="171"/>
      <c r="L410" s="171"/>
      <c r="M410" s="171"/>
      <c r="N410" s="171"/>
      <c r="O410" s="27"/>
      <c r="P410" s="27"/>
      <c r="Q410" s="27"/>
      <c r="R410" s="18"/>
      <c r="S410" s="3"/>
    </row>
    <row r="411" spans="1:19" ht="14" x14ac:dyDescent="0.3">
      <c r="B411" s="21">
        <f t="shared" ref="B411:Q414" si="29">IFERROR(VLOOKUP($B$410,$4:$126,MATCH($S411&amp;"/"&amp;B$348,$2:$2,0),FALSE),"")</f>
        <v>6167458</v>
      </c>
      <c r="C411" s="21">
        <f t="shared" si="29"/>
        <v>6531335</v>
      </c>
      <c r="D411" s="21">
        <f t="shared" si="29"/>
        <v>6763014</v>
      </c>
      <c r="E411" s="21">
        <f t="shared" si="29"/>
        <v>8395298</v>
      </c>
      <c r="F411" s="21">
        <f t="shared" si="29"/>
        <v>10662434</v>
      </c>
      <c r="G411" s="21">
        <f t="shared" si="29"/>
        <v>12206492</v>
      </c>
      <c r="H411" s="21">
        <f t="shared" si="29"/>
        <v>14689571</v>
      </c>
      <c r="I411" s="21">
        <f t="shared" si="29"/>
        <v>16735343</v>
      </c>
      <c r="J411" s="21">
        <f t="shared" si="29"/>
        <v>20475807</v>
      </c>
      <c r="K411" s="21">
        <f t="shared" si="29"/>
        <v>20782383</v>
      </c>
      <c r="L411" s="21">
        <f t="shared" si="29"/>
        <v>18833291</v>
      </c>
      <c r="M411" s="21">
        <f t="shared" si="29"/>
        <v>23463710</v>
      </c>
      <c r="N411" s="21">
        <f t="shared" si="29"/>
        <v>27317500</v>
      </c>
      <c r="O411" s="21">
        <f t="shared" si="29"/>
        <v>19765094</v>
      </c>
      <c r="P411" s="21">
        <f t="shared" si="29"/>
        <v>21892226</v>
      </c>
      <c r="Q411" s="21">
        <f t="shared" si="29"/>
        <v>22346163</v>
      </c>
      <c r="R411" s="18"/>
      <c r="S411" s="22" t="s">
        <v>289</v>
      </c>
    </row>
    <row r="412" spans="1:19" ht="14" x14ac:dyDescent="0.3">
      <c r="B412" s="21">
        <f t="shared" si="29"/>
        <v>6045709</v>
      </c>
      <c r="C412" s="21">
        <f t="shared" si="29"/>
        <v>5990318</v>
      </c>
      <c r="D412" s="21">
        <f t="shared" si="29"/>
        <v>6535607</v>
      </c>
      <c r="E412" s="21">
        <f t="shared" si="29"/>
        <v>8331691</v>
      </c>
      <c r="F412" s="21">
        <f t="shared" si="29"/>
        <v>11789492</v>
      </c>
      <c r="G412" s="21">
        <f t="shared" si="29"/>
        <v>12497673</v>
      </c>
      <c r="H412" s="21">
        <f t="shared" si="29"/>
        <v>15968398</v>
      </c>
      <c r="I412" s="21">
        <f t="shared" si="29"/>
        <v>16790534</v>
      </c>
      <c r="J412" s="21">
        <f t="shared" si="29"/>
        <v>21217597</v>
      </c>
      <c r="K412" s="21">
        <f t="shared" si="29"/>
        <v>20164165</v>
      </c>
      <c r="L412" s="21">
        <f t="shared" si="29"/>
        <v>19071622</v>
      </c>
      <c r="M412" s="21">
        <f t="shared" si="29"/>
        <v>27432303</v>
      </c>
      <c r="N412" s="21">
        <f t="shared" si="29"/>
        <v>20708995</v>
      </c>
      <c r="O412" s="21">
        <f t="shared" si="29"/>
        <v>18432917</v>
      </c>
      <c r="P412" s="21">
        <f t="shared" si="29"/>
        <v>22962424</v>
      </c>
      <c r="Q412" s="21" t="str">
        <f t="shared" si="29"/>
        <v/>
      </c>
      <c r="R412" s="18"/>
      <c r="S412" s="22" t="s">
        <v>290</v>
      </c>
    </row>
    <row r="413" spans="1:19" ht="14" x14ac:dyDescent="0.3">
      <c r="B413" s="21">
        <f t="shared" si="29"/>
        <v>6199157</v>
      </c>
      <c r="C413" s="21">
        <f t="shared" si="29"/>
        <v>5916294</v>
      </c>
      <c r="D413" s="21">
        <f t="shared" si="29"/>
        <v>6816401</v>
      </c>
      <c r="E413" s="21">
        <f t="shared" si="29"/>
        <v>8022314</v>
      </c>
      <c r="F413" s="21">
        <f t="shared" si="29"/>
        <v>11047199</v>
      </c>
      <c r="G413" s="21">
        <f t="shared" si="29"/>
        <v>13544586</v>
      </c>
      <c r="H413" s="21">
        <f t="shared" si="29"/>
        <v>15140068</v>
      </c>
      <c r="I413" s="21">
        <f t="shared" si="29"/>
        <v>18568886</v>
      </c>
      <c r="J413" s="21">
        <f t="shared" si="29"/>
        <v>22204711</v>
      </c>
      <c r="K413" s="21">
        <f t="shared" si="29"/>
        <v>19928765</v>
      </c>
      <c r="L413" s="21">
        <f t="shared" si="29"/>
        <v>19227436</v>
      </c>
      <c r="M413" s="21">
        <f t="shared" si="29"/>
        <v>23708604</v>
      </c>
      <c r="N413" s="21">
        <f t="shared" si="29"/>
        <v>20963026</v>
      </c>
      <c r="O413" s="21">
        <f t="shared" si="29"/>
        <v>17673892</v>
      </c>
      <c r="P413" s="21">
        <f t="shared" si="29"/>
        <v>23855280</v>
      </c>
      <c r="Q413" s="21" t="str">
        <f t="shared" si="29"/>
        <v/>
      </c>
      <c r="R413" s="18"/>
      <c r="S413" s="22" t="s">
        <v>291</v>
      </c>
    </row>
    <row r="414" spans="1:19" ht="14" x14ac:dyDescent="0.3">
      <c r="B414" s="21">
        <f t="shared" si="29"/>
        <v>6203551</v>
      </c>
      <c r="C414" s="21">
        <f t="shared" si="29"/>
        <v>6441688</v>
      </c>
      <c r="D414" s="21">
        <f t="shared" si="29"/>
        <v>7634169.6500000004</v>
      </c>
      <c r="E414" s="21">
        <f t="shared" si="29"/>
        <v>9115898.0299999993</v>
      </c>
      <c r="F414" s="21">
        <f t="shared" si="29"/>
        <v>11587854.369999999</v>
      </c>
      <c r="G414" s="21">
        <f t="shared" si="29"/>
        <v>14331296.029999999</v>
      </c>
      <c r="H414" s="21">
        <f t="shared" si="29"/>
        <v>16776561.85</v>
      </c>
      <c r="I414" s="21">
        <f t="shared" si="29"/>
        <v>19474348.550000001</v>
      </c>
      <c r="J414" s="21">
        <f t="shared" si="29"/>
        <v>22491414.050000001</v>
      </c>
      <c r="K414" s="21">
        <f t="shared" si="29"/>
        <v>20377780.34</v>
      </c>
      <c r="L414" s="21">
        <f t="shared" si="29"/>
        <v>23651210.190000001</v>
      </c>
      <c r="M414" s="21">
        <f t="shared" si="29"/>
        <v>22289268.949999999</v>
      </c>
      <c r="N414" s="21">
        <f>IFERROR(VLOOKUP($B$410,$4:$126,MATCH($S414&amp;"/"&amp;N$348,$2:$2,0),FALSE),IFERROR(VLOOKUP($B$410,$4:$126,MATCH($S413&amp;"/"&amp;N$348,$2:$2,0),FALSE),IFERROR(VLOOKUP($B$410,$4:$126,MATCH($S412&amp;"/"&amp;N$348,$2:$2,0),FALSE),IFERROR(VLOOKUP($B$410,$4:$126,MATCH($S411&amp;"/"&amp;N$348,$2:$2,0),FALSE),""))))</f>
        <v>20610004.989999998</v>
      </c>
      <c r="O414" s="21">
        <f>IFERROR(VLOOKUP($B$410,$4:$126,MATCH($S414&amp;"/"&amp;O$348,$2:$2,0),FALSE),IFERROR(VLOOKUP($B$410,$4:$126,MATCH($S413&amp;"/"&amp;O$348,$2:$2,0),FALSE),IFERROR(VLOOKUP($B$410,$4:$126,MATCH($S412&amp;"/"&amp;O$348,$2:$2,0),FALSE),IFERROR(VLOOKUP($B$410,$4:$126,MATCH($S411&amp;"/"&amp;O$348,$2:$2,0),FALSE),""))))</f>
        <v>20510683.539999999</v>
      </c>
      <c r="P414" s="21">
        <f>IFERROR(VLOOKUP($B$410,$4:$126,MATCH($S414&amp;"/"&amp;P$348,$2:$2,0),FALSE),IFERROR(VLOOKUP($B$410,$4:$126,MATCH($S413&amp;"/"&amp;P$348,$2:$2,0),FALSE),IFERROR(VLOOKUP($B$410,$4:$126,MATCH($S412&amp;"/"&amp;P$348,$2:$2,0),FALSE),IFERROR(VLOOKUP($B$410,$4:$126,MATCH($S411&amp;"/"&amp;P$348,$2:$2,0),FALSE),""))))</f>
        <v>24485031.02</v>
      </c>
      <c r="Q414" s="21">
        <f>IFERROR(VLOOKUP($B$410,$4:$126,MATCH($S414&amp;"/"&amp;Q$348,$2:$2,0),FALSE),IFERROR(VLOOKUP($B$410,$4:$126,MATCH($S413&amp;"/"&amp;Q$348,$2:$2,0),FALSE),IFERROR(VLOOKUP($B$410,$4:$126,MATCH($S412&amp;"/"&amp;Q$348,$2:$2,0),FALSE),IFERROR(VLOOKUP($B$410,$4:$126,MATCH($S411&amp;"/"&amp;Q$348,$2:$2,0),FALSE),""))))</f>
        <v>22346163</v>
      </c>
      <c r="R414" s="18"/>
      <c r="S414" s="22" t="s">
        <v>292</v>
      </c>
    </row>
    <row r="415" spans="1:19" ht="14" x14ac:dyDescent="0.3">
      <c r="B415" s="23">
        <f t="shared" ref="B415:M415" si="30">+B414/B$402</f>
        <v>0.4640225589330359</v>
      </c>
      <c r="C415" s="23">
        <f t="shared" si="30"/>
        <v>0.46456620453961295</v>
      </c>
      <c r="D415" s="23">
        <f t="shared" si="30"/>
        <v>0.4601117612789275</v>
      </c>
      <c r="E415" s="23">
        <f t="shared" si="30"/>
        <v>0.44085000776544986</v>
      </c>
      <c r="F415" s="23">
        <f t="shared" si="30"/>
        <v>0.44912426253173537</v>
      </c>
      <c r="G415" s="23">
        <f t="shared" si="30"/>
        <v>0.39873747643270147</v>
      </c>
      <c r="H415" s="23">
        <f t="shared" si="30"/>
        <v>0.37859387671298123</v>
      </c>
      <c r="I415" s="23">
        <f t="shared" si="30"/>
        <v>0.41442689006795669</v>
      </c>
      <c r="J415" s="23">
        <f t="shared" si="30"/>
        <v>0.43464834355322912</v>
      </c>
      <c r="K415" s="23">
        <f t="shared" si="30"/>
        <v>0.39996156519881809</v>
      </c>
      <c r="L415" s="23">
        <f t="shared" si="30"/>
        <v>0.43150201669353261</v>
      </c>
      <c r="M415" s="23">
        <f t="shared" si="30"/>
        <v>0.42823661154202497</v>
      </c>
      <c r="N415" s="23">
        <f>+N414/N$402</f>
        <v>0.36744020139524841</v>
      </c>
      <c r="O415" s="23">
        <f>+O414/O$402</f>
        <v>0.35009323168764434</v>
      </c>
      <c r="P415" s="23">
        <f>+P414/P$402</f>
        <v>0.3756251756519125</v>
      </c>
      <c r="Q415" s="23">
        <f>+Q414/Q$402</f>
        <v>0.3444558178056894</v>
      </c>
      <c r="R415" s="18"/>
      <c r="S415" s="24" t="s">
        <v>293</v>
      </c>
    </row>
    <row r="416" spans="1:19" ht="14" x14ac:dyDescent="0.3">
      <c r="B416" s="175" t="s">
        <v>141</v>
      </c>
      <c r="C416" s="175"/>
      <c r="D416" s="175"/>
      <c r="E416" s="175"/>
      <c r="F416" s="175"/>
      <c r="G416" s="175"/>
      <c r="H416" s="175"/>
      <c r="I416" s="175"/>
      <c r="J416" s="175"/>
      <c r="K416" s="175"/>
      <c r="L416" s="175"/>
      <c r="M416" s="175"/>
      <c r="N416" s="175"/>
      <c r="O416" s="28"/>
      <c r="P416" s="28"/>
      <c r="Q416" s="28"/>
      <c r="R416" s="18"/>
      <c r="S416" s="3"/>
    </row>
    <row r="417" spans="2:19" ht="14" x14ac:dyDescent="0.3">
      <c r="B417" s="21">
        <f t="shared" ref="B417:Q420" si="31">IFERROR(VLOOKUP($B$416,$4:$126,MATCH($S417&amp;"/"&amp;B$348,$2:$2,0),FALSE),"")</f>
        <v>500000</v>
      </c>
      <c r="C417" s="21">
        <f t="shared" si="31"/>
        <v>778854</v>
      </c>
      <c r="D417" s="21">
        <f t="shared" si="31"/>
        <v>318760</v>
      </c>
      <c r="E417" s="21">
        <f t="shared" si="31"/>
        <v>690000</v>
      </c>
      <c r="F417" s="21">
        <f t="shared" si="31"/>
        <v>1000000</v>
      </c>
      <c r="G417" s="21">
        <f t="shared" si="31"/>
        <v>1300000</v>
      </c>
      <c r="H417" s="21">
        <f t="shared" si="31"/>
        <v>1500000</v>
      </c>
      <c r="I417" s="21">
        <f t="shared" si="31"/>
        <v>3000000</v>
      </c>
      <c r="J417" s="21">
        <f t="shared" si="31"/>
        <v>5700000</v>
      </c>
      <c r="K417" s="21">
        <f t="shared" si="31"/>
        <v>4772031</v>
      </c>
      <c r="L417" s="21">
        <f t="shared" si="31"/>
        <v>3094780</v>
      </c>
      <c r="M417" s="21">
        <f t="shared" si="31"/>
        <v>7115431</v>
      </c>
      <c r="N417" s="21">
        <f t="shared" si="31"/>
        <v>12561886</v>
      </c>
      <c r="O417" s="21">
        <f t="shared" si="31"/>
        <v>3818384</v>
      </c>
      <c r="P417" s="21">
        <f t="shared" si="31"/>
        <v>6521821</v>
      </c>
      <c r="Q417" s="21">
        <f t="shared" si="31"/>
        <v>4067510</v>
      </c>
      <c r="R417" s="18"/>
      <c r="S417" s="22" t="s">
        <v>289</v>
      </c>
    </row>
    <row r="418" spans="2:19" ht="14" x14ac:dyDescent="0.3">
      <c r="B418" s="21">
        <f t="shared" si="31"/>
        <v>660000</v>
      </c>
      <c r="C418" s="21">
        <f t="shared" si="31"/>
        <v>550354</v>
      </c>
      <c r="D418" s="21">
        <f t="shared" si="31"/>
        <v>217200</v>
      </c>
      <c r="E418" s="21">
        <f t="shared" si="31"/>
        <v>630000</v>
      </c>
      <c r="F418" s="21">
        <f t="shared" si="31"/>
        <v>2000000</v>
      </c>
      <c r="G418" s="21">
        <f t="shared" si="31"/>
        <v>1800000</v>
      </c>
      <c r="H418" s="21">
        <f t="shared" si="31"/>
        <v>2350000</v>
      </c>
      <c r="I418" s="21">
        <f t="shared" si="31"/>
        <v>3000000</v>
      </c>
      <c r="J418" s="21">
        <f t="shared" si="31"/>
        <v>5700000</v>
      </c>
      <c r="K418" s="21">
        <f t="shared" si="31"/>
        <v>4953857</v>
      </c>
      <c r="L418" s="21">
        <f t="shared" si="31"/>
        <v>3079790</v>
      </c>
      <c r="M418" s="21">
        <f t="shared" si="31"/>
        <v>11073009</v>
      </c>
      <c r="N418" s="21">
        <f t="shared" si="31"/>
        <v>6772914</v>
      </c>
      <c r="O418" s="21">
        <f t="shared" si="31"/>
        <v>2789638</v>
      </c>
      <c r="P418" s="21">
        <f t="shared" si="31"/>
        <v>7379140</v>
      </c>
      <c r="Q418" s="21" t="str">
        <f t="shared" si="31"/>
        <v/>
      </c>
      <c r="R418" s="18"/>
      <c r="S418" s="22" t="s">
        <v>290</v>
      </c>
    </row>
    <row r="419" spans="2:19" ht="14" x14ac:dyDescent="0.3">
      <c r="B419" s="21">
        <f t="shared" si="31"/>
        <v>1207037</v>
      </c>
      <c r="C419" s="21">
        <f t="shared" si="31"/>
        <v>646240</v>
      </c>
      <c r="D419" s="21">
        <f t="shared" si="31"/>
        <v>140000</v>
      </c>
      <c r="E419" s="21">
        <f t="shared" si="31"/>
        <v>630000</v>
      </c>
      <c r="F419" s="21">
        <f t="shared" si="31"/>
        <v>2000000</v>
      </c>
      <c r="G419" s="21">
        <f t="shared" si="31"/>
        <v>2000000</v>
      </c>
      <c r="H419" s="21">
        <f t="shared" si="31"/>
        <v>3000000</v>
      </c>
      <c r="I419" s="21">
        <f t="shared" si="31"/>
        <v>4700000</v>
      </c>
      <c r="J419" s="21">
        <f t="shared" si="31"/>
        <v>7259117</v>
      </c>
      <c r="K419" s="21">
        <f t="shared" si="31"/>
        <v>4441881</v>
      </c>
      <c r="L419" s="21">
        <f t="shared" si="31"/>
        <v>3237580</v>
      </c>
      <c r="M419" s="21">
        <f t="shared" si="31"/>
        <v>8372207</v>
      </c>
      <c r="N419" s="21">
        <f t="shared" si="31"/>
        <v>5835493</v>
      </c>
      <c r="O419" s="21">
        <f t="shared" si="31"/>
        <v>4298369</v>
      </c>
      <c r="P419" s="21">
        <f t="shared" si="31"/>
        <v>7423232</v>
      </c>
      <c r="Q419" s="21" t="str">
        <f t="shared" si="31"/>
        <v/>
      </c>
      <c r="R419" s="18"/>
      <c r="S419" s="22" t="s">
        <v>291</v>
      </c>
    </row>
    <row r="420" spans="2:19" ht="14" x14ac:dyDescent="0.3">
      <c r="B420" s="21">
        <f t="shared" si="31"/>
        <v>1113224</v>
      </c>
      <c r="C420" s="21">
        <f t="shared" si="31"/>
        <v>646240</v>
      </c>
      <c r="D420" s="21">
        <f t="shared" si="31"/>
        <v>730000</v>
      </c>
      <c r="E420" s="21">
        <f t="shared" si="31"/>
        <v>300000</v>
      </c>
      <c r="F420" s="21">
        <f t="shared" si="31"/>
        <v>2000000</v>
      </c>
      <c r="G420" s="21">
        <f t="shared" si="31"/>
        <v>1860000</v>
      </c>
      <c r="H420" s="21">
        <f t="shared" si="31"/>
        <v>3000000</v>
      </c>
      <c r="I420" s="21">
        <f t="shared" si="31"/>
        <v>4700000</v>
      </c>
      <c r="J420" s="21">
        <f t="shared" si="31"/>
        <v>6257404.6399999997</v>
      </c>
      <c r="K420" s="21">
        <f t="shared" si="31"/>
        <v>4141137.5300000003</v>
      </c>
      <c r="L420" s="21">
        <f t="shared" si="31"/>
        <v>7247815.9799999995</v>
      </c>
      <c r="M420" s="21">
        <f t="shared" si="31"/>
        <v>6300948.8200000003</v>
      </c>
      <c r="N420" s="21">
        <f>IFERROR(VLOOKUP($B$416,$4:$126,MATCH($S420&amp;"/"&amp;N$348,$2:$2,0),FALSE),IFERROR(VLOOKUP($B$416,$4:$126,MATCH($S419&amp;"/"&amp;N$348,$2:$2,0),FALSE),IFERROR(VLOOKUP($B$416,$4:$126,MATCH($S418&amp;"/"&amp;N$348,$2:$2,0),FALSE),IFERROR(VLOOKUP($B$416,$4:$126,MATCH($S417&amp;"/"&amp;N$348,$2:$2,0),FALSE),""))))</f>
        <v>5323881.38</v>
      </c>
      <c r="O420" s="21">
        <f>IFERROR(VLOOKUP($B$416,$4:$126,MATCH($S420&amp;"/"&amp;O$348,$2:$2,0),FALSE),IFERROR(VLOOKUP($B$416,$4:$126,MATCH($S419&amp;"/"&amp;O$348,$2:$2,0),FALSE),IFERROR(VLOOKUP($B$416,$4:$126,MATCH($S418&amp;"/"&amp;O$348,$2:$2,0),FALSE),IFERROR(VLOOKUP($B$416,$4:$126,MATCH($S417&amp;"/"&amp;O$348,$2:$2,0),FALSE),""))))</f>
        <v>4414333.12</v>
      </c>
      <c r="P420" s="21">
        <f>IFERROR(VLOOKUP($B$416,$4:$126,MATCH($S420&amp;"/"&amp;P$348,$2:$2,0),FALSE),IFERROR(VLOOKUP($B$416,$4:$126,MATCH($S419&amp;"/"&amp;P$348,$2:$2,0),FALSE),IFERROR(VLOOKUP($B$416,$4:$126,MATCH($S418&amp;"/"&amp;P$348,$2:$2,0),FALSE),IFERROR(VLOOKUP($B$416,$4:$126,MATCH($S417&amp;"/"&amp;P$348,$2:$2,0),FALSE),""))))</f>
        <v>6247888.0099999998</v>
      </c>
      <c r="Q420" s="21">
        <f>IFERROR(VLOOKUP($B$416,$4:$126,MATCH($S420&amp;"/"&amp;Q$348,$2:$2,0),FALSE),IFERROR(VLOOKUP($B$416,$4:$126,MATCH($S419&amp;"/"&amp;Q$348,$2:$2,0),FALSE),IFERROR(VLOOKUP($B$416,$4:$126,MATCH($S418&amp;"/"&amp;Q$348,$2:$2,0),FALSE),IFERROR(VLOOKUP($B$416,$4:$126,MATCH($S417&amp;"/"&amp;Q$348,$2:$2,0),FALSE),""))))</f>
        <v>4067510</v>
      </c>
      <c r="R420" s="18"/>
      <c r="S420" s="22" t="s">
        <v>292</v>
      </c>
    </row>
    <row r="421" spans="2:19" ht="14" x14ac:dyDescent="0.3">
      <c r="B421" s="23">
        <f t="shared" ref="B421:M421" si="32">+B420/B$402</f>
        <v>8.3268606826262886E-2</v>
      </c>
      <c r="C421" s="23">
        <f t="shared" si="32"/>
        <v>4.6605992718318466E-2</v>
      </c>
      <c r="D421" s="23">
        <f t="shared" si="32"/>
        <v>4.3997134086955623E-2</v>
      </c>
      <c r="E421" s="23">
        <f t="shared" si="32"/>
        <v>1.4508170439641805E-2</v>
      </c>
      <c r="F421" s="23">
        <f t="shared" si="32"/>
        <v>7.7516380201408316E-2</v>
      </c>
      <c r="G421" s="23">
        <f t="shared" si="32"/>
        <v>5.1750497973966192E-2</v>
      </c>
      <c r="H421" s="23">
        <f t="shared" si="32"/>
        <v>6.7700500274968059E-2</v>
      </c>
      <c r="I421" s="23">
        <f t="shared" si="32"/>
        <v>0.10001907783043126</v>
      </c>
      <c r="J421" s="23">
        <f t="shared" si="32"/>
        <v>0.12092483628072687</v>
      </c>
      <c r="K421" s="23">
        <f t="shared" si="32"/>
        <v>8.1279502505539697E-2</v>
      </c>
      <c r="L421" s="23">
        <f t="shared" si="32"/>
        <v>0.13223201632684031</v>
      </c>
      <c r="M421" s="23">
        <f t="shared" si="32"/>
        <v>0.1210581189643064</v>
      </c>
      <c r="N421" s="23">
        <f>+N420/N$402</f>
        <v>9.4915457197645894E-2</v>
      </c>
      <c r="O421" s="23">
        <f>+O420/O$402</f>
        <v>7.5347471707254574E-2</v>
      </c>
      <c r="P421" s="23">
        <f>+P420/P$402</f>
        <v>9.5848930282863412E-2</v>
      </c>
      <c r="Q421" s="23">
        <f>+Q420/Q$402</f>
        <v>6.2698794575284336E-2</v>
      </c>
      <c r="R421" s="18"/>
      <c r="S421" s="24" t="s">
        <v>293</v>
      </c>
    </row>
    <row r="422" spans="2:19" ht="14" x14ac:dyDescent="0.3">
      <c r="B422" s="171" t="s">
        <v>142</v>
      </c>
      <c r="C422" s="171"/>
      <c r="D422" s="171"/>
      <c r="E422" s="171"/>
      <c r="F422" s="171"/>
      <c r="G422" s="171"/>
      <c r="H422" s="171"/>
      <c r="I422" s="171"/>
      <c r="J422" s="171"/>
      <c r="K422" s="171"/>
      <c r="L422" s="171"/>
      <c r="M422" s="171"/>
      <c r="N422" s="171"/>
      <c r="O422" s="27"/>
      <c r="P422" s="27"/>
      <c r="Q422" s="27"/>
      <c r="R422" s="18"/>
      <c r="S422" s="3"/>
    </row>
    <row r="423" spans="2:19" ht="14" x14ac:dyDescent="0.3">
      <c r="B423" s="21">
        <f t="shared" ref="B423:Q426" si="33">IFERROR(VLOOKUP($B$422,$4:$126,MATCH($S423&amp;"/"&amp;B$348,$2:$2,0),FALSE),"")</f>
        <v>910864</v>
      </c>
      <c r="C423" s="21">
        <f t="shared" si="33"/>
        <v>1463760</v>
      </c>
      <c r="D423" s="21">
        <f t="shared" si="33"/>
        <v>1690000</v>
      </c>
      <c r="E423" s="21">
        <f t="shared" si="33"/>
        <v>2000000</v>
      </c>
      <c r="F423" s="21">
        <f t="shared" si="33"/>
        <v>2000000</v>
      </c>
      <c r="G423" s="21">
        <f t="shared" si="33"/>
        <v>3500000</v>
      </c>
      <c r="H423" s="21">
        <f t="shared" si="33"/>
        <v>8900000</v>
      </c>
      <c r="I423" s="21">
        <f t="shared" si="33"/>
        <v>11850000</v>
      </c>
      <c r="J423" s="21">
        <f t="shared" si="33"/>
        <v>8650000</v>
      </c>
      <c r="K423" s="21">
        <f t="shared" si="33"/>
        <v>9699493</v>
      </c>
      <c r="L423" s="21">
        <f t="shared" si="33"/>
        <v>12917171</v>
      </c>
      <c r="M423" s="21">
        <f t="shared" si="33"/>
        <v>10000000</v>
      </c>
      <c r="N423" s="21">
        <f t="shared" si="33"/>
        <v>12430105</v>
      </c>
      <c r="O423" s="21">
        <f t="shared" si="33"/>
        <v>10006696</v>
      </c>
      <c r="P423" s="21">
        <f t="shared" si="33"/>
        <v>5868633</v>
      </c>
      <c r="Q423" s="21">
        <f t="shared" si="33"/>
        <v>9089587</v>
      </c>
      <c r="R423" s="18"/>
      <c r="S423" s="22" t="s">
        <v>289</v>
      </c>
    </row>
    <row r="424" spans="2:19" ht="14" x14ac:dyDescent="0.3">
      <c r="B424" s="21">
        <f t="shared" si="33"/>
        <v>1173856</v>
      </c>
      <c r="C424" s="21">
        <f t="shared" si="33"/>
        <v>1335000</v>
      </c>
      <c r="D424" s="21">
        <f t="shared" si="33"/>
        <v>2630000</v>
      </c>
      <c r="E424" s="21">
        <f t="shared" si="33"/>
        <v>2000000</v>
      </c>
      <c r="F424" s="21">
        <f t="shared" si="33"/>
        <v>1000000</v>
      </c>
      <c r="G424" s="21">
        <f t="shared" si="33"/>
        <v>4150000</v>
      </c>
      <c r="H424" s="21">
        <f t="shared" si="33"/>
        <v>8650000</v>
      </c>
      <c r="I424" s="21">
        <f t="shared" si="33"/>
        <v>11500000</v>
      </c>
      <c r="J424" s="21">
        <f t="shared" si="33"/>
        <v>8300000</v>
      </c>
      <c r="K424" s="21">
        <f t="shared" si="33"/>
        <v>13509102</v>
      </c>
      <c r="L424" s="21">
        <f t="shared" si="33"/>
        <v>12807574</v>
      </c>
      <c r="M424" s="21">
        <f t="shared" si="33"/>
        <v>6000000</v>
      </c>
      <c r="N424" s="21">
        <f t="shared" si="33"/>
        <v>8114475</v>
      </c>
      <c r="O424" s="21">
        <f t="shared" si="33"/>
        <v>10044839</v>
      </c>
      <c r="P424" s="21">
        <f t="shared" si="33"/>
        <v>5885368</v>
      </c>
      <c r="Q424" s="21" t="str">
        <f t="shared" si="33"/>
        <v/>
      </c>
      <c r="R424" s="18"/>
      <c r="S424" s="22" t="s">
        <v>290</v>
      </c>
    </row>
    <row r="425" spans="2:19" ht="14" x14ac:dyDescent="0.3">
      <c r="B425" s="21">
        <f t="shared" si="33"/>
        <v>1056754</v>
      </c>
      <c r="C425" s="21">
        <f t="shared" si="33"/>
        <v>1685640</v>
      </c>
      <c r="D425" s="21">
        <f t="shared" si="33"/>
        <v>2630000</v>
      </c>
      <c r="E425" s="21">
        <f t="shared" si="33"/>
        <v>3000000</v>
      </c>
      <c r="F425" s="21">
        <f t="shared" si="33"/>
        <v>2300000</v>
      </c>
      <c r="G425" s="21">
        <f t="shared" si="33"/>
        <v>8150000</v>
      </c>
      <c r="H425" s="21">
        <f t="shared" si="33"/>
        <v>10200000</v>
      </c>
      <c r="I425" s="21">
        <f t="shared" si="33"/>
        <v>10000000</v>
      </c>
      <c r="J425" s="21">
        <f t="shared" si="33"/>
        <v>7950000</v>
      </c>
      <c r="K425" s="21">
        <f t="shared" si="33"/>
        <v>11008875</v>
      </c>
      <c r="L425" s="21">
        <f t="shared" si="33"/>
        <v>10097137</v>
      </c>
      <c r="M425" s="21">
        <f t="shared" si="33"/>
        <v>6000000</v>
      </c>
      <c r="N425" s="21">
        <f t="shared" si="33"/>
        <v>8078408</v>
      </c>
      <c r="O425" s="21">
        <f t="shared" si="33"/>
        <v>10083401</v>
      </c>
      <c r="P425" s="21">
        <f t="shared" si="33"/>
        <v>9030375</v>
      </c>
      <c r="Q425" s="21" t="str">
        <f t="shared" si="33"/>
        <v/>
      </c>
      <c r="R425" s="18"/>
      <c r="S425" s="22" t="s">
        <v>291</v>
      </c>
    </row>
    <row r="426" spans="2:19" ht="14" x14ac:dyDescent="0.3">
      <c r="B426" s="21">
        <f t="shared" si="33"/>
        <v>1565000</v>
      </c>
      <c r="C426" s="21">
        <f t="shared" si="33"/>
        <v>1524080</v>
      </c>
      <c r="D426" s="21">
        <f t="shared" si="33"/>
        <v>2000000</v>
      </c>
      <c r="E426" s="21">
        <f t="shared" si="33"/>
        <v>2700000</v>
      </c>
      <c r="F426" s="21">
        <f t="shared" si="33"/>
        <v>3500000</v>
      </c>
      <c r="G426" s="21">
        <f t="shared" si="33"/>
        <v>7900000</v>
      </c>
      <c r="H426" s="21">
        <f t="shared" si="33"/>
        <v>10850000</v>
      </c>
      <c r="I426" s="21">
        <f t="shared" si="33"/>
        <v>9650000</v>
      </c>
      <c r="J426" s="21">
        <f t="shared" si="33"/>
        <v>10200000</v>
      </c>
      <c r="K426" s="21">
        <f t="shared" si="33"/>
        <v>10911167.76</v>
      </c>
      <c r="L426" s="21">
        <f t="shared" si="33"/>
        <v>10000000</v>
      </c>
      <c r="M426" s="21">
        <f t="shared" si="33"/>
        <v>7071652.2699999996</v>
      </c>
      <c r="N426" s="21">
        <f>IFERROR(VLOOKUP($B$422,$4:$126,MATCH($S426&amp;"/"&amp;N$348,$2:$2,0),FALSE),IFERROR(VLOOKUP($B$422,$4:$126,MATCH($S425&amp;"/"&amp;N$348,$2:$2,0),FALSE),IFERROR(VLOOKUP($B$422,$4:$126,MATCH($S424&amp;"/"&amp;N$348,$2:$2,0),FALSE),IFERROR(VLOOKUP($B$422,$4:$126,MATCH($S423&amp;"/"&amp;N$348,$2:$2,0),FALSE),""))))</f>
        <v>8055587.4500000002</v>
      </c>
      <c r="O426" s="21">
        <f>IFERROR(VLOOKUP($B$422,$4:$126,MATCH($S426&amp;"/"&amp;O$348,$2:$2,0),FALSE),IFERROR(VLOOKUP($B$422,$4:$126,MATCH($S425&amp;"/"&amp;O$348,$2:$2,0),FALSE),IFERROR(VLOOKUP($B$422,$4:$126,MATCH($S424&amp;"/"&amp;O$348,$2:$2,0),FALSE),IFERROR(VLOOKUP($B$422,$4:$126,MATCH($S423&amp;"/"&amp;O$348,$2:$2,0),FALSE),""))))</f>
        <v>8943368.3800000008</v>
      </c>
      <c r="P426" s="21">
        <f>IFERROR(VLOOKUP($B$422,$4:$126,MATCH($S426&amp;"/"&amp;P$348,$2:$2,0),FALSE),IFERROR(VLOOKUP($B$422,$4:$126,MATCH($S425&amp;"/"&amp;P$348,$2:$2,0),FALSE),IFERROR(VLOOKUP($B$422,$4:$126,MATCH($S424&amp;"/"&amp;P$348,$2:$2,0),FALSE),IFERROR(VLOOKUP($B$422,$4:$126,MATCH($S423&amp;"/"&amp;P$348,$2:$2,0),FALSE),""))))</f>
        <v>9055764.7699999996</v>
      </c>
      <c r="Q426" s="21">
        <f>IFERROR(VLOOKUP($B$422,$4:$126,MATCH($S426&amp;"/"&amp;Q$348,$2:$2,0),FALSE),IFERROR(VLOOKUP($B$422,$4:$126,MATCH($S425&amp;"/"&amp;Q$348,$2:$2,0),FALSE),IFERROR(VLOOKUP($B$422,$4:$126,MATCH($S424&amp;"/"&amp;Q$348,$2:$2,0),FALSE),IFERROR(VLOOKUP($B$422,$4:$126,MATCH($S423&amp;"/"&amp;Q$348,$2:$2,0),FALSE),""))))</f>
        <v>9089587</v>
      </c>
      <c r="R426" s="18"/>
      <c r="S426" s="22" t="s">
        <v>292</v>
      </c>
    </row>
    <row r="427" spans="2:19" ht="14" x14ac:dyDescent="0.3">
      <c r="B427" s="23">
        <f t="shared" ref="B427:M427" si="34">+B426/B$402</f>
        <v>0.11706122908156975</v>
      </c>
      <c r="C427" s="23">
        <f t="shared" si="34"/>
        <v>0.10991467780102564</v>
      </c>
      <c r="D427" s="23">
        <f t="shared" si="34"/>
        <v>0.12054009338891951</v>
      </c>
      <c r="E427" s="23">
        <f t="shared" si="34"/>
        <v>0.13057353395677626</v>
      </c>
      <c r="F427" s="23">
        <f t="shared" si="34"/>
        <v>0.13565366535246456</v>
      </c>
      <c r="G427" s="23">
        <f t="shared" si="34"/>
        <v>0.21980050214749081</v>
      </c>
      <c r="H427" s="23">
        <f t="shared" si="34"/>
        <v>0.2448501426611345</v>
      </c>
      <c r="I427" s="23">
        <f t="shared" si="34"/>
        <v>0.20535831937524718</v>
      </c>
      <c r="J427" s="23">
        <f t="shared" si="34"/>
        <v>0.19711580136256204</v>
      </c>
      <c r="K427" s="23">
        <f t="shared" si="34"/>
        <v>0.21415716837766649</v>
      </c>
      <c r="L427" s="23">
        <f t="shared" si="34"/>
        <v>0.18244394820691948</v>
      </c>
      <c r="M427" s="23">
        <f t="shared" si="34"/>
        <v>0.13586539840770637</v>
      </c>
      <c r="N427" s="23">
        <f>+N426/N$402</f>
        <v>0.14361698002602163</v>
      </c>
      <c r="O427" s="23">
        <f>+O426/O$402</f>
        <v>0.15265277396636645</v>
      </c>
      <c r="P427" s="23">
        <f>+P426/P$402</f>
        <v>0.13892460375546017</v>
      </c>
      <c r="Q427" s="23">
        <f>+Q426/Q$402</f>
        <v>0.14011180011534699</v>
      </c>
      <c r="R427" s="18"/>
      <c r="S427" s="24" t="s">
        <v>293</v>
      </c>
    </row>
    <row r="428" spans="2:19" ht="14" x14ac:dyDescent="0.3">
      <c r="B428" s="171" t="s">
        <v>143</v>
      </c>
      <c r="C428" s="171"/>
      <c r="D428" s="171"/>
      <c r="E428" s="171"/>
      <c r="F428" s="171"/>
      <c r="G428" s="171"/>
      <c r="H428" s="171"/>
      <c r="I428" s="171"/>
      <c r="J428" s="171"/>
      <c r="K428" s="171"/>
      <c r="L428" s="171"/>
      <c r="M428" s="171"/>
      <c r="N428" s="171"/>
      <c r="O428" s="27"/>
      <c r="P428" s="27"/>
      <c r="Q428" s="27"/>
      <c r="R428" s="18"/>
      <c r="S428" s="3"/>
    </row>
    <row r="429" spans="2:19" ht="14" x14ac:dyDescent="0.3">
      <c r="B429" s="21">
        <f t="shared" ref="B429:Q432" si="35">IFERROR(VLOOKUP($B$428,$4:$126,MATCH($S429&amp;"/"&amp;B$348,$2:$2,0),FALSE),"")</f>
        <v>1410864</v>
      </c>
      <c r="C429" s="21">
        <f t="shared" si="35"/>
        <v>2242614</v>
      </c>
      <c r="D429" s="21">
        <f t="shared" si="35"/>
        <v>2008760</v>
      </c>
      <c r="E429" s="21">
        <f t="shared" si="35"/>
        <v>2690000</v>
      </c>
      <c r="F429" s="21">
        <f t="shared" si="35"/>
        <v>3000000</v>
      </c>
      <c r="G429" s="21">
        <f t="shared" si="35"/>
        <v>4800000</v>
      </c>
      <c r="H429" s="21">
        <f t="shared" si="35"/>
        <v>10400000</v>
      </c>
      <c r="I429" s="21">
        <f t="shared" si="35"/>
        <v>14850000</v>
      </c>
      <c r="J429" s="21">
        <f t="shared" si="35"/>
        <v>14350000</v>
      </c>
      <c r="K429" s="21">
        <f t="shared" si="35"/>
        <v>14471524</v>
      </c>
      <c r="L429" s="21">
        <f t="shared" si="35"/>
        <v>16011951</v>
      </c>
      <c r="M429" s="21">
        <f t="shared" si="35"/>
        <v>17115431</v>
      </c>
      <c r="N429" s="21">
        <f t="shared" si="35"/>
        <v>24991991</v>
      </c>
      <c r="O429" s="21">
        <f t="shared" si="35"/>
        <v>13825080</v>
      </c>
      <c r="P429" s="21">
        <f t="shared" si="35"/>
        <v>12390454</v>
      </c>
      <c r="Q429" s="21">
        <f t="shared" si="35"/>
        <v>13157097</v>
      </c>
      <c r="R429" s="18"/>
      <c r="S429" s="22" t="s">
        <v>289</v>
      </c>
    </row>
    <row r="430" spans="2:19" ht="14" x14ac:dyDescent="0.3">
      <c r="B430" s="21">
        <f t="shared" si="35"/>
        <v>1833856</v>
      </c>
      <c r="C430" s="21">
        <f t="shared" si="35"/>
        <v>1885354</v>
      </c>
      <c r="D430" s="21">
        <f t="shared" si="35"/>
        <v>2847200</v>
      </c>
      <c r="E430" s="21">
        <f t="shared" si="35"/>
        <v>2630000</v>
      </c>
      <c r="F430" s="21">
        <f t="shared" si="35"/>
        <v>3000000</v>
      </c>
      <c r="G430" s="21">
        <f t="shared" si="35"/>
        <v>5950000</v>
      </c>
      <c r="H430" s="21">
        <f t="shared" si="35"/>
        <v>11000000</v>
      </c>
      <c r="I430" s="21">
        <f t="shared" si="35"/>
        <v>14500000</v>
      </c>
      <c r="J430" s="21">
        <f t="shared" si="35"/>
        <v>14000000</v>
      </c>
      <c r="K430" s="21">
        <f t="shared" si="35"/>
        <v>18462959</v>
      </c>
      <c r="L430" s="21">
        <f t="shared" si="35"/>
        <v>15887364</v>
      </c>
      <c r="M430" s="21">
        <f t="shared" si="35"/>
        <v>17073009</v>
      </c>
      <c r="N430" s="21">
        <f t="shared" si="35"/>
        <v>14887389</v>
      </c>
      <c r="O430" s="21">
        <f t="shared" si="35"/>
        <v>12834477</v>
      </c>
      <c r="P430" s="21">
        <f t="shared" si="35"/>
        <v>13264508</v>
      </c>
      <c r="Q430" s="21" t="str">
        <f t="shared" si="35"/>
        <v/>
      </c>
      <c r="R430" s="18"/>
      <c r="S430" s="22" t="s">
        <v>290</v>
      </c>
    </row>
    <row r="431" spans="2:19" ht="14" x14ac:dyDescent="0.3">
      <c r="B431" s="21">
        <f t="shared" si="35"/>
        <v>2263791</v>
      </c>
      <c r="C431" s="21">
        <f t="shared" si="35"/>
        <v>2331880</v>
      </c>
      <c r="D431" s="21">
        <f t="shared" si="35"/>
        <v>2770000</v>
      </c>
      <c r="E431" s="21">
        <f t="shared" si="35"/>
        <v>3630000</v>
      </c>
      <c r="F431" s="21">
        <f t="shared" si="35"/>
        <v>4300000</v>
      </c>
      <c r="G431" s="21">
        <f t="shared" si="35"/>
        <v>10150000</v>
      </c>
      <c r="H431" s="21">
        <f t="shared" si="35"/>
        <v>13200000</v>
      </c>
      <c r="I431" s="21">
        <f t="shared" si="35"/>
        <v>14700000</v>
      </c>
      <c r="J431" s="21">
        <f t="shared" si="35"/>
        <v>15209117</v>
      </c>
      <c r="K431" s="21">
        <f t="shared" si="35"/>
        <v>15450756</v>
      </c>
      <c r="L431" s="21">
        <f t="shared" si="35"/>
        <v>13334717</v>
      </c>
      <c r="M431" s="21">
        <f t="shared" si="35"/>
        <v>14372207</v>
      </c>
      <c r="N431" s="21">
        <f t="shared" si="35"/>
        <v>13913901</v>
      </c>
      <c r="O431" s="21">
        <f t="shared" si="35"/>
        <v>14381770</v>
      </c>
      <c r="P431" s="21">
        <f t="shared" si="35"/>
        <v>16453607</v>
      </c>
      <c r="Q431" s="21" t="str">
        <f t="shared" si="35"/>
        <v/>
      </c>
      <c r="R431" s="18"/>
      <c r="S431" s="22" t="s">
        <v>291</v>
      </c>
    </row>
    <row r="432" spans="2:19" ht="14" x14ac:dyDescent="0.3">
      <c r="B432" s="21">
        <f t="shared" si="35"/>
        <v>2678224</v>
      </c>
      <c r="C432" s="21">
        <f t="shared" si="35"/>
        <v>2170320</v>
      </c>
      <c r="D432" s="21">
        <f t="shared" si="35"/>
        <v>2730000</v>
      </c>
      <c r="E432" s="21">
        <f t="shared" si="35"/>
        <v>3000000</v>
      </c>
      <c r="F432" s="21">
        <f t="shared" si="35"/>
        <v>5500000</v>
      </c>
      <c r="G432" s="21">
        <f t="shared" si="35"/>
        <v>9760000</v>
      </c>
      <c r="H432" s="21">
        <f t="shared" si="35"/>
        <v>13850000</v>
      </c>
      <c r="I432" s="21">
        <f t="shared" si="35"/>
        <v>14350000</v>
      </c>
      <c r="J432" s="21">
        <f t="shared" si="35"/>
        <v>16457404.640000001</v>
      </c>
      <c r="K432" s="21">
        <f t="shared" si="35"/>
        <v>15052305.289999999</v>
      </c>
      <c r="L432" s="21">
        <f t="shared" si="35"/>
        <v>17247815.98</v>
      </c>
      <c r="M432" s="21">
        <f t="shared" si="35"/>
        <v>13372601.09</v>
      </c>
      <c r="N432" s="21">
        <f>IFERROR(VLOOKUP($B$428,$4:$126,MATCH($S432&amp;"/"&amp;N$348,$2:$2,0),FALSE),IFERROR(VLOOKUP($B$428,$4:$126,MATCH($S431&amp;"/"&amp;N$348,$2:$2,0),FALSE),IFERROR(VLOOKUP($B$428,$4:$126,MATCH($S430&amp;"/"&amp;N$348,$2:$2,0),FALSE),IFERROR(VLOOKUP($B$428,$4:$126,MATCH($S429&amp;"/"&amp;N$348,$2:$2,0),FALSE),""))))</f>
        <v>13379468.83</v>
      </c>
      <c r="O432" s="21">
        <f>IFERROR(VLOOKUP($B$428,$4:$126,MATCH($S432&amp;"/"&amp;O$348,$2:$2,0),FALSE),IFERROR(VLOOKUP($B$428,$4:$126,MATCH($S431&amp;"/"&amp;O$348,$2:$2,0),FALSE),IFERROR(VLOOKUP($B$428,$4:$126,MATCH($S430&amp;"/"&amp;O$348,$2:$2,0),FALSE),IFERROR(VLOOKUP($B$428,$4:$126,MATCH($S429&amp;"/"&amp;O$348,$2:$2,0),FALSE),""))))</f>
        <v>13357701.5</v>
      </c>
      <c r="P432" s="21">
        <f>IFERROR(VLOOKUP($B$428,$4:$126,MATCH($S432&amp;"/"&amp;P$348,$2:$2,0),FALSE),IFERROR(VLOOKUP($B$428,$4:$126,MATCH($S431&amp;"/"&amp;P$348,$2:$2,0),FALSE),IFERROR(VLOOKUP($B$428,$4:$126,MATCH($S430&amp;"/"&amp;P$348,$2:$2,0),FALSE),IFERROR(VLOOKUP($B$428,$4:$126,MATCH($S429&amp;"/"&amp;P$348,$2:$2,0),FALSE),""))))</f>
        <v>15303652.779999999</v>
      </c>
      <c r="Q432" s="21">
        <f>IFERROR(VLOOKUP($B$428,$4:$126,MATCH($S432&amp;"/"&amp;Q$348,$2:$2,0),FALSE),IFERROR(VLOOKUP($B$428,$4:$126,MATCH($S431&amp;"/"&amp;Q$348,$2:$2,0),FALSE),IFERROR(VLOOKUP($B$428,$4:$126,MATCH($S430&amp;"/"&amp;Q$348,$2:$2,0),FALSE),IFERROR(VLOOKUP($B$428,$4:$126,MATCH($S429&amp;"/"&amp;Q$348,$2:$2,0),FALSE),""))))</f>
        <v>13157097</v>
      </c>
      <c r="R432" s="18"/>
      <c r="S432" s="22" t="s">
        <v>292</v>
      </c>
    </row>
    <row r="433" spans="1:19" s="32" customFormat="1" ht="14" x14ac:dyDescent="0.3">
      <c r="A433" s="29"/>
      <c r="B433" s="30">
        <f t="shared" ref="B433:Q433" si="36">+B432/B$457</f>
        <v>0.54037753452285808</v>
      </c>
      <c r="C433" s="30">
        <f t="shared" si="36"/>
        <v>0.41155732897336517</v>
      </c>
      <c r="D433" s="30">
        <f t="shared" si="36"/>
        <v>0.43762590020248804</v>
      </c>
      <c r="E433" s="30">
        <f t="shared" si="36"/>
        <v>0.369399328531266</v>
      </c>
      <c r="F433" s="30">
        <f t="shared" si="36"/>
        <v>0.55781534270146738</v>
      </c>
      <c r="G433" s="30">
        <f t="shared" si="36"/>
        <v>0.76751406988155524</v>
      </c>
      <c r="H433" s="30">
        <f t="shared" si="36"/>
        <v>0.88207439242322572</v>
      </c>
      <c r="I433" s="30">
        <f t="shared" si="36"/>
        <v>0.84898074158715076</v>
      </c>
      <c r="J433" s="30">
        <f t="shared" si="36"/>
        <v>0.94094116201274614</v>
      </c>
      <c r="K433" s="30">
        <f t="shared" si="36"/>
        <v>0.80775294975056056</v>
      </c>
      <c r="L433" s="30">
        <f t="shared" si="36"/>
        <v>0.86611108693309036</v>
      </c>
      <c r="M433" s="30">
        <f t="shared" si="36"/>
        <v>0.63263090488367779</v>
      </c>
      <c r="N433" s="30">
        <f t="shared" si="36"/>
        <v>0.62041826909551112</v>
      </c>
      <c r="O433" s="30">
        <f t="shared" si="36"/>
        <v>0.58354961615189871</v>
      </c>
      <c r="P433" s="30">
        <f t="shared" si="36"/>
        <v>0.63118571805383017</v>
      </c>
      <c r="Q433" s="30">
        <f t="shared" si="36"/>
        <v>0.50886396039824533</v>
      </c>
      <c r="R433" s="18"/>
      <c r="S433" s="31" t="s">
        <v>296</v>
      </c>
    </row>
    <row r="434" spans="1:19" ht="14" x14ac:dyDescent="0.3">
      <c r="A434" s="16"/>
      <c r="B434" s="171" t="s">
        <v>121</v>
      </c>
      <c r="C434" s="171"/>
      <c r="D434" s="171"/>
      <c r="E434" s="171"/>
      <c r="F434" s="171"/>
      <c r="G434" s="171"/>
      <c r="H434" s="171"/>
      <c r="I434" s="171"/>
      <c r="J434" s="171"/>
      <c r="K434" s="171"/>
      <c r="L434" s="171"/>
      <c r="M434" s="171"/>
      <c r="N434" s="171"/>
      <c r="O434" s="27"/>
      <c r="P434" s="27"/>
      <c r="Q434" s="27"/>
      <c r="R434" s="18"/>
      <c r="S434" s="3"/>
    </row>
    <row r="435" spans="1:19" ht="14" x14ac:dyDescent="0.3">
      <c r="B435" s="21">
        <f t="shared" ref="B435:Q438" si="37">IFERROR(VLOOKUP($B$434,$4:$126,MATCH($S435&amp;"/"&amp;B$348,$2:$2,0),FALSE),"")</f>
        <v>1569466</v>
      </c>
      <c r="C435" s="21">
        <f t="shared" si="37"/>
        <v>2125152</v>
      </c>
      <c r="D435" s="21">
        <f t="shared" si="37"/>
        <v>2332031</v>
      </c>
      <c r="E435" s="21">
        <f t="shared" si="37"/>
        <v>2728383</v>
      </c>
      <c r="F435" s="21">
        <f t="shared" si="37"/>
        <v>2770617</v>
      </c>
      <c r="G435" s="21">
        <f t="shared" si="37"/>
        <v>4359370</v>
      </c>
      <c r="H435" s="21">
        <f t="shared" si="37"/>
        <v>9952410</v>
      </c>
      <c r="I435" s="21">
        <f t="shared" si="37"/>
        <v>12846223</v>
      </c>
      <c r="J435" s="21">
        <f t="shared" si="37"/>
        <v>9614152</v>
      </c>
      <c r="K435" s="21">
        <f t="shared" si="37"/>
        <v>10734371</v>
      </c>
      <c r="L435" s="21">
        <f t="shared" si="37"/>
        <v>13901098</v>
      </c>
      <c r="M435" s="21">
        <f t="shared" si="37"/>
        <v>11262394</v>
      </c>
      <c r="N435" s="21">
        <f t="shared" si="37"/>
        <v>13821195</v>
      </c>
      <c r="O435" s="21">
        <f t="shared" si="37"/>
        <v>15852490</v>
      </c>
      <c r="P435" s="21">
        <f t="shared" si="37"/>
        <v>12300755</v>
      </c>
      <c r="Q435" s="21">
        <f t="shared" si="37"/>
        <v>16671826</v>
      </c>
      <c r="R435" s="18"/>
      <c r="S435" s="22" t="s">
        <v>289</v>
      </c>
    </row>
    <row r="436" spans="1:19" ht="14" x14ac:dyDescent="0.3">
      <c r="B436" s="21">
        <f t="shared" si="37"/>
        <v>1810546</v>
      </c>
      <c r="C436" s="21">
        <f t="shared" si="37"/>
        <v>1991973</v>
      </c>
      <c r="D436" s="21">
        <f t="shared" si="37"/>
        <v>3345765</v>
      </c>
      <c r="E436" s="21">
        <f t="shared" si="37"/>
        <v>2735743</v>
      </c>
      <c r="F436" s="21">
        <f t="shared" si="37"/>
        <v>1801923</v>
      </c>
      <c r="G436" s="21">
        <f t="shared" si="37"/>
        <v>5035807</v>
      </c>
      <c r="H436" s="21">
        <f t="shared" si="37"/>
        <v>9683796</v>
      </c>
      <c r="I436" s="21">
        <f t="shared" si="37"/>
        <v>12501635</v>
      </c>
      <c r="J436" s="21">
        <f t="shared" si="37"/>
        <v>9260985</v>
      </c>
      <c r="K436" s="21">
        <f t="shared" si="37"/>
        <v>14518223</v>
      </c>
      <c r="L436" s="21">
        <f t="shared" si="37"/>
        <v>13747851</v>
      </c>
      <c r="M436" s="21">
        <f t="shared" si="37"/>
        <v>7308712</v>
      </c>
      <c r="N436" s="21">
        <f t="shared" si="37"/>
        <v>13797553</v>
      </c>
      <c r="O436" s="21">
        <f t="shared" si="37"/>
        <v>16393992</v>
      </c>
      <c r="P436" s="21">
        <f t="shared" si="37"/>
        <v>12612154</v>
      </c>
      <c r="Q436" s="21" t="str">
        <f t="shared" si="37"/>
        <v/>
      </c>
      <c r="R436" s="18"/>
      <c r="S436" s="22" t="s">
        <v>290</v>
      </c>
    </row>
    <row r="437" spans="1:19" ht="14" x14ac:dyDescent="0.3">
      <c r="B437" s="21">
        <f t="shared" si="37"/>
        <v>1692337</v>
      </c>
      <c r="C437" s="21">
        <f t="shared" si="37"/>
        <v>2325880</v>
      </c>
      <c r="D437" s="21">
        <f t="shared" si="37"/>
        <v>3338138</v>
      </c>
      <c r="E437" s="21">
        <f t="shared" si="37"/>
        <v>3756107</v>
      </c>
      <c r="F437" s="21">
        <f t="shared" si="37"/>
        <v>3149766</v>
      </c>
      <c r="G437" s="21">
        <f t="shared" si="37"/>
        <v>9064317</v>
      </c>
      <c r="H437" s="21">
        <f t="shared" si="37"/>
        <v>11203526</v>
      </c>
      <c r="I437" s="21">
        <f t="shared" si="37"/>
        <v>10964447</v>
      </c>
      <c r="J437" s="21">
        <f t="shared" si="37"/>
        <v>8901119</v>
      </c>
      <c r="K437" s="21">
        <f t="shared" si="37"/>
        <v>12091964</v>
      </c>
      <c r="L437" s="21">
        <f t="shared" si="37"/>
        <v>11061409</v>
      </c>
      <c r="M437" s="21">
        <f t="shared" si="37"/>
        <v>7357654</v>
      </c>
      <c r="N437" s="21">
        <f t="shared" si="37"/>
        <v>13754572</v>
      </c>
      <c r="O437" s="21">
        <f t="shared" si="37"/>
        <v>16368626</v>
      </c>
      <c r="P437" s="21">
        <f t="shared" si="37"/>
        <v>15966912</v>
      </c>
      <c r="Q437" s="21" t="str">
        <f t="shared" si="37"/>
        <v/>
      </c>
      <c r="R437" s="18"/>
      <c r="S437" s="22" t="s">
        <v>291</v>
      </c>
    </row>
    <row r="438" spans="1:19" ht="14" x14ac:dyDescent="0.3">
      <c r="B438" s="21">
        <f t="shared" si="37"/>
        <v>2209310</v>
      </c>
      <c r="C438" s="21">
        <f t="shared" si="37"/>
        <v>2150904</v>
      </c>
      <c r="D438" s="21">
        <f t="shared" si="37"/>
        <v>2719610.8</v>
      </c>
      <c r="E438" s="21">
        <f t="shared" si="37"/>
        <v>3440809.74</v>
      </c>
      <c r="F438" s="21">
        <f t="shared" si="37"/>
        <v>4353244.1399999997</v>
      </c>
      <c r="G438" s="21">
        <f t="shared" si="37"/>
        <v>8894003.3100000005</v>
      </c>
      <c r="H438" s="21">
        <f t="shared" si="37"/>
        <v>11834623.310000001</v>
      </c>
      <c r="I438" s="21">
        <f t="shared" si="37"/>
        <v>10614057.5</v>
      </c>
      <c r="J438" s="21">
        <f t="shared" si="37"/>
        <v>11764449.09</v>
      </c>
      <c r="K438" s="21">
        <f t="shared" si="37"/>
        <v>11936774.060000001</v>
      </c>
      <c r="L438" s="21">
        <f t="shared" si="37"/>
        <v>11246048.98</v>
      </c>
      <c r="M438" s="21">
        <f t="shared" si="37"/>
        <v>8621606.8699999992</v>
      </c>
      <c r="N438" s="21">
        <f>IFERROR(VLOOKUP($B$434,$4:$126,MATCH($S438&amp;"/"&amp;N$348,$2:$2,0),FALSE),IFERROR(VLOOKUP($B$434,$4:$126,MATCH($S437&amp;"/"&amp;N$348,$2:$2,0),FALSE),IFERROR(VLOOKUP($B$434,$4:$126,MATCH($S436&amp;"/"&amp;N$348,$2:$2,0),FALSE),IFERROR(VLOOKUP($B$434,$4:$126,MATCH($S435&amp;"/"&amp;N$348,$2:$2,0),FALSE),""))))</f>
        <v>13915525.23</v>
      </c>
      <c r="O438" s="21">
        <f>IFERROR(VLOOKUP($B$434,$4:$126,MATCH($S438&amp;"/"&amp;O$348,$2:$2,0),FALSE),IFERROR(VLOOKUP($B$434,$4:$126,MATCH($S437&amp;"/"&amp;O$348,$2:$2,0),FALSE),IFERROR(VLOOKUP($B$434,$4:$126,MATCH($S436&amp;"/"&amp;O$348,$2:$2,0),FALSE),IFERROR(VLOOKUP($B$434,$4:$126,MATCH($S435&amp;"/"&amp;O$348,$2:$2,0),FALSE),""))))</f>
        <v>15185230.630000001</v>
      </c>
      <c r="P438" s="21">
        <f>IFERROR(VLOOKUP($B$434,$4:$126,MATCH($S438&amp;"/"&amp;P$348,$2:$2,0),FALSE),IFERROR(VLOOKUP($B$434,$4:$126,MATCH($S437&amp;"/"&amp;P$348,$2:$2,0),FALSE),IFERROR(VLOOKUP($B$434,$4:$126,MATCH($S436&amp;"/"&amp;P$348,$2:$2,0),FALSE),IFERROR(VLOOKUP($B$434,$4:$126,MATCH($S435&amp;"/"&amp;P$348,$2:$2,0),FALSE),""))))</f>
        <v>16453831.609999999</v>
      </c>
      <c r="Q438" s="21">
        <f>IFERROR(VLOOKUP($B$434,$4:$126,MATCH($S438&amp;"/"&amp;Q$348,$2:$2,0),FALSE),IFERROR(VLOOKUP($B$434,$4:$126,MATCH($S437&amp;"/"&amp;Q$348,$2:$2,0),FALSE),IFERROR(VLOOKUP($B$434,$4:$126,MATCH($S436&amp;"/"&amp;Q$348,$2:$2,0),FALSE),IFERROR(VLOOKUP($B$434,$4:$126,MATCH($S435&amp;"/"&amp;Q$348,$2:$2,0),FALSE),""))))</f>
        <v>16671826</v>
      </c>
      <c r="R438" s="18"/>
      <c r="S438" s="22" t="s">
        <v>292</v>
      </c>
    </row>
    <row r="439" spans="1:19" ht="14" x14ac:dyDescent="0.3">
      <c r="B439" s="23">
        <f t="shared" ref="B439:M439" si="38">+B438/B$402</f>
        <v>0.16525529969469832</v>
      </c>
      <c r="C439" s="23">
        <f t="shared" si="38"/>
        <v>0.15512041371905494</v>
      </c>
      <c r="D439" s="23">
        <f t="shared" si="38"/>
        <v>0.16391106990675702</v>
      </c>
      <c r="E439" s="23">
        <f t="shared" si="38"/>
        <v>0.16639951386099869</v>
      </c>
      <c r="F439" s="23">
        <f t="shared" si="38"/>
        <v>0.16872386393289637</v>
      </c>
      <c r="G439" s="23">
        <f t="shared" si="38"/>
        <v>0.24745650552398044</v>
      </c>
      <c r="H439" s="23">
        <f t="shared" si="38"/>
        <v>0.26706997288426615</v>
      </c>
      <c r="I439" s="23">
        <f t="shared" si="38"/>
        <v>0.22587409429556865</v>
      </c>
      <c r="J439" s="23">
        <f t="shared" si="38"/>
        <v>0.22734890293768761</v>
      </c>
      <c r="K439" s="23">
        <f t="shared" si="38"/>
        <v>0.23428708901581236</v>
      </c>
      <c r="L439" s="23">
        <f t="shared" si="38"/>
        <v>0.20517735776395996</v>
      </c>
      <c r="M439" s="23">
        <f t="shared" si="38"/>
        <v>0.16564418152692459</v>
      </c>
      <c r="N439" s="23">
        <f>+N438/N$402</f>
        <v>0.24808938161406344</v>
      </c>
      <c r="O439" s="23">
        <f>+O438/O$402</f>
        <v>0.25919401734277375</v>
      </c>
      <c r="P439" s="23">
        <f>+P438/P$402</f>
        <v>0.25241844225579585</v>
      </c>
      <c r="Q439" s="23">
        <f>+Q438/Q$402</f>
        <v>0.25698852456881099</v>
      </c>
      <c r="R439" s="18"/>
      <c r="S439" s="24" t="s">
        <v>293</v>
      </c>
    </row>
    <row r="440" spans="1:19" ht="14" x14ac:dyDescent="0.3">
      <c r="B440" s="173" t="s">
        <v>122</v>
      </c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73"/>
      <c r="O440" s="26"/>
      <c r="P440" s="26"/>
      <c r="Q440" s="26"/>
      <c r="R440" s="18"/>
      <c r="S440" s="3"/>
    </row>
    <row r="441" spans="1:19" ht="14" x14ac:dyDescent="0.3">
      <c r="B441" s="21">
        <f t="shared" ref="B441:Q444" si="39">IFERROR(VLOOKUP($B$440,$4:$126,MATCH($S441&amp;"/"&amp;B$348,$2:$2,0),FALSE),"")</f>
        <v>7736924</v>
      </c>
      <c r="C441" s="21">
        <f t="shared" si="39"/>
        <v>8656487</v>
      </c>
      <c r="D441" s="21">
        <f t="shared" si="39"/>
        <v>9095045</v>
      </c>
      <c r="E441" s="21">
        <f t="shared" si="39"/>
        <v>11123681</v>
      </c>
      <c r="F441" s="21">
        <f t="shared" si="39"/>
        <v>13433051</v>
      </c>
      <c r="G441" s="21">
        <f t="shared" si="39"/>
        <v>16565862</v>
      </c>
      <c r="H441" s="21">
        <f t="shared" si="39"/>
        <v>24641981</v>
      </c>
      <c r="I441" s="21">
        <f t="shared" si="39"/>
        <v>29581566</v>
      </c>
      <c r="J441" s="21">
        <f t="shared" si="39"/>
        <v>30089959</v>
      </c>
      <c r="K441" s="21">
        <f t="shared" si="39"/>
        <v>31516754</v>
      </c>
      <c r="L441" s="21">
        <f t="shared" si="39"/>
        <v>32734389</v>
      </c>
      <c r="M441" s="21">
        <f t="shared" si="39"/>
        <v>34726104</v>
      </c>
      <c r="N441" s="21">
        <f t="shared" si="39"/>
        <v>41138695</v>
      </c>
      <c r="O441" s="21">
        <f t="shared" si="39"/>
        <v>35617584</v>
      </c>
      <c r="P441" s="21">
        <f t="shared" si="39"/>
        <v>34192981</v>
      </c>
      <c r="Q441" s="21">
        <f t="shared" si="39"/>
        <v>39017989</v>
      </c>
      <c r="R441" s="18"/>
      <c r="S441" s="22" t="s">
        <v>289</v>
      </c>
    </row>
    <row r="442" spans="1:19" ht="14" x14ac:dyDescent="0.3">
      <c r="B442" s="21">
        <f t="shared" si="39"/>
        <v>7856255</v>
      </c>
      <c r="C442" s="21">
        <f t="shared" si="39"/>
        <v>7982291</v>
      </c>
      <c r="D442" s="21">
        <f t="shared" si="39"/>
        <v>9881372</v>
      </c>
      <c r="E442" s="21">
        <f t="shared" si="39"/>
        <v>11067434</v>
      </c>
      <c r="F442" s="21">
        <f t="shared" si="39"/>
        <v>13591415</v>
      </c>
      <c r="G442" s="21">
        <f t="shared" si="39"/>
        <v>17533480</v>
      </c>
      <c r="H442" s="21">
        <f t="shared" si="39"/>
        <v>25652194</v>
      </c>
      <c r="I442" s="21">
        <f t="shared" si="39"/>
        <v>29292169</v>
      </c>
      <c r="J442" s="21">
        <f t="shared" si="39"/>
        <v>30478582</v>
      </c>
      <c r="K442" s="21">
        <f t="shared" si="39"/>
        <v>34682388</v>
      </c>
      <c r="L442" s="21">
        <f t="shared" si="39"/>
        <v>32819473</v>
      </c>
      <c r="M442" s="21">
        <f t="shared" si="39"/>
        <v>34741015</v>
      </c>
      <c r="N442" s="21">
        <f t="shared" si="39"/>
        <v>34506548</v>
      </c>
      <c r="O442" s="21">
        <f t="shared" si="39"/>
        <v>34826909</v>
      </c>
      <c r="P442" s="21">
        <f t="shared" si="39"/>
        <v>35574578</v>
      </c>
      <c r="Q442" s="21" t="str">
        <f t="shared" si="39"/>
        <v/>
      </c>
      <c r="R442" s="18"/>
      <c r="S442" s="22" t="s">
        <v>290</v>
      </c>
    </row>
    <row r="443" spans="1:19" ht="14" x14ac:dyDescent="0.3">
      <c r="B443" s="21">
        <f t="shared" si="39"/>
        <v>7891494</v>
      </c>
      <c r="C443" s="21">
        <f t="shared" si="39"/>
        <v>8242174</v>
      </c>
      <c r="D443" s="21">
        <f t="shared" si="39"/>
        <v>10154539</v>
      </c>
      <c r="E443" s="21">
        <f t="shared" si="39"/>
        <v>11778421</v>
      </c>
      <c r="F443" s="21">
        <f t="shared" si="39"/>
        <v>14196965</v>
      </c>
      <c r="G443" s="21">
        <f t="shared" si="39"/>
        <v>22608903</v>
      </c>
      <c r="H443" s="21">
        <f t="shared" si="39"/>
        <v>26343594</v>
      </c>
      <c r="I443" s="21">
        <f t="shared" si="39"/>
        <v>29533333</v>
      </c>
      <c r="J443" s="21">
        <f t="shared" si="39"/>
        <v>31105830</v>
      </c>
      <c r="K443" s="21">
        <f t="shared" si="39"/>
        <v>32020729</v>
      </c>
      <c r="L443" s="21">
        <f t="shared" si="39"/>
        <v>30288845</v>
      </c>
      <c r="M443" s="21">
        <f t="shared" si="39"/>
        <v>31066258</v>
      </c>
      <c r="N443" s="21">
        <f t="shared" si="39"/>
        <v>34717598</v>
      </c>
      <c r="O443" s="21">
        <f t="shared" si="39"/>
        <v>34042518</v>
      </c>
      <c r="P443" s="21">
        <f t="shared" si="39"/>
        <v>39822192</v>
      </c>
      <c r="Q443" s="21" t="str">
        <f t="shared" si="39"/>
        <v/>
      </c>
      <c r="R443" s="18"/>
      <c r="S443" s="22" t="s">
        <v>291</v>
      </c>
    </row>
    <row r="444" spans="1:19" ht="14" x14ac:dyDescent="0.3">
      <c r="B444" s="21">
        <f t="shared" si="39"/>
        <v>8412861</v>
      </c>
      <c r="C444" s="21">
        <f t="shared" si="39"/>
        <v>8592592</v>
      </c>
      <c r="D444" s="21">
        <f t="shared" si="39"/>
        <v>10353780.449999999</v>
      </c>
      <c r="E444" s="21">
        <f t="shared" si="39"/>
        <v>12556707.77</v>
      </c>
      <c r="F444" s="21">
        <f t="shared" si="39"/>
        <v>15941098.52</v>
      </c>
      <c r="G444" s="21">
        <f t="shared" si="39"/>
        <v>23225299.34</v>
      </c>
      <c r="H444" s="21">
        <f t="shared" si="39"/>
        <v>28611185.149999999</v>
      </c>
      <c r="I444" s="21">
        <f t="shared" si="39"/>
        <v>30088406.059999999</v>
      </c>
      <c r="J444" s="21">
        <f t="shared" si="39"/>
        <v>34255863.140000001</v>
      </c>
      <c r="K444" s="21">
        <f t="shared" si="39"/>
        <v>32314554.399999999</v>
      </c>
      <c r="L444" s="21">
        <f t="shared" si="39"/>
        <v>34897259.170000002</v>
      </c>
      <c r="M444" s="21">
        <f t="shared" si="39"/>
        <v>30910875.82</v>
      </c>
      <c r="N444" s="21">
        <f>IFERROR(VLOOKUP($B$440,$4:$126,MATCH($S444&amp;"/"&amp;N$348,$2:$2,0),FALSE),IFERROR(VLOOKUP($B$440,$4:$126,MATCH($S443&amp;"/"&amp;N$348,$2:$2,0),FALSE),IFERROR(VLOOKUP($B$440,$4:$126,MATCH($S442&amp;"/"&amp;N$348,$2:$2,0),FALSE),IFERROR(VLOOKUP($B$440,$4:$126,MATCH($S441&amp;"/"&amp;N$348,$2:$2,0),FALSE),""))))</f>
        <v>34525530.210000001</v>
      </c>
      <c r="O444" s="21">
        <f>IFERROR(VLOOKUP($B$440,$4:$126,MATCH($S444&amp;"/"&amp;O$348,$2:$2,0),FALSE),IFERROR(VLOOKUP($B$440,$4:$126,MATCH($S443&amp;"/"&amp;O$348,$2:$2,0),FALSE),IFERROR(VLOOKUP($B$440,$4:$126,MATCH($S442&amp;"/"&amp;O$348,$2:$2,0),FALSE),IFERROR(VLOOKUP($B$440,$4:$126,MATCH($S441&amp;"/"&amp;O$348,$2:$2,0),FALSE),""))))</f>
        <v>35695914.170000002</v>
      </c>
      <c r="P444" s="21">
        <f>IFERROR(VLOOKUP($B$440,$4:$126,MATCH($S444&amp;"/"&amp;P$348,$2:$2,0),FALSE),IFERROR(VLOOKUP($B$440,$4:$126,MATCH($S443&amp;"/"&amp;P$348,$2:$2,0),FALSE),IFERROR(VLOOKUP($B$440,$4:$126,MATCH($S442&amp;"/"&amp;P$348,$2:$2,0),FALSE),IFERROR(VLOOKUP($B$440,$4:$126,MATCH($S441&amp;"/"&amp;P$348,$2:$2,0),FALSE),""))))</f>
        <v>40938862.640000001</v>
      </c>
      <c r="Q444" s="21">
        <f>IFERROR(VLOOKUP($B$440,$4:$126,MATCH($S444&amp;"/"&amp;Q$348,$2:$2,0),FALSE),IFERROR(VLOOKUP($B$440,$4:$126,MATCH($S443&amp;"/"&amp;Q$348,$2:$2,0),FALSE),IFERROR(VLOOKUP($B$440,$4:$126,MATCH($S442&amp;"/"&amp;Q$348,$2:$2,0),FALSE),IFERROR(VLOOKUP($B$440,$4:$126,MATCH($S441&amp;"/"&amp;Q$348,$2:$2,0),FALSE),""))))</f>
        <v>39017989</v>
      </c>
      <c r="R444" s="18"/>
      <c r="S444" s="22" t="s">
        <v>292</v>
      </c>
    </row>
    <row r="445" spans="1:19" ht="14" x14ac:dyDescent="0.3">
      <c r="B445" s="23">
        <f t="shared" ref="B445:M445" si="40">+B444/B$402</f>
        <v>0.62927785862773422</v>
      </c>
      <c r="C445" s="23">
        <f t="shared" si="40"/>
        <v>0.61968661825866789</v>
      </c>
      <c r="D445" s="23">
        <f t="shared" si="40"/>
        <v>0.62402283118568447</v>
      </c>
      <c r="E445" s="23">
        <f t="shared" si="40"/>
        <v>0.60724952162644852</v>
      </c>
      <c r="F445" s="23">
        <f t="shared" si="40"/>
        <v>0.61784812685221369</v>
      </c>
      <c r="G445" s="23">
        <f t="shared" si="40"/>
        <v>0.64619398195668187</v>
      </c>
      <c r="H445" s="23">
        <f t="shared" si="40"/>
        <v>0.64566384937157906</v>
      </c>
      <c r="I445" s="23">
        <f t="shared" si="40"/>
        <v>0.64030098457633178</v>
      </c>
      <c r="J445" s="23">
        <f t="shared" si="40"/>
        <v>0.66199724649091674</v>
      </c>
      <c r="K445" s="23">
        <f t="shared" si="40"/>
        <v>0.63424865421463039</v>
      </c>
      <c r="L445" s="23">
        <f t="shared" si="40"/>
        <v>0.63667937445749256</v>
      </c>
      <c r="M445" s="23">
        <f t="shared" si="40"/>
        <v>0.59388079306894959</v>
      </c>
      <c r="N445" s="23">
        <f>+N444/N$402</f>
        <v>0.61552958283102943</v>
      </c>
      <c r="O445" s="23">
        <f>+O444/O$402</f>
        <v>0.6092872490304182</v>
      </c>
      <c r="P445" s="23">
        <f>+P444/P$402</f>
        <v>0.62804361806111852</v>
      </c>
      <c r="Q445" s="23">
        <f>+Q444/Q$402</f>
        <v>0.6014443423745004</v>
      </c>
      <c r="R445" s="18"/>
      <c r="S445" s="24" t="s">
        <v>293</v>
      </c>
    </row>
    <row r="446" spans="1:19" ht="14" x14ac:dyDescent="0.3">
      <c r="B446" s="170" t="s">
        <v>297</v>
      </c>
      <c r="C446" s="170"/>
      <c r="D446" s="170"/>
      <c r="E446" s="170"/>
      <c r="F446" s="170"/>
      <c r="G446" s="170"/>
      <c r="H446" s="170"/>
      <c r="I446" s="170"/>
      <c r="J446" s="170"/>
      <c r="K446" s="170"/>
      <c r="L446" s="170"/>
      <c r="M446" s="170"/>
      <c r="N446" s="170"/>
      <c r="O446" s="33"/>
      <c r="P446" s="33"/>
      <c r="Q446" s="33"/>
      <c r="R446" s="18"/>
      <c r="S446" s="24"/>
    </row>
    <row r="447" spans="1:19" ht="14" x14ac:dyDescent="0.3">
      <c r="B447" s="174" t="s">
        <v>133</v>
      </c>
      <c r="C447" s="174"/>
      <c r="D447" s="174"/>
      <c r="E447" s="174"/>
      <c r="F447" s="174"/>
      <c r="G447" s="174"/>
      <c r="H447" s="174"/>
      <c r="I447" s="174"/>
      <c r="J447" s="174"/>
      <c r="K447" s="174"/>
      <c r="L447" s="174"/>
      <c r="M447" s="174"/>
      <c r="N447" s="174"/>
      <c r="O447" s="34"/>
      <c r="P447" s="34"/>
      <c r="Q447" s="34"/>
    </row>
    <row r="448" spans="1:19" ht="14" x14ac:dyDescent="0.3">
      <c r="B448" s="21">
        <f t="shared" ref="B448:Q451" si="41">IFERROR(VLOOKUP($B$447,$4:$126,MATCH($S448&amp;"/"&amp;B$348,$2:$2,0),FALSE),"")</f>
        <v>1889673</v>
      </c>
      <c r="C448" s="21">
        <f t="shared" si="41"/>
        <v>2507252</v>
      </c>
      <c r="D448" s="21">
        <f t="shared" si="41"/>
        <v>1062494</v>
      </c>
      <c r="E448" s="21">
        <f t="shared" si="41"/>
        <v>1334560</v>
      </c>
      <c r="F448" s="21">
        <f t="shared" si="41"/>
        <v>1810173</v>
      </c>
      <c r="G448" s="21">
        <f t="shared" si="41"/>
        <v>2340222</v>
      </c>
      <c r="H448" s="21">
        <f t="shared" si="41"/>
        <v>2462364</v>
      </c>
      <c r="I448" s="21">
        <f t="shared" si="41"/>
        <v>2524162</v>
      </c>
      <c r="J448" s="21">
        <f t="shared" si="41"/>
        <v>2944085</v>
      </c>
      <c r="K448" s="21">
        <f t="shared" si="41"/>
        <v>3481238</v>
      </c>
      <c r="L448" s="21">
        <f t="shared" si="41"/>
        <v>4837223</v>
      </c>
      <c r="M448" s="21">
        <f t="shared" si="41"/>
        <v>6281337</v>
      </c>
      <c r="N448" s="21">
        <f t="shared" si="41"/>
        <v>6695831</v>
      </c>
      <c r="O448" s="21">
        <f t="shared" si="41"/>
        <v>7870577</v>
      </c>
      <c r="P448" s="21">
        <f t="shared" si="41"/>
        <v>9316837</v>
      </c>
      <c r="Q448" s="21">
        <f t="shared" si="41"/>
        <v>10769162</v>
      </c>
      <c r="R448" s="18"/>
      <c r="S448" s="22" t="s">
        <v>289</v>
      </c>
    </row>
    <row r="449" spans="1:20" ht="14" x14ac:dyDescent="0.3">
      <c r="B449" s="21">
        <f t="shared" si="41"/>
        <v>1733325</v>
      </c>
      <c r="C449" s="21">
        <f t="shared" si="41"/>
        <v>2072825</v>
      </c>
      <c r="D449" s="21">
        <f t="shared" si="41"/>
        <v>759321</v>
      </c>
      <c r="E449" s="21">
        <f t="shared" si="41"/>
        <v>979901</v>
      </c>
      <c r="F449" s="21">
        <f t="shared" si="41"/>
        <v>1496855</v>
      </c>
      <c r="G449" s="21">
        <f t="shared" si="41"/>
        <v>1734194</v>
      </c>
      <c r="H449" s="21">
        <f t="shared" si="41"/>
        <v>1692652</v>
      </c>
      <c r="I449" s="21">
        <f t="shared" si="41"/>
        <v>1577093</v>
      </c>
      <c r="J449" s="21">
        <f t="shared" si="41"/>
        <v>1913785</v>
      </c>
      <c r="K449" s="21">
        <f t="shared" si="41"/>
        <v>2637219</v>
      </c>
      <c r="L449" s="21">
        <f t="shared" si="41"/>
        <v>3782576</v>
      </c>
      <c r="M449" s="21">
        <f t="shared" si="41"/>
        <v>5178024</v>
      </c>
      <c r="N449" s="21">
        <f t="shared" si="41"/>
        <v>4877709</v>
      </c>
      <c r="O449" s="21">
        <f t="shared" si="41"/>
        <v>6673275</v>
      </c>
      <c r="P449" s="21">
        <f t="shared" si="41"/>
        <v>8206668</v>
      </c>
      <c r="Q449" s="21" t="str">
        <f t="shared" si="41"/>
        <v/>
      </c>
      <c r="R449" s="18"/>
      <c r="S449" s="22" t="s">
        <v>290</v>
      </c>
    </row>
    <row r="450" spans="1:20" ht="14" x14ac:dyDescent="0.3">
      <c r="B450" s="21">
        <f t="shared" si="41"/>
        <v>1951922</v>
      </c>
      <c r="C450" s="21">
        <f t="shared" si="41"/>
        <v>379347</v>
      </c>
      <c r="D450" s="21">
        <f t="shared" si="41"/>
        <v>434179</v>
      </c>
      <c r="E450" s="21">
        <f t="shared" si="41"/>
        <v>643213</v>
      </c>
      <c r="F450" s="21">
        <f t="shared" si="41"/>
        <v>2086252</v>
      </c>
      <c r="G450" s="21">
        <f t="shared" si="41"/>
        <v>2415581</v>
      </c>
      <c r="H450" s="21">
        <f t="shared" si="41"/>
        <v>2420017</v>
      </c>
      <c r="I450" s="21">
        <f t="shared" si="41"/>
        <v>1025271</v>
      </c>
      <c r="J450" s="21">
        <f t="shared" si="41"/>
        <v>1236988</v>
      </c>
      <c r="K450" s="21">
        <f t="shared" si="41"/>
        <v>2062791</v>
      </c>
      <c r="L450" s="21">
        <f t="shared" si="41"/>
        <v>3175721</v>
      </c>
      <c r="M450" s="21">
        <f t="shared" si="41"/>
        <v>4424833</v>
      </c>
      <c r="N450" s="21">
        <f t="shared" si="41"/>
        <v>4963123</v>
      </c>
      <c r="O450" s="21">
        <f t="shared" si="41"/>
        <v>5965546</v>
      </c>
      <c r="P450" s="21">
        <f t="shared" si="41"/>
        <v>7504298</v>
      </c>
      <c r="Q450" s="21" t="str">
        <f t="shared" si="41"/>
        <v/>
      </c>
      <c r="R450" s="18"/>
      <c r="S450" s="22" t="s">
        <v>291</v>
      </c>
    </row>
    <row r="451" spans="1:20" ht="14" x14ac:dyDescent="0.3">
      <c r="B451" s="21">
        <f t="shared" si="41"/>
        <v>2277394</v>
      </c>
      <c r="C451" s="21">
        <f t="shared" si="41"/>
        <v>739790</v>
      </c>
      <c r="D451" s="21">
        <f t="shared" si="41"/>
        <v>946606.07</v>
      </c>
      <c r="E451" s="21">
        <f t="shared" si="41"/>
        <v>1230139.71</v>
      </c>
      <c r="F451" s="21">
        <f t="shared" si="41"/>
        <v>1621258.79</v>
      </c>
      <c r="G451" s="21">
        <f t="shared" si="41"/>
        <v>1773235</v>
      </c>
      <c r="H451" s="21">
        <f t="shared" si="41"/>
        <v>1872691.35</v>
      </c>
      <c r="I451" s="21">
        <f t="shared" si="41"/>
        <v>2120204.36</v>
      </c>
      <c r="J451" s="21">
        <f t="shared" si="41"/>
        <v>2487311.0299999998</v>
      </c>
      <c r="K451" s="21">
        <f t="shared" si="41"/>
        <v>3588749.17</v>
      </c>
      <c r="L451" s="21">
        <f t="shared" si="41"/>
        <v>4861496.2</v>
      </c>
      <c r="M451" s="21">
        <f t="shared" si="41"/>
        <v>6085858.79</v>
      </c>
      <c r="N451" s="21">
        <f>IFERROR(VLOOKUP($B$447,$4:$126,MATCH($S451&amp;"/"&amp;N$348,$2:$2,0),FALSE),IFERROR(VLOOKUP($B$447,$4:$126,MATCH($S450&amp;"/"&amp;N$348,$2:$2,0),FALSE),IFERROR(VLOOKUP($B$447,$4:$126,MATCH($S449&amp;"/"&amp;N$348,$2:$2,0),FALSE),IFERROR(VLOOKUP($B$447,$4:$126,MATCH($S448&amp;"/"&amp;N$348,$2:$2,0),FALSE),""))))</f>
        <v>6508107.2000000002</v>
      </c>
      <c r="O451" s="21">
        <f>IFERROR(VLOOKUP($B$447,$4:$126,MATCH($S451&amp;"/"&amp;O$348,$2:$2,0),FALSE),IFERROR(VLOOKUP($B$447,$4:$126,MATCH($S450&amp;"/"&amp;O$348,$2:$2,0),FALSE),IFERROR(VLOOKUP($B$447,$4:$126,MATCH($S449&amp;"/"&amp;O$348,$2:$2,0),FALSE),IFERROR(VLOOKUP($B$447,$4:$126,MATCH($S448&amp;"/"&amp;O$348,$2:$2,0),FALSE),""))))</f>
        <v>7805891.8499999996</v>
      </c>
      <c r="P451" s="21">
        <f>IFERROR(VLOOKUP($B$447,$4:$126,MATCH($S451&amp;"/"&amp;P$348,$2:$2,0),FALSE),IFERROR(VLOOKUP($B$447,$4:$126,MATCH($S450&amp;"/"&amp;P$348,$2:$2,0),FALSE),IFERROR(VLOOKUP($B$447,$4:$126,MATCH($S449&amp;"/"&amp;P$348,$2:$2,0),FALSE),IFERROR(VLOOKUP($B$447,$4:$126,MATCH($S448&amp;"/"&amp;P$348,$2:$2,0),FALSE),""))))</f>
        <v>9158041.9800000004</v>
      </c>
      <c r="Q451" s="21">
        <f>IFERROR(VLOOKUP($B$447,$4:$126,MATCH($S451&amp;"/"&amp;Q$348,$2:$2,0),FALSE),IFERROR(VLOOKUP($B$447,$4:$126,MATCH($S450&amp;"/"&amp;Q$348,$2:$2,0),FALSE),IFERROR(VLOOKUP($B$447,$4:$126,MATCH($S449&amp;"/"&amp;Q$348,$2:$2,0),FALSE),IFERROR(VLOOKUP($B$447,$4:$126,MATCH($S448&amp;"/"&amp;Q$348,$2:$2,0),FALSE),""))))</f>
        <v>10769162</v>
      </c>
      <c r="R451" s="18"/>
      <c r="S451" s="22" t="s">
        <v>292</v>
      </c>
    </row>
    <row r="452" spans="1:20" ht="14" x14ac:dyDescent="0.3">
      <c r="A452" s="25"/>
      <c r="B452" s="23">
        <f t="shared" ref="B452:M452" si="42">+B451/B$402</f>
        <v>0.17034794935654471</v>
      </c>
      <c r="C452" s="23">
        <f t="shared" si="42"/>
        <v>5.3352697686749224E-2</v>
      </c>
      <c r="D452" s="23">
        <f t="shared" si="42"/>
        <v>5.7051992040159039E-2</v>
      </c>
      <c r="E452" s="23">
        <f t="shared" si="42"/>
        <v>5.9490255257505141E-2</v>
      </c>
      <c r="F452" s="23">
        <f t="shared" si="42"/>
        <v>6.2837056385257606E-2</v>
      </c>
      <c r="G452" s="23">
        <f t="shared" si="42"/>
        <v>4.9336448534874164E-2</v>
      </c>
      <c r="H452" s="23">
        <f t="shared" si="42"/>
        <v>4.2260713751868441E-2</v>
      </c>
      <c r="I452" s="23">
        <f t="shared" si="42"/>
        <v>4.5119337212608447E-2</v>
      </c>
      <c r="J452" s="23">
        <f t="shared" si="42"/>
        <v>4.8067481070234272E-2</v>
      </c>
      <c r="K452" s="23">
        <f t="shared" si="42"/>
        <v>7.0437589923454794E-2</v>
      </c>
      <c r="L452" s="23">
        <f t="shared" si="42"/>
        <v>8.8695056092093591E-2</v>
      </c>
      <c r="M452" s="23">
        <f t="shared" si="42"/>
        <v>0.11692566285592998</v>
      </c>
      <c r="N452" s="23">
        <f>+N451/N$402</f>
        <v>0.1160281242741158</v>
      </c>
      <c r="O452" s="23">
        <f>+O451/O$402</f>
        <v>0.13323738814658465</v>
      </c>
      <c r="P452" s="23">
        <f>+P451/P$402</f>
        <v>0.14049363974892318</v>
      </c>
      <c r="Q452" s="23">
        <f>+Q451/Q$402</f>
        <v>0.16600167571461613</v>
      </c>
      <c r="R452" s="18"/>
      <c r="S452" s="24" t="s">
        <v>293</v>
      </c>
    </row>
    <row r="453" spans="1:20" ht="14" x14ac:dyDescent="0.3">
      <c r="B453" s="170" t="s">
        <v>136</v>
      </c>
      <c r="C453" s="170"/>
      <c r="D453" s="170"/>
      <c r="E453" s="170"/>
      <c r="F453" s="170"/>
      <c r="G453" s="170"/>
      <c r="H453" s="170"/>
      <c r="I453" s="170"/>
      <c r="J453" s="170"/>
      <c r="K453" s="170"/>
      <c r="L453" s="170"/>
      <c r="M453" s="170"/>
      <c r="N453" s="170"/>
      <c r="O453" s="33"/>
      <c r="P453" s="33"/>
      <c r="Q453" s="33"/>
    </row>
    <row r="454" spans="1:20" ht="14" x14ac:dyDescent="0.3">
      <c r="B454" s="21">
        <f t="shared" ref="B454:Q457" si="43">IFERROR(VLOOKUP($B$453,$4:$126,MATCH($S454&amp;"/"&amp;B$348,$2:$2,0),FALSE),"")</f>
        <v>4510347</v>
      </c>
      <c r="C454" s="21">
        <f t="shared" si="43"/>
        <v>5198322</v>
      </c>
      <c r="D454" s="21">
        <f t="shared" si="43"/>
        <v>5622456</v>
      </c>
      <c r="E454" s="21">
        <f t="shared" si="43"/>
        <v>6649635</v>
      </c>
      <c r="F454" s="21">
        <f t="shared" si="43"/>
        <v>8733271</v>
      </c>
      <c r="G454" s="21">
        <f t="shared" si="43"/>
        <v>10621231</v>
      </c>
      <c r="H454" s="21">
        <f t="shared" si="43"/>
        <v>13442199</v>
      </c>
      <c r="I454" s="21">
        <f t="shared" si="43"/>
        <v>16378837</v>
      </c>
      <c r="J454" s="21">
        <f t="shared" si="43"/>
        <v>17800848</v>
      </c>
      <c r="K454" s="21">
        <f t="shared" si="43"/>
        <v>18536252</v>
      </c>
      <c r="L454" s="21">
        <f t="shared" si="43"/>
        <v>19882700</v>
      </c>
      <c r="M454" s="21">
        <f t="shared" si="43"/>
        <v>21338556</v>
      </c>
      <c r="N454" s="21">
        <f t="shared" si="43"/>
        <v>21749769</v>
      </c>
      <c r="O454" s="21">
        <f t="shared" si="43"/>
        <v>22949308</v>
      </c>
      <c r="P454" s="21">
        <f t="shared" si="43"/>
        <v>24404450</v>
      </c>
      <c r="Q454" s="21">
        <f t="shared" si="43"/>
        <v>25855824</v>
      </c>
      <c r="R454" s="18"/>
      <c r="S454" s="22" t="s">
        <v>289</v>
      </c>
    </row>
    <row r="455" spans="1:20" ht="14" x14ac:dyDescent="0.3">
      <c r="B455" s="21">
        <f t="shared" si="43"/>
        <v>4382470</v>
      </c>
      <c r="C455" s="21">
        <f t="shared" si="43"/>
        <v>4787595</v>
      </c>
      <c r="D455" s="21">
        <f t="shared" si="43"/>
        <v>5365972</v>
      </c>
      <c r="E455" s="21">
        <f t="shared" si="43"/>
        <v>7076885</v>
      </c>
      <c r="F455" s="21">
        <f t="shared" si="43"/>
        <v>8485865</v>
      </c>
      <c r="G455" s="21">
        <f t="shared" si="43"/>
        <v>11222756</v>
      </c>
      <c r="H455" s="21">
        <f t="shared" si="43"/>
        <v>14081922</v>
      </c>
      <c r="I455" s="21">
        <f t="shared" si="43"/>
        <v>16297705</v>
      </c>
      <c r="J455" s="21">
        <f t="shared" si="43"/>
        <v>16805158</v>
      </c>
      <c r="K455" s="21">
        <f t="shared" si="43"/>
        <v>17693499</v>
      </c>
      <c r="L455" s="21">
        <f t="shared" si="43"/>
        <v>18830119</v>
      </c>
      <c r="M455" s="21">
        <f t="shared" si="43"/>
        <v>20228586</v>
      </c>
      <c r="N455" s="21">
        <f t="shared" si="43"/>
        <v>19931472</v>
      </c>
      <c r="O455" s="21">
        <f t="shared" si="43"/>
        <v>21753968</v>
      </c>
      <c r="P455" s="21">
        <f t="shared" si="43"/>
        <v>23296397</v>
      </c>
      <c r="Q455" s="21" t="str">
        <f t="shared" si="43"/>
        <v/>
      </c>
      <c r="R455" s="18"/>
      <c r="S455" s="22" t="s">
        <v>290</v>
      </c>
    </row>
    <row r="456" spans="1:20" ht="14" x14ac:dyDescent="0.3">
      <c r="B456" s="21">
        <f t="shared" si="43"/>
        <v>4613559</v>
      </c>
      <c r="C456" s="21">
        <f t="shared" si="43"/>
        <v>4870246</v>
      </c>
      <c r="D456" s="21">
        <f t="shared" si="43"/>
        <v>5693521</v>
      </c>
      <c r="E456" s="21">
        <f t="shared" si="43"/>
        <v>7501368</v>
      </c>
      <c r="F456" s="21">
        <f t="shared" si="43"/>
        <v>9108310</v>
      </c>
      <c r="G456" s="21">
        <f t="shared" si="43"/>
        <v>11942934</v>
      </c>
      <c r="H456" s="21">
        <f t="shared" si="43"/>
        <v>14840049</v>
      </c>
      <c r="I456" s="21">
        <f t="shared" si="43"/>
        <v>15784838</v>
      </c>
      <c r="J456" s="21">
        <f t="shared" si="43"/>
        <v>16171267</v>
      </c>
      <c r="K456" s="21">
        <f t="shared" si="43"/>
        <v>17112937</v>
      </c>
      <c r="L456" s="21">
        <f t="shared" si="43"/>
        <v>18221058</v>
      </c>
      <c r="M456" s="21">
        <f t="shared" si="43"/>
        <v>19475913</v>
      </c>
      <c r="N456" s="21">
        <f t="shared" si="43"/>
        <v>20017033</v>
      </c>
      <c r="O456" s="21">
        <f t="shared" si="43"/>
        <v>21049392</v>
      </c>
      <c r="P456" s="21">
        <f t="shared" si="43"/>
        <v>22596444</v>
      </c>
      <c r="Q456" s="21" t="str">
        <f t="shared" si="43"/>
        <v/>
      </c>
      <c r="R456" s="18"/>
      <c r="S456" s="22" t="s">
        <v>291</v>
      </c>
    </row>
    <row r="457" spans="1:20" ht="14" x14ac:dyDescent="0.3">
      <c r="B457" s="21">
        <f t="shared" si="43"/>
        <v>4956209</v>
      </c>
      <c r="C457" s="21">
        <f t="shared" si="43"/>
        <v>5273433</v>
      </c>
      <c r="D457" s="21">
        <f t="shared" si="43"/>
        <v>6238204.8200000003</v>
      </c>
      <c r="E457" s="21">
        <f t="shared" si="43"/>
        <v>8121292.5099999998</v>
      </c>
      <c r="F457" s="21">
        <f t="shared" si="43"/>
        <v>9859893.7300000004</v>
      </c>
      <c r="G457" s="21">
        <f t="shared" si="43"/>
        <v>12716379.26</v>
      </c>
      <c r="H457" s="21">
        <f t="shared" si="43"/>
        <v>15701623.49</v>
      </c>
      <c r="I457" s="21">
        <f t="shared" si="43"/>
        <v>16902621.34</v>
      </c>
      <c r="J457" s="21">
        <f t="shared" si="43"/>
        <v>17490365.289999999</v>
      </c>
      <c r="K457" s="21">
        <f t="shared" si="43"/>
        <v>18634788.390000001</v>
      </c>
      <c r="L457" s="21">
        <f t="shared" si="43"/>
        <v>19914092.129999999</v>
      </c>
      <c r="M457" s="21">
        <f t="shared" si="43"/>
        <v>21138077.489999998</v>
      </c>
      <c r="N457" s="21">
        <f>IFERROR(VLOOKUP($B$453,$4:$126,MATCH($S457&amp;"/"&amp;N$348,$2:$2,0),FALSE),IFERROR(VLOOKUP($B$453,$4:$126,MATCH($S456&amp;"/"&amp;N$348,$2:$2,0),FALSE),IFERROR(VLOOKUP($B$453,$4:$126,MATCH($S455&amp;"/"&amp;N$348,$2:$2,0),FALSE),IFERROR(VLOOKUP($B$453,$4:$126,MATCH($S454&amp;"/"&amp;N$348,$2:$2,0),FALSE),""))))</f>
        <v>21565239.93</v>
      </c>
      <c r="O457" s="21">
        <f>IFERROR(VLOOKUP($B$453,$4:$126,MATCH($S457&amp;"/"&amp;O$348,$2:$2,0),FALSE),IFERROR(VLOOKUP($B$453,$4:$126,MATCH($S456&amp;"/"&amp;O$348,$2:$2,0),FALSE),IFERROR(VLOOKUP($B$453,$4:$126,MATCH($S455&amp;"/"&amp;O$348,$2:$2,0),FALSE),IFERROR(VLOOKUP($B$453,$4:$126,MATCH($S454&amp;"/"&amp;O$348,$2:$2,0),FALSE),""))))</f>
        <v>22890429.760000002</v>
      </c>
      <c r="P457" s="21">
        <f>IFERROR(VLOOKUP($B$453,$4:$126,MATCH($S457&amp;"/"&amp;P$348,$2:$2,0),FALSE),IFERROR(VLOOKUP($B$453,$4:$126,MATCH($S456&amp;"/"&amp;P$348,$2:$2,0),FALSE),IFERROR(VLOOKUP($B$453,$4:$126,MATCH($S455&amp;"/"&amp;P$348,$2:$2,0),FALSE),IFERROR(VLOOKUP($B$453,$4:$126,MATCH($S454&amp;"/"&amp;P$348,$2:$2,0),FALSE),""))))</f>
        <v>24245879.370000001</v>
      </c>
      <c r="Q457" s="21">
        <f>IFERROR(VLOOKUP($B$453,$4:$126,MATCH($S457&amp;"/"&amp;Q$348,$2:$2,0),FALSE),IFERROR(VLOOKUP($B$453,$4:$126,MATCH($S456&amp;"/"&amp;Q$348,$2:$2,0),FALSE),IFERROR(VLOOKUP($B$453,$4:$126,MATCH($S455&amp;"/"&amp;Q$348,$2:$2,0),FALSE),IFERROR(VLOOKUP($B$453,$4:$126,MATCH($S454&amp;"/"&amp;Q$348,$2:$2,0),FALSE),""))))</f>
        <v>25855824</v>
      </c>
      <c r="R457" s="18"/>
      <c r="S457" s="22" t="s">
        <v>292</v>
      </c>
    </row>
    <row r="458" spans="1:20" ht="14" x14ac:dyDescent="0.3">
      <c r="A458" s="25"/>
      <c r="B458" s="23">
        <f t="shared" ref="B458:M458" si="44">+B457/B$402</f>
        <v>0.37072199177325099</v>
      </c>
      <c r="C458" s="23">
        <f t="shared" si="44"/>
        <v>0.38031316538521343</v>
      </c>
      <c r="D458" s="23">
        <f t="shared" si="44"/>
        <v>0.37597689579100391</v>
      </c>
      <c r="E458" s="23">
        <f t="shared" si="44"/>
        <v>0.39275031975088798</v>
      </c>
      <c r="F458" s="23">
        <f t="shared" si="44"/>
        <v>0.38215163556008103</v>
      </c>
      <c r="G458" s="23">
        <f t="shared" si="44"/>
        <v>0.35380589200581491</v>
      </c>
      <c r="H458" s="23">
        <f t="shared" si="44"/>
        <v>0.35433592180072998</v>
      </c>
      <c r="I458" s="23">
        <f t="shared" si="44"/>
        <v>0.35969885092420606</v>
      </c>
      <c r="J458" s="23">
        <f t="shared" si="44"/>
        <v>0.33800268335904798</v>
      </c>
      <c r="K458" s="23">
        <f t="shared" si="44"/>
        <v>0.36575127453813566</v>
      </c>
      <c r="L458" s="23">
        <f t="shared" si="44"/>
        <v>0.36332055931535423</v>
      </c>
      <c r="M458" s="23">
        <f t="shared" si="44"/>
        <v>0.40611913738114558</v>
      </c>
      <c r="N458" s="23">
        <f>+N457/N$402</f>
        <v>0.38447036314939065</v>
      </c>
      <c r="O458" s="23">
        <f>+O457/O$402</f>
        <v>0.39071269925104751</v>
      </c>
      <c r="P458" s="23">
        <f>+P457/P$402</f>
        <v>0.37195634711478232</v>
      </c>
      <c r="Q458" s="23">
        <f>+Q457/Q$402</f>
        <v>0.39855562679642009</v>
      </c>
      <c r="R458" s="18"/>
      <c r="S458" s="24" t="s">
        <v>293</v>
      </c>
    </row>
    <row r="459" spans="1:20" ht="14" x14ac:dyDescent="0.3">
      <c r="B459" s="162" t="s">
        <v>298</v>
      </c>
      <c r="C459" s="162"/>
      <c r="D459" s="162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7"/>
      <c r="P459" s="17"/>
      <c r="Q459" s="17"/>
      <c r="R459" s="18"/>
      <c r="S459" s="35"/>
    </row>
    <row r="460" spans="1:20" ht="14" x14ac:dyDescent="0.3">
      <c r="B460" s="162" t="s">
        <v>162</v>
      </c>
      <c r="C460" s="162"/>
      <c r="D460" s="16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7"/>
      <c r="P460" s="17"/>
      <c r="Q460" s="17"/>
      <c r="R460" s="18"/>
      <c r="S460" s="22"/>
    </row>
    <row r="461" spans="1:20" ht="14" x14ac:dyDescent="0.3">
      <c r="B461" s="20">
        <f t="shared" ref="B461:Q464" si="45">IFERROR(VLOOKUP($B$460,$130:$216,MATCH($S461&amp;"/"&amp;B$348,$128:$128,0),FALSE),"")</f>
        <v>4377856</v>
      </c>
      <c r="C461" s="20">
        <f t="shared" si="45"/>
        <v>5068174</v>
      </c>
      <c r="D461" s="20">
        <f t="shared" si="45"/>
        <v>5826552</v>
      </c>
      <c r="E461" s="20">
        <f t="shared" si="45"/>
        <v>6830134</v>
      </c>
      <c r="F461" s="20">
        <f t="shared" si="45"/>
        <v>8657567</v>
      </c>
      <c r="G461" s="20">
        <f t="shared" si="45"/>
        <v>9664819</v>
      </c>
      <c r="H461" s="20">
        <f t="shared" si="45"/>
        <v>11390611</v>
      </c>
      <c r="I461" s="20">
        <f t="shared" si="45"/>
        <v>12619984</v>
      </c>
      <c r="J461" s="20">
        <f t="shared" si="45"/>
        <v>14078637</v>
      </c>
      <c r="K461" s="20">
        <f t="shared" si="45"/>
        <v>14270687</v>
      </c>
      <c r="L461" s="20">
        <f t="shared" si="45"/>
        <v>15373830</v>
      </c>
      <c r="M461" s="20">
        <f t="shared" si="45"/>
        <v>16057708</v>
      </c>
      <c r="N461" s="20">
        <f t="shared" si="45"/>
        <v>14927583</v>
      </c>
      <c r="O461" s="20">
        <f t="shared" si="45"/>
        <v>15376954</v>
      </c>
      <c r="P461" s="20">
        <f t="shared" si="45"/>
        <v>16171842</v>
      </c>
      <c r="Q461" s="20">
        <f t="shared" si="45"/>
        <v>17700458</v>
      </c>
      <c r="R461" s="36"/>
      <c r="S461" s="22" t="s">
        <v>289</v>
      </c>
      <c r="T461" s="37"/>
    </row>
    <row r="462" spans="1:20" ht="14" x14ac:dyDescent="0.3">
      <c r="B462" s="20">
        <f t="shared" si="45"/>
        <v>4590958</v>
      </c>
      <c r="C462" s="20">
        <f t="shared" si="45"/>
        <v>4944965</v>
      </c>
      <c r="D462" s="20">
        <f t="shared" si="45"/>
        <v>5981386</v>
      </c>
      <c r="E462" s="20">
        <f t="shared" si="45"/>
        <v>7120457</v>
      </c>
      <c r="F462" s="20">
        <f t="shared" si="45"/>
        <v>8146316</v>
      </c>
      <c r="G462" s="20">
        <f t="shared" si="45"/>
        <v>9991036</v>
      </c>
      <c r="H462" s="20">
        <f t="shared" si="45"/>
        <v>12294690</v>
      </c>
      <c r="I462" s="20">
        <f t="shared" si="45"/>
        <v>13603895</v>
      </c>
      <c r="J462" s="20">
        <f t="shared" si="45"/>
        <v>15008720</v>
      </c>
      <c r="K462" s="20">
        <f t="shared" si="45"/>
        <v>15219388</v>
      </c>
      <c r="L462" s="20">
        <f t="shared" si="45"/>
        <v>15889447</v>
      </c>
      <c r="M462" s="20">
        <f t="shared" si="45"/>
        <v>17054093</v>
      </c>
      <c r="N462" s="20">
        <f t="shared" si="45"/>
        <v>13824166</v>
      </c>
      <c r="O462" s="20">
        <f t="shared" si="45"/>
        <v>16456734</v>
      </c>
      <c r="P462" s="20">
        <f t="shared" si="45"/>
        <v>16723319</v>
      </c>
      <c r="Q462" s="20" t="str">
        <f t="shared" si="45"/>
        <v/>
      </c>
      <c r="R462" s="36"/>
      <c r="S462" s="22" t="s">
        <v>290</v>
      </c>
    </row>
    <row r="463" spans="1:20" ht="14" x14ac:dyDescent="0.3">
      <c r="B463" s="20">
        <f t="shared" si="45"/>
        <v>4811796</v>
      </c>
      <c r="C463" s="20">
        <f t="shared" si="45"/>
        <v>5021927</v>
      </c>
      <c r="D463" s="20">
        <f t="shared" si="45"/>
        <v>6013489</v>
      </c>
      <c r="E463" s="20">
        <f t="shared" si="45"/>
        <v>7283239</v>
      </c>
      <c r="F463" s="20">
        <f t="shared" si="45"/>
        <v>8649792</v>
      </c>
      <c r="G463" s="20">
        <f t="shared" si="45"/>
        <v>10174490</v>
      </c>
      <c r="H463" s="20">
        <f t="shared" si="45"/>
        <v>12154859</v>
      </c>
      <c r="I463" s="20">
        <f t="shared" si="45"/>
        <v>13227903</v>
      </c>
      <c r="J463" s="20">
        <f t="shared" si="45"/>
        <v>14241086</v>
      </c>
      <c r="K463" s="20">
        <f t="shared" si="45"/>
        <v>15578468</v>
      </c>
      <c r="L463" s="20">
        <f t="shared" si="45"/>
        <v>15894182</v>
      </c>
      <c r="M463" s="20">
        <f t="shared" si="45"/>
        <v>15886094</v>
      </c>
      <c r="N463" s="20">
        <f t="shared" si="45"/>
        <v>15064306</v>
      </c>
      <c r="O463" s="20">
        <f t="shared" si="45"/>
        <v>13387226</v>
      </c>
      <c r="P463" s="20">
        <f t="shared" si="45"/>
        <v>16337216</v>
      </c>
      <c r="Q463" s="20" t="str">
        <f t="shared" si="45"/>
        <v/>
      </c>
      <c r="R463" s="36"/>
      <c r="S463" s="22" t="s">
        <v>291</v>
      </c>
    </row>
    <row r="464" spans="1:20" ht="14" x14ac:dyDescent="0.3">
      <c r="B464" s="38">
        <f t="shared" si="45"/>
        <v>5369784</v>
      </c>
      <c r="C464" s="38">
        <f t="shared" si="45"/>
        <v>5978287</v>
      </c>
      <c r="D464" s="38">
        <f t="shared" si="45"/>
        <v>7019026.7300000004</v>
      </c>
      <c r="E464" s="38">
        <f t="shared" si="45"/>
        <v>7943041.5999999996</v>
      </c>
      <c r="F464" s="38">
        <f t="shared" si="45"/>
        <v>9981292.6500000004</v>
      </c>
      <c r="G464" s="38">
        <f t="shared" si="45"/>
        <v>11279930.5</v>
      </c>
      <c r="H464" s="38">
        <f t="shared" si="45"/>
        <v>13315406.300000001</v>
      </c>
      <c r="I464" s="38">
        <f t="shared" si="45"/>
        <v>14538172.880000001</v>
      </c>
      <c r="J464" s="38">
        <f t="shared" si="45"/>
        <v>15305783.859999999</v>
      </c>
      <c r="K464" s="38">
        <f t="shared" si="45"/>
        <v>14338715.92</v>
      </c>
      <c r="L464" s="38">
        <f t="shared" si="45"/>
        <v>16398582.289999999</v>
      </c>
      <c r="M464" s="38">
        <f t="shared" si="45"/>
        <v>16255416.73</v>
      </c>
      <c r="N464" s="38">
        <f t="shared" si="45"/>
        <v>15357940.84</v>
      </c>
      <c r="O464" s="38">
        <f t="shared" si="45"/>
        <v>16570152.65</v>
      </c>
      <c r="P464" s="38">
        <f t="shared" si="45"/>
        <v>17579091.949999999</v>
      </c>
      <c r="Q464" s="38" t="str">
        <f t="shared" si="45"/>
        <v/>
      </c>
      <c r="R464" s="36"/>
      <c r="S464" s="22" t="s">
        <v>299</v>
      </c>
    </row>
    <row r="465" spans="1:19" ht="14" x14ac:dyDescent="0.3">
      <c r="B465" s="39">
        <f>SUM(B461:B464)</f>
        <v>19150394</v>
      </c>
      <c r="C465" s="39">
        <f t="shared" ref="C465:M465" si="46">SUM(C461:C464)</f>
        <v>21013353</v>
      </c>
      <c r="D465" s="39">
        <f t="shared" si="46"/>
        <v>24840453.73</v>
      </c>
      <c r="E465" s="39">
        <f t="shared" si="46"/>
        <v>29176871.600000001</v>
      </c>
      <c r="F465" s="39">
        <f t="shared" si="46"/>
        <v>35434967.649999999</v>
      </c>
      <c r="G465" s="39">
        <f t="shared" si="46"/>
        <v>41110275.5</v>
      </c>
      <c r="H465" s="39">
        <f t="shared" si="46"/>
        <v>49155566.299999997</v>
      </c>
      <c r="I465" s="39">
        <f t="shared" si="46"/>
        <v>53989954.880000003</v>
      </c>
      <c r="J465" s="39">
        <f t="shared" si="46"/>
        <v>58634226.859999999</v>
      </c>
      <c r="K465" s="39">
        <f t="shared" si="46"/>
        <v>59407258.920000002</v>
      </c>
      <c r="L465" s="39">
        <f t="shared" si="46"/>
        <v>63556041.289999999</v>
      </c>
      <c r="M465" s="39">
        <f t="shared" si="46"/>
        <v>65253311.730000004</v>
      </c>
      <c r="N465" s="39">
        <f>IF(N462="",N461*4,IF(N463="",(N462+N461)*2,IF(N464="",((N463+N462+N461)/3)*4,SUM(N461:N464))))</f>
        <v>59173995.840000004</v>
      </c>
      <c r="O465" s="39">
        <f>IF(O462="",O461*4,IF(O463="",(O462+O461)*2,IF(O464="",((O463+O462+O461)/3)*4,SUM(O461:O464))))</f>
        <v>61791066.649999999</v>
      </c>
      <c r="P465" s="39">
        <f>IF(P462="",P461*4,IF(P463="",(P462+P461)*2,IF(P464="",((P463+P462+P461)/3)*4,SUM(P461:P464))))</f>
        <v>66811468.950000003</v>
      </c>
      <c r="Q465" s="39">
        <f>IF(Q462="",Q461*4,IF(Q463="",(Q462+Q461)*2,IF(Q464="",((Q463+Q462+Q461)/3)*4,SUM(Q461:Q464))))</f>
        <v>70801832</v>
      </c>
      <c r="R465" s="18"/>
      <c r="S465" s="22" t="s">
        <v>292</v>
      </c>
    </row>
    <row r="466" spans="1:19" s="32" customFormat="1" ht="14" x14ac:dyDescent="0.3">
      <c r="A466" s="29"/>
      <c r="B466" s="40"/>
      <c r="C466" s="41">
        <f t="shared" ref="C466:M466" si="47">C465/B465-1</f>
        <v>9.7280452819926255E-2</v>
      </c>
      <c r="D466" s="41">
        <f t="shared" si="47"/>
        <v>0.18212708509679532</v>
      </c>
      <c r="E466" s="41">
        <f t="shared" si="47"/>
        <v>0.17457079959706512</v>
      </c>
      <c r="F466" s="41">
        <f t="shared" si="47"/>
        <v>0.21448824725951754</v>
      </c>
      <c r="G466" s="41">
        <f t="shared" si="47"/>
        <v>0.16016122565868929</v>
      </c>
      <c r="H466" s="41">
        <f t="shared" si="47"/>
        <v>0.1957002404423196</v>
      </c>
      <c r="I466" s="41">
        <f t="shared" si="47"/>
        <v>9.8348751604149687E-2</v>
      </c>
      <c r="J466" s="41">
        <f t="shared" si="47"/>
        <v>8.602103836394237E-2</v>
      </c>
      <c r="K466" s="41">
        <f t="shared" si="47"/>
        <v>1.3183972935223665E-2</v>
      </c>
      <c r="L466" s="41">
        <f t="shared" si="47"/>
        <v>6.98362867673612E-2</v>
      </c>
      <c r="M466" s="41">
        <f t="shared" si="47"/>
        <v>2.6705100027478501E-2</v>
      </c>
      <c r="N466" s="23">
        <f>N465/M465-1</f>
        <v>-9.3164863649442209E-2</v>
      </c>
      <c r="O466" s="23">
        <f>O465/M465-1</f>
        <v>-5.3058534321228201E-2</v>
      </c>
      <c r="P466" s="23">
        <f>P465/M465-1</f>
        <v>2.3878592192335235E-2</v>
      </c>
      <c r="Q466" s="23">
        <f>Q465/N465-1</f>
        <v>0.19650246691875251</v>
      </c>
      <c r="R466" s="36"/>
      <c r="S466" s="31" t="s">
        <v>300</v>
      </c>
    </row>
    <row r="467" spans="1:19" ht="14" x14ac:dyDescent="0.3">
      <c r="B467" s="162" t="s">
        <v>170</v>
      </c>
      <c r="C467" s="162"/>
      <c r="D467" s="162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7"/>
      <c r="P467" s="17"/>
      <c r="Q467" s="17"/>
      <c r="R467" s="18"/>
      <c r="S467" s="22"/>
    </row>
    <row r="468" spans="1:19" ht="14" x14ac:dyDescent="0.3">
      <c r="B468" s="20">
        <f t="shared" ref="B468:Q471" si="48">IFERROR(VLOOKUP($B$467,$130:$216,MATCH($S468&amp;"/"&amp;B$348,$128:$128,0),FALSE),"")</f>
        <v>123731</v>
      </c>
      <c r="C468" s="20">
        <f t="shared" si="48"/>
        <v>172202</v>
      </c>
      <c r="D468" s="20">
        <f t="shared" si="48"/>
        <v>229436</v>
      </c>
      <c r="E468" s="20">
        <f t="shared" si="48"/>
        <v>264929</v>
      </c>
      <c r="F468" s="20">
        <f t="shared" si="48"/>
        <v>330522</v>
      </c>
      <c r="G468" s="20">
        <f t="shared" si="48"/>
        <v>361099</v>
      </c>
      <c r="H468" s="20">
        <f t="shared" si="48"/>
        <v>435554</v>
      </c>
      <c r="I468" s="20">
        <f t="shared" si="48"/>
        <v>476294</v>
      </c>
      <c r="J468" s="20">
        <f t="shared" si="48"/>
        <v>533172</v>
      </c>
      <c r="K468" s="20">
        <f t="shared" si="48"/>
        <v>1001879</v>
      </c>
      <c r="L468" s="20">
        <f t="shared" si="48"/>
        <v>526501</v>
      </c>
      <c r="M468" s="20">
        <f t="shared" si="48"/>
        <v>495301</v>
      </c>
      <c r="N468" s="20">
        <f t="shared" si="48"/>
        <v>405706</v>
      </c>
      <c r="O468" s="20">
        <f t="shared" si="48"/>
        <v>455607</v>
      </c>
      <c r="P468" s="20">
        <f t="shared" si="48"/>
        <v>500675</v>
      </c>
      <c r="Q468" s="20">
        <f t="shared" si="48"/>
        <v>551413</v>
      </c>
      <c r="R468" s="18"/>
      <c r="S468" s="22" t="s">
        <v>289</v>
      </c>
    </row>
    <row r="469" spans="1:19" ht="14" x14ac:dyDescent="0.3">
      <c r="B469" s="20">
        <f t="shared" si="48"/>
        <v>138970</v>
      </c>
      <c r="C469" s="20">
        <f t="shared" si="48"/>
        <v>152768</v>
      </c>
      <c r="D469" s="20">
        <f t="shared" si="48"/>
        <v>223155</v>
      </c>
      <c r="E469" s="20">
        <f t="shared" si="48"/>
        <v>276383</v>
      </c>
      <c r="F469" s="20">
        <f t="shared" si="48"/>
        <v>316784</v>
      </c>
      <c r="G469" s="20">
        <f t="shared" si="48"/>
        <v>374889</v>
      </c>
      <c r="H469" s="20">
        <f t="shared" si="48"/>
        <v>493551</v>
      </c>
      <c r="I469" s="20">
        <f t="shared" si="48"/>
        <v>515117</v>
      </c>
      <c r="J469" s="20">
        <f t="shared" si="48"/>
        <v>626500</v>
      </c>
      <c r="K469" s="20">
        <f t="shared" si="48"/>
        <v>554085</v>
      </c>
      <c r="L469" s="20">
        <f t="shared" si="48"/>
        <v>575273</v>
      </c>
      <c r="M469" s="20">
        <f t="shared" si="48"/>
        <v>511319</v>
      </c>
      <c r="N469" s="20">
        <f t="shared" si="48"/>
        <v>557708</v>
      </c>
      <c r="O469" s="20">
        <f t="shared" si="48"/>
        <v>497561</v>
      </c>
      <c r="P469" s="20">
        <f t="shared" si="48"/>
        <v>584237</v>
      </c>
      <c r="Q469" s="20" t="str">
        <f t="shared" si="48"/>
        <v/>
      </c>
      <c r="R469" s="18"/>
      <c r="S469" s="22" t="s">
        <v>290</v>
      </c>
    </row>
    <row r="470" spans="1:19" ht="14" x14ac:dyDescent="0.3">
      <c r="B470" s="20">
        <f t="shared" si="48"/>
        <v>146602</v>
      </c>
      <c r="C470" s="20">
        <f t="shared" si="48"/>
        <v>152493</v>
      </c>
      <c r="D470" s="20">
        <f t="shared" si="48"/>
        <v>235049</v>
      </c>
      <c r="E470" s="20">
        <f t="shared" si="48"/>
        <v>307328</v>
      </c>
      <c r="F470" s="20">
        <f t="shared" si="48"/>
        <v>340607</v>
      </c>
      <c r="G470" s="20">
        <f t="shared" si="48"/>
        <v>388357</v>
      </c>
      <c r="H470" s="20">
        <f t="shared" si="48"/>
        <v>460875</v>
      </c>
      <c r="I470" s="20">
        <f t="shared" si="48"/>
        <v>527041</v>
      </c>
      <c r="J470" s="20">
        <f t="shared" si="48"/>
        <v>567442</v>
      </c>
      <c r="K470" s="20">
        <f t="shared" si="48"/>
        <v>577927</v>
      </c>
      <c r="L470" s="20">
        <f t="shared" si="48"/>
        <v>599771</v>
      </c>
      <c r="M470" s="20">
        <f t="shared" si="48"/>
        <v>489375</v>
      </c>
      <c r="N470" s="20">
        <f t="shared" si="48"/>
        <v>953357</v>
      </c>
      <c r="O470" s="20">
        <f t="shared" si="48"/>
        <v>389610</v>
      </c>
      <c r="P470" s="20">
        <f t="shared" si="48"/>
        <v>604281</v>
      </c>
      <c r="Q470" s="20" t="str">
        <f t="shared" si="48"/>
        <v/>
      </c>
      <c r="R470" s="18"/>
      <c r="S470" s="22" t="s">
        <v>291</v>
      </c>
    </row>
    <row r="471" spans="1:19" ht="14" x14ac:dyDescent="0.3">
      <c r="B471" s="38">
        <f t="shared" si="48"/>
        <v>267405</v>
      </c>
      <c r="C471" s="38">
        <f t="shared" si="48"/>
        <v>309432</v>
      </c>
      <c r="D471" s="38">
        <f t="shared" si="48"/>
        <v>386807.67</v>
      </c>
      <c r="E471" s="38">
        <f t="shared" si="48"/>
        <v>476919.24</v>
      </c>
      <c r="F471" s="38">
        <f t="shared" si="48"/>
        <v>549537.03</v>
      </c>
      <c r="G471" s="38">
        <f t="shared" si="48"/>
        <v>595613.22</v>
      </c>
      <c r="H471" s="38">
        <f t="shared" si="48"/>
        <v>663042.93000000005</v>
      </c>
      <c r="I471" s="38">
        <f t="shared" si="48"/>
        <v>734767.05</v>
      </c>
      <c r="J471" s="38">
        <f t="shared" si="48"/>
        <v>782730.87</v>
      </c>
      <c r="K471" s="38">
        <f t="shared" si="48"/>
        <v>2694497.18</v>
      </c>
      <c r="L471" s="38">
        <f t="shared" si="48"/>
        <v>792321.85</v>
      </c>
      <c r="M471" s="38">
        <f t="shared" si="48"/>
        <v>674569.12</v>
      </c>
      <c r="N471" s="38">
        <f t="shared" si="48"/>
        <v>666610.35</v>
      </c>
      <c r="O471" s="38">
        <f t="shared" si="48"/>
        <v>791944.44</v>
      </c>
      <c r="P471" s="38">
        <f t="shared" si="48"/>
        <v>888768.97</v>
      </c>
      <c r="Q471" s="38" t="str">
        <f t="shared" si="48"/>
        <v/>
      </c>
      <c r="R471" s="18"/>
      <c r="S471" s="22" t="s">
        <v>299</v>
      </c>
    </row>
    <row r="472" spans="1:19" ht="14" x14ac:dyDescent="0.3">
      <c r="B472" s="20">
        <f>SUM(B468:B471)</f>
        <v>676708</v>
      </c>
      <c r="C472" s="42">
        <f t="shared" ref="C472:M472" si="49">SUM(C468:C471)</f>
        <v>786895</v>
      </c>
      <c r="D472" s="42">
        <f t="shared" si="49"/>
        <v>1074447.67</v>
      </c>
      <c r="E472" s="42">
        <f t="shared" si="49"/>
        <v>1325559.24</v>
      </c>
      <c r="F472" s="42">
        <f t="shared" si="49"/>
        <v>1537450.03</v>
      </c>
      <c r="G472" s="42">
        <f t="shared" si="49"/>
        <v>1719958.22</v>
      </c>
      <c r="H472" s="42">
        <f t="shared" si="49"/>
        <v>2053022.9300000002</v>
      </c>
      <c r="I472" s="42">
        <f t="shared" si="49"/>
        <v>2253219.0499999998</v>
      </c>
      <c r="J472" s="42">
        <f t="shared" si="49"/>
        <v>2509844.87</v>
      </c>
      <c r="K472" s="42">
        <f t="shared" si="49"/>
        <v>4828388.18</v>
      </c>
      <c r="L472" s="42">
        <f t="shared" si="49"/>
        <v>2493866.85</v>
      </c>
      <c r="M472" s="42">
        <f t="shared" si="49"/>
        <v>2170564.12</v>
      </c>
      <c r="N472" s="42">
        <f>IF(N469="",N468*4,IF(N470="",(N469+N468)*2,IF(N471="",((N470+N469+N468)/3)*4,SUM(N468:N471))))</f>
        <v>2583381.35</v>
      </c>
      <c r="O472" s="42">
        <f>IF(O469="",O468*4,IF(O470="",(O469+O468)*2,IF(O471="",((O470+O469+O468)/3)*4,SUM(O468:O471))))</f>
        <v>2134722.44</v>
      </c>
      <c r="P472" s="42">
        <f>IF(P469="",P468*4,IF(P470="",(P469+P468)*2,IF(P471="",((P470+P469+P468)/3)*4,SUM(P468:P471))))</f>
        <v>2577961.9699999997</v>
      </c>
      <c r="Q472" s="42">
        <f>IF(Q469="",Q468*4,IF(Q470="",(Q469+Q468)*2,IF(Q471="",((Q470+Q469+Q468)/3)*4,SUM(Q468:Q471))))</f>
        <v>2205652</v>
      </c>
      <c r="R472" s="18"/>
      <c r="S472" s="22" t="s">
        <v>292</v>
      </c>
    </row>
    <row r="473" spans="1:19" ht="14" x14ac:dyDescent="0.3">
      <c r="B473" s="162" t="s">
        <v>168</v>
      </c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7"/>
      <c r="P473" s="17"/>
      <c r="Q473" s="17"/>
      <c r="R473" s="18"/>
      <c r="S473" s="22"/>
    </row>
    <row r="474" spans="1:19" ht="14" x14ac:dyDescent="0.3">
      <c r="B474" s="20">
        <f t="shared" ref="B474:Q477" si="50">IFERROR(VLOOKUP($B$473,$130:$216,MATCH($S474&amp;"/"&amp;B$348,$128:$128,0),FALSE),"")</f>
        <v>0</v>
      </c>
      <c r="C474" s="20">
        <f t="shared" si="50"/>
        <v>0</v>
      </c>
      <c r="D474" s="20">
        <f t="shared" si="50"/>
        <v>0</v>
      </c>
      <c r="E474" s="20">
        <f t="shared" si="50"/>
        <v>0</v>
      </c>
      <c r="F474" s="20">
        <f t="shared" si="50"/>
        <v>0</v>
      </c>
      <c r="G474" s="20">
        <f t="shared" si="50"/>
        <v>0</v>
      </c>
      <c r="H474" s="20">
        <f t="shared" si="50"/>
        <v>0</v>
      </c>
      <c r="I474" s="20">
        <f t="shared" si="50"/>
        <v>0</v>
      </c>
      <c r="J474" s="20">
        <f t="shared" si="50"/>
        <v>0</v>
      </c>
      <c r="K474" s="20">
        <f t="shared" si="50"/>
        <v>0</v>
      </c>
      <c r="L474" s="20">
        <f t="shared" si="50"/>
        <v>0</v>
      </c>
      <c r="M474" s="20">
        <f t="shared" si="50"/>
        <v>0</v>
      </c>
      <c r="N474" s="20">
        <f t="shared" si="50"/>
        <v>0</v>
      </c>
      <c r="O474" s="20">
        <f t="shared" si="50"/>
        <v>2825</v>
      </c>
      <c r="P474" s="20">
        <f t="shared" si="50"/>
        <v>1939</v>
      </c>
      <c r="Q474" s="20">
        <f t="shared" si="50"/>
        <v>0</v>
      </c>
      <c r="R474" s="18"/>
      <c r="S474" s="22" t="s">
        <v>289</v>
      </c>
    </row>
    <row r="475" spans="1:19" ht="14" x14ac:dyDescent="0.3">
      <c r="B475" s="20">
        <f t="shared" si="50"/>
        <v>0</v>
      </c>
      <c r="C475" s="20">
        <f t="shared" si="50"/>
        <v>0</v>
      </c>
      <c r="D475" s="20">
        <f t="shared" si="50"/>
        <v>0</v>
      </c>
      <c r="E475" s="20">
        <f t="shared" si="50"/>
        <v>0</v>
      </c>
      <c r="F475" s="20">
        <f t="shared" si="50"/>
        <v>0</v>
      </c>
      <c r="G475" s="20">
        <f t="shared" si="50"/>
        <v>0</v>
      </c>
      <c r="H475" s="20">
        <f t="shared" si="50"/>
        <v>0</v>
      </c>
      <c r="I475" s="20">
        <f t="shared" si="50"/>
        <v>0</v>
      </c>
      <c r="J475" s="20">
        <f t="shared" si="50"/>
        <v>0</v>
      </c>
      <c r="K475" s="20">
        <f t="shared" si="50"/>
        <v>0</v>
      </c>
      <c r="L475" s="20">
        <f t="shared" si="50"/>
        <v>0</v>
      </c>
      <c r="M475" s="20">
        <f t="shared" si="50"/>
        <v>0</v>
      </c>
      <c r="N475" s="20">
        <f t="shared" si="50"/>
        <v>8009</v>
      </c>
      <c r="O475" s="20">
        <f t="shared" si="50"/>
        <v>1797</v>
      </c>
      <c r="P475" s="20">
        <f t="shared" si="50"/>
        <v>1736</v>
      </c>
      <c r="Q475" s="20" t="str">
        <f t="shared" si="50"/>
        <v/>
      </c>
      <c r="R475" s="18"/>
      <c r="S475" s="22" t="s">
        <v>290</v>
      </c>
    </row>
    <row r="476" spans="1:19" ht="14" x14ac:dyDescent="0.3">
      <c r="B476" s="20">
        <f t="shared" si="50"/>
        <v>0</v>
      </c>
      <c r="C476" s="20">
        <f t="shared" si="50"/>
        <v>0</v>
      </c>
      <c r="D476" s="20">
        <f t="shared" si="50"/>
        <v>0</v>
      </c>
      <c r="E476" s="20">
        <f t="shared" si="50"/>
        <v>0</v>
      </c>
      <c r="F476" s="20">
        <f t="shared" si="50"/>
        <v>0</v>
      </c>
      <c r="G476" s="20">
        <f t="shared" si="50"/>
        <v>0</v>
      </c>
      <c r="H476" s="20">
        <f t="shared" si="50"/>
        <v>0</v>
      </c>
      <c r="I476" s="20">
        <f t="shared" si="50"/>
        <v>0</v>
      </c>
      <c r="J476" s="20">
        <f t="shared" si="50"/>
        <v>0</v>
      </c>
      <c r="K476" s="20">
        <f t="shared" si="50"/>
        <v>0</v>
      </c>
      <c r="L476" s="20">
        <f t="shared" si="50"/>
        <v>0</v>
      </c>
      <c r="M476" s="20">
        <f t="shared" si="50"/>
        <v>0</v>
      </c>
      <c r="N476" s="20">
        <f t="shared" si="50"/>
        <v>1822</v>
      </c>
      <c r="O476" s="20">
        <f t="shared" si="50"/>
        <v>1169</v>
      </c>
      <c r="P476" s="20">
        <f t="shared" si="50"/>
        <v>0</v>
      </c>
      <c r="Q476" s="20" t="str">
        <f t="shared" si="50"/>
        <v/>
      </c>
      <c r="R476" s="18"/>
      <c r="S476" s="22" t="s">
        <v>291</v>
      </c>
    </row>
    <row r="477" spans="1:19" ht="14" x14ac:dyDescent="0.3">
      <c r="B477" s="38">
        <f t="shared" si="50"/>
        <v>0</v>
      </c>
      <c r="C477" s="38">
        <f t="shared" si="50"/>
        <v>0</v>
      </c>
      <c r="D477" s="38">
        <f t="shared" si="50"/>
        <v>0</v>
      </c>
      <c r="E477" s="38">
        <f t="shared" si="50"/>
        <v>0</v>
      </c>
      <c r="F477" s="38">
        <f t="shared" si="50"/>
        <v>0</v>
      </c>
      <c r="G477" s="38">
        <f t="shared" si="50"/>
        <v>0</v>
      </c>
      <c r="H477" s="38">
        <f t="shared" si="50"/>
        <v>0</v>
      </c>
      <c r="I477" s="38">
        <f t="shared" si="50"/>
        <v>0</v>
      </c>
      <c r="J477" s="38">
        <f t="shared" si="50"/>
        <v>0</v>
      </c>
      <c r="K477" s="38">
        <f t="shared" si="50"/>
        <v>0</v>
      </c>
      <c r="L477" s="38">
        <f t="shared" si="50"/>
        <v>0</v>
      </c>
      <c r="M477" s="38">
        <f t="shared" si="50"/>
        <v>0</v>
      </c>
      <c r="N477" s="38">
        <f t="shared" si="50"/>
        <v>789.28</v>
      </c>
      <c r="O477" s="38">
        <f t="shared" si="50"/>
        <v>0</v>
      </c>
      <c r="P477" s="38">
        <f t="shared" si="50"/>
        <v>0</v>
      </c>
      <c r="Q477" s="38" t="str">
        <f t="shared" si="50"/>
        <v/>
      </c>
      <c r="R477" s="18"/>
      <c r="S477" s="22" t="s">
        <v>299</v>
      </c>
    </row>
    <row r="478" spans="1:19" ht="14" x14ac:dyDescent="0.3">
      <c r="B478" s="20">
        <f>SUM(B474:B477)</f>
        <v>0</v>
      </c>
      <c r="C478" s="42">
        <f t="shared" ref="C478:M478" si="51">SUM(C474:C477)</f>
        <v>0</v>
      </c>
      <c r="D478" s="42">
        <f t="shared" si="51"/>
        <v>0</v>
      </c>
      <c r="E478" s="42">
        <f t="shared" si="51"/>
        <v>0</v>
      </c>
      <c r="F478" s="42">
        <f t="shared" si="51"/>
        <v>0</v>
      </c>
      <c r="G478" s="42">
        <f t="shared" si="51"/>
        <v>0</v>
      </c>
      <c r="H478" s="42">
        <f t="shared" si="51"/>
        <v>0</v>
      </c>
      <c r="I478" s="42">
        <f t="shared" si="51"/>
        <v>0</v>
      </c>
      <c r="J478" s="42">
        <f t="shared" si="51"/>
        <v>0</v>
      </c>
      <c r="K478" s="42">
        <f t="shared" si="51"/>
        <v>0</v>
      </c>
      <c r="L478" s="42">
        <f t="shared" si="51"/>
        <v>0</v>
      </c>
      <c r="M478" s="42">
        <f t="shared" si="51"/>
        <v>0</v>
      </c>
      <c r="N478" s="42">
        <f>IF(N475="",N474*4,IF(N476="",(N475+N474)*2,IF(N477="",((N476+N475+N474)/3)*4,SUM(N474:N477))))</f>
        <v>10620.28</v>
      </c>
      <c r="O478" s="42">
        <f>IF(O475="",O474*4,IF(O476="",(O475+O474)*2,IF(O477="",((O476+O475+O474)/3)*4,SUM(O474:O477))))</f>
        <v>5791</v>
      </c>
      <c r="P478" s="42">
        <f>IF(P475="",P474*4,IF(P476="",(P475+P474)*2,IF(P477="",((P476+P475+P474)/3)*4,SUM(P474:P477))))</f>
        <v>3675</v>
      </c>
      <c r="Q478" s="42">
        <f>IF(Q475="",Q474*4,IF(Q476="",(Q475+Q474)*2,IF(Q477="",((Q476+Q475+Q474)/3)*4,SUM(Q474:Q477))))</f>
        <v>0</v>
      </c>
      <c r="R478" s="18"/>
      <c r="S478" s="22" t="s">
        <v>292</v>
      </c>
    </row>
    <row r="479" spans="1:19" ht="14" x14ac:dyDescent="0.3">
      <c r="B479" s="162" t="s">
        <v>301</v>
      </c>
      <c r="C479" s="162"/>
      <c r="D479" s="162"/>
      <c r="E479" s="162"/>
      <c r="F479" s="162"/>
      <c r="G479" s="162"/>
      <c r="H479" s="162"/>
      <c r="I479" s="162"/>
      <c r="J479" s="162"/>
      <c r="K479" s="162"/>
      <c r="L479" s="162"/>
      <c r="M479" s="162"/>
      <c r="N479" s="162"/>
      <c r="O479" s="17"/>
      <c r="P479" s="17"/>
      <c r="Q479" s="17"/>
      <c r="R479" s="18"/>
      <c r="S479" s="22"/>
    </row>
    <row r="480" spans="1:19" ht="14" x14ac:dyDescent="0.3">
      <c r="B480" s="20" t="str">
        <f t="shared" ref="B480:Q483" si="52">IFERROR(VLOOKUP($B$479,$130:$216,MATCH($S480&amp;"/"&amp;B$348,$128:$128,0),FALSE),"")</f>
        <v/>
      </c>
      <c r="C480" s="20" t="str">
        <f t="shared" si="52"/>
        <v/>
      </c>
      <c r="D480" s="20" t="str">
        <f t="shared" si="52"/>
        <v/>
      </c>
      <c r="E480" s="20" t="str">
        <f t="shared" si="52"/>
        <v/>
      </c>
      <c r="F480" s="20" t="str">
        <f t="shared" si="52"/>
        <v/>
      </c>
      <c r="G480" s="20" t="str">
        <f t="shared" si="52"/>
        <v/>
      </c>
      <c r="H480" s="20" t="str">
        <f t="shared" si="52"/>
        <v/>
      </c>
      <c r="I480" s="20" t="str">
        <f t="shared" si="52"/>
        <v/>
      </c>
      <c r="J480" s="20" t="str">
        <f t="shared" si="52"/>
        <v/>
      </c>
      <c r="K480" s="20" t="str">
        <f t="shared" si="52"/>
        <v/>
      </c>
      <c r="L480" s="20" t="str">
        <f t="shared" si="52"/>
        <v/>
      </c>
      <c r="M480" s="20" t="str">
        <f t="shared" si="52"/>
        <v/>
      </c>
      <c r="N480" s="20" t="str">
        <f t="shared" si="52"/>
        <v/>
      </c>
      <c r="O480" s="20" t="str">
        <f t="shared" si="52"/>
        <v/>
      </c>
      <c r="P480" s="20" t="str">
        <f t="shared" si="52"/>
        <v/>
      </c>
      <c r="Q480" s="20" t="str">
        <f t="shared" si="52"/>
        <v/>
      </c>
      <c r="R480" s="18"/>
      <c r="S480" s="22" t="s">
        <v>289</v>
      </c>
    </row>
    <row r="481" spans="2:19" ht="14" x14ac:dyDescent="0.3">
      <c r="B481" s="20" t="str">
        <f t="shared" si="52"/>
        <v/>
      </c>
      <c r="C481" s="20" t="str">
        <f t="shared" si="52"/>
        <v/>
      </c>
      <c r="D481" s="20" t="str">
        <f t="shared" si="52"/>
        <v/>
      </c>
      <c r="E481" s="20" t="str">
        <f t="shared" si="52"/>
        <v/>
      </c>
      <c r="F481" s="20" t="str">
        <f t="shared" si="52"/>
        <v/>
      </c>
      <c r="G481" s="20" t="str">
        <f t="shared" si="52"/>
        <v/>
      </c>
      <c r="H481" s="20" t="str">
        <f t="shared" si="52"/>
        <v/>
      </c>
      <c r="I481" s="20" t="str">
        <f t="shared" si="52"/>
        <v/>
      </c>
      <c r="J481" s="20" t="str">
        <f t="shared" si="52"/>
        <v/>
      </c>
      <c r="K481" s="20" t="str">
        <f t="shared" si="52"/>
        <v/>
      </c>
      <c r="L481" s="20" t="str">
        <f t="shared" si="52"/>
        <v/>
      </c>
      <c r="M481" s="20" t="str">
        <f t="shared" si="52"/>
        <v/>
      </c>
      <c r="N481" s="20" t="str">
        <f t="shared" si="52"/>
        <v/>
      </c>
      <c r="O481" s="20" t="str">
        <f t="shared" si="52"/>
        <v/>
      </c>
      <c r="P481" s="20" t="str">
        <f t="shared" si="52"/>
        <v/>
      </c>
      <c r="Q481" s="20" t="str">
        <f t="shared" si="52"/>
        <v/>
      </c>
      <c r="R481" s="18"/>
      <c r="S481" s="22" t="s">
        <v>290</v>
      </c>
    </row>
    <row r="482" spans="2:19" ht="14" x14ac:dyDescent="0.3">
      <c r="B482" s="20" t="str">
        <f t="shared" si="52"/>
        <v/>
      </c>
      <c r="C482" s="20" t="str">
        <f t="shared" si="52"/>
        <v/>
      </c>
      <c r="D482" s="20" t="str">
        <f t="shared" si="52"/>
        <v/>
      </c>
      <c r="E482" s="20" t="str">
        <f t="shared" si="52"/>
        <v/>
      </c>
      <c r="F482" s="20" t="str">
        <f t="shared" si="52"/>
        <v/>
      </c>
      <c r="G482" s="20" t="str">
        <f t="shared" si="52"/>
        <v/>
      </c>
      <c r="H482" s="20" t="str">
        <f t="shared" si="52"/>
        <v/>
      </c>
      <c r="I482" s="20" t="str">
        <f t="shared" si="52"/>
        <v/>
      </c>
      <c r="J482" s="20" t="str">
        <f t="shared" si="52"/>
        <v/>
      </c>
      <c r="K482" s="20" t="str">
        <f t="shared" si="52"/>
        <v/>
      </c>
      <c r="L482" s="20" t="str">
        <f t="shared" si="52"/>
        <v/>
      </c>
      <c r="M482" s="20" t="str">
        <f t="shared" si="52"/>
        <v/>
      </c>
      <c r="N482" s="20" t="str">
        <f t="shared" si="52"/>
        <v/>
      </c>
      <c r="O482" s="20" t="str">
        <f t="shared" si="52"/>
        <v/>
      </c>
      <c r="P482" s="20" t="str">
        <f t="shared" si="52"/>
        <v/>
      </c>
      <c r="Q482" s="20" t="str">
        <f t="shared" si="52"/>
        <v/>
      </c>
      <c r="R482" s="18"/>
      <c r="S482" s="22" t="s">
        <v>291</v>
      </c>
    </row>
    <row r="483" spans="2:19" ht="14" x14ac:dyDescent="0.3">
      <c r="B483" s="38" t="str">
        <f t="shared" si="52"/>
        <v/>
      </c>
      <c r="C483" s="38" t="str">
        <f t="shared" si="52"/>
        <v/>
      </c>
      <c r="D483" s="38" t="str">
        <f t="shared" si="52"/>
        <v/>
      </c>
      <c r="E483" s="38" t="str">
        <f t="shared" si="52"/>
        <v/>
      </c>
      <c r="F483" s="38" t="str">
        <f t="shared" si="52"/>
        <v/>
      </c>
      <c r="G483" s="38" t="str">
        <f t="shared" si="52"/>
        <v/>
      </c>
      <c r="H483" s="38" t="str">
        <f t="shared" si="52"/>
        <v/>
      </c>
      <c r="I483" s="38" t="str">
        <f t="shared" si="52"/>
        <v/>
      </c>
      <c r="J483" s="38" t="str">
        <f t="shared" si="52"/>
        <v/>
      </c>
      <c r="K483" s="38" t="str">
        <f t="shared" si="52"/>
        <v/>
      </c>
      <c r="L483" s="38" t="str">
        <f t="shared" si="52"/>
        <v/>
      </c>
      <c r="M483" s="38" t="str">
        <f t="shared" si="52"/>
        <v/>
      </c>
      <c r="N483" s="38" t="str">
        <f t="shared" si="52"/>
        <v/>
      </c>
      <c r="O483" s="38" t="str">
        <f t="shared" si="52"/>
        <v/>
      </c>
      <c r="P483" s="38" t="str">
        <f t="shared" si="52"/>
        <v/>
      </c>
      <c r="Q483" s="38" t="str">
        <f t="shared" si="52"/>
        <v/>
      </c>
      <c r="R483" s="18"/>
      <c r="S483" s="22" t="s">
        <v>299</v>
      </c>
    </row>
    <row r="484" spans="2:19" ht="14" x14ac:dyDescent="0.3">
      <c r="B484" s="20">
        <f>SUM(B480:B483)</f>
        <v>0</v>
      </c>
      <c r="C484" s="42">
        <f t="shared" ref="C484:M484" si="53">SUM(C480:C483)</f>
        <v>0</v>
      </c>
      <c r="D484" s="42">
        <f t="shared" si="53"/>
        <v>0</v>
      </c>
      <c r="E484" s="42">
        <f t="shared" si="53"/>
        <v>0</v>
      </c>
      <c r="F484" s="42">
        <f t="shared" si="53"/>
        <v>0</v>
      </c>
      <c r="G484" s="42">
        <f t="shared" si="53"/>
        <v>0</v>
      </c>
      <c r="H484" s="42">
        <f t="shared" si="53"/>
        <v>0</v>
      </c>
      <c r="I484" s="42">
        <f t="shared" si="53"/>
        <v>0</v>
      </c>
      <c r="J484" s="42">
        <f t="shared" si="53"/>
        <v>0</v>
      </c>
      <c r="K484" s="42">
        <f t="shared" si="53"/>
        <v>0</v>
      </c>
      <c r="L484" s="42">
        <f t="shared" si="53"/>
        <v>0</v>
      </c>
      <c r="M484" s="42">
        <f t="shared" si="53"/>
        <v>0</v>
      </c>
      <c r="N484" s="42" t="e">
        <f>IF(N481="",N480*4,IF(N482="",(N481+N480)*2,IF(N483="",((N482+N481+N480)/3)*4,SUM(N480:N483))))</f>
        <v>#VALUE!</v>
      </c>
      <c r="O484" s="42" t="e">
        <f>IF(O481="",O480*4,IF(O482="",(O481+O480)*2,IF(O483="",((O482+O481+O480)/3)*4,SUM(O480:O483))))</f>
        <v>#VALUE!</v>
      </c>
      <c r="P484" s="42" t="e">
        <f>IF(P481="",P480*4,IF(P482="",(P481+P480)*2,IF(P483="",((P482+P481+P480)/3)*4,SUM(P480:P483))))</f>
        <v>#VALUE!</v>
      </c>
      <c r="Q484" s="42" t="e">
        <f>IF(Q481="",Q480*4,IF(Q482="",(Q481+Q480)*2,IF(Q483="",((Q482+Q481+Q480)/3)*4,SUM(Q480:Q483))))</f>
        <v>#VALUE!</v>
      </c>
      <c r="R484" s="18"/>
      <c r="S484" s="22" t="s">
        <v>292</v>
      </c>
    </row>
    <row r="485" spans="2:19" ht="14" x14ac:dyDescent="0.3">
      <c r="B485" s="162" t="s">
        <v>302</v>
      </c>
      <c r="C485" s="162"/>
      <c r="D485" s="162"/>
      <c r="E485" s="162"/>
      <c r="F485" s="162"/>
      <c r="G485" s="162"/>
      <c r="H485" s="162"/>
      <c r="I485" s="162"/>
      <c r="J485" s="162"/>
      <c r="K485" s="162"/>
      <c r="L485" s="162"/>
      <c r="M485" s="162"/>
      <c r="N485" s="162"/>
      <c r="O485" s="17"/>
      <c r="P485" s="17"/>
      <c r="Q485" s="17"/>
      <c r="R485" s="18"/>
      <c r="S485" s="22"/>
    </row>
    <row r="486" spans="2:19" ht="14" x14ac:dyDescent="0.3">
      <c r="B486" s="20" t="str">
        <f t="shared" ref="B486:Q489" si="54">IFERROR(VLOOKUP($B$485,$130:$216,MATCH($S486&amp;"/"&amp;B$348,$128:$128,0),FALSE),"")</f>
        <v/>
      </c>
      <c r="C486" s="20" t="str">
        <f t="shared" si="54"/>
        <v/>
      </c>
      <c r="D486" s="20" t="str">
        <f t="shared" si="54"/>
        <v/>
      </c>
      <c r="E486" s="20" t="str">
        <f t="shared" si="54"/>
        <v/>
      </c>
      <c r="F486" s="20" t="str">
        <f t="shared" si="54"/>
        <v/>
      </c>
      <c r="G486" s="20" t="str">
        <f t="shared" si="54"/>
        <v/>
      </c>
      <c r="H486" s="20" t="str">
        <f t="shared" si="54"/>
        <v/>
      </c>
      <c r="I486" s="20" t="str">
        <f t="shared" si="54"/>
        <v/>
      </c>
      <c r="J486" s="20" t="str">
        <f t="shared" si="54"/>
        <v/>
      </c>
      <c r="K486" s="20" t="str">
        <f t="shared" si="54"/>
        <v/>
      </c>
      <c r="L486" s="20" t="str">
        <f t="shared" si="54"/>
        <v/>
      </c>
      <c r="M486" s="20" t="str">
        <f t="shared" si="54"/>
        <v/>
      </c>
      <c r="N486" s="20" t="str">
        <f t="shared" si="54"/>
        <v/>
      </c>
      <c r="O486" s="20" t="str">
        <f t="shared" si="54"/>
        <v/>
      </c>
      <c r="P486" s="20" t="str">
        <f t="shared" si="54"/>
        <v/>
      </c>
      <c r="Q486" s="20" t="str">
        <f t="shared" si="54"/>
        <v/>
      </c>
      <c r="R486" s="18"/>
      <c r="S486" s="22" t="s">
        <v>289</v>
      </c>
    </row>
    <row r="487" spans="2:19" ht="14" x14ac:dyDescent="0.3">
      <c r="B487" s="20" t="str">
        <f t="shared" si="54"/>
        <v/>
      </c>
      <c r="C487" s="20" t="str">
        <f t="shared" si="54"/>
        <v/>
      </c>
      <c r="D487" s="20" t="str">
        <f t="shared" si="54"/>
        <v/>
      </c>
      <c r="E487" s="20" t="str">
        <f t="shared" si="54"/>
        <v/>
      </c>
      <c r="F487" s="20" t="str">
        <f t="shared" si="54"/>
        <v/>
      </c>
      <c r="G487" s="20" t="str">
        <f t="shared" si="54"/>
        <v/>
      </c>
      <c r="H487" s="20" t="str">
        <f t="shared" si="54"/>
        <v/>
      </c>
      <c r="I487" s="20" t="str">
        <f t="shared" si="54"/>
        <v/>
      </c>
      <c r="J487" s="20" t="str">
        <f t="shared" si="54"/>
        <v/>
      </c>
      <c r="K487" s="20" t="str">
        <f t="shared" si="54"/>
        <v/>
      </c>
      <c r="L487" s="20" t="str">
        <f t="shared" si="54"/>
        <v/>
      </c>
      <c r="M487" s="20" t="str">
        <f t="shared" si="54"/>
        <v/>
      </c>
      <c r="N487" s="20" t="str">
        <f t="shared" si="54"/>
        <v/>
      </c>
      <c r="O487" s="20" t="str">
        <f t="shared" si="54"/>
        <v/>
      </c>
      <c r="P487" s="20" t="str">
        <f t="shared" si="54"/>
        <v/>
      </c>
      <c r="Q487" s="20" t="str">
        <f t="shared" si="54"/>
        <v/>
      </c>
      <c r="R487" s="18"/>
      <c r="S487" s="22" t="s">
        <v>290</v>
      </c>
    </row>
    <row r="488" spans="2:19" ht="14" x14ac:dyDescent="0.3">
      <c r="B488" s="20" t="str">
        <f t="shared" si="54"/>
        <v/>
      </c>
      <c r="C488" s="20" t="str">
        <f t="shared" si="54"/>
        <v/>
      </c>
      <c r="D488" s="20" t="str">
        <f t="shared" si="54"/>
        <v/>
      </c>
      <c r="E488" s="20" t="str">
        <f t="shared" si="54"/>
        <v/>
      </c>
      <c r="F488" s="20" t="str">
        <f t="shared" si="54"/>
        <v/>
      </c>
      <c r="G488" s="20" t="str">
        <f t="shared" si="54"/>
        <v/>
      </c>
      <c r="H488" s="20" t="str">
        <f t="shared" si="54"/>
        <v/>
      </c>
      <c r="I488" s="20" t="str">
        <f t="shared" si="54"/>
        <v/>
      </c>
      <c r="J488" s="20" t="str">
        <f t="shared" si="54"/>
        <v/>
      </c>
      <c r="K488" s="20" t="str">
        <f t="shared" si="54"/>
        <v/>
      </c>
      <c r="L488" s="20" t="str">
        <f t="shared" si="54"/>
        <v/>
      </c>
      <c r="M488" s="20" t="str">
        <f t="shared" si="54"/>
        <v/>
      </c>
      <c r="N488" s="20" t="str">
        <f t="shared" si="54"/>
        <v/>
      </c>
      <c r="O488" s="20" t="str">
        <f t="shared" si="54"/>
        <v/>
      </c>
      <c r="P488" s="20" t="str">
        <f t="shared" si="54"/>
        <v/>
      </c>
      <c r="Q488" s="20" t="str">
        <f t="shared" si="54"/>
        <v/>
      </c>
      <c r="R488" s="18"/>
      <c r="S488" s="22" t="s">
        <v>291</v>
      </c>
    </row>
    <row r="489" spans="2:19" ht="14" x14ac:dyDescent="0.3">
      <c r="B489" s="38" t="str">
        <f t="shared" si="54"/>
        <v/>
      </c>
      <c r="C489" s="38" t="str">
        <f t="shared" si="54"/>
        <v/>
      </c>
      <c r="D489" s="38" t="str">
        <f t="shared" si="54"/>
        <v/>
      </c>
      <c r="E489" s="38" t="str">
        <f t="shared" si="54"/>
        <v/>
      </c>
      <c r="F489" s="38" t="str">
        <f t="shared" si="54"/>
        <v/>
      </c>
      <c r="G489" s="38" t="str">
        <f t="shared" si="54"/>
        <v/>
      </c>
      <c r="H489" s="38" t="str">
        <f t="shared" si="54"/>
        <v/>
      </c>
      <c r="I489" s="38" t="str">
        <f t="shared" si="54"/>
        <v/>
      </c>
      <c r="J489" s="38" t="str">
        <f t="shared" si="54"/>
        <v/>
      </c>
      <c r="K489" s="38" t="str">
        <f t="shared" si="54"/>
        <v/>
      </c>
      <c r="L489" s="38" t="str">
        <f t="shared" si="54"/>
        <v/>
      </c>
      <c r="M489" s="38" t="str">
        <f t="shared" si="54"/>
        <v/>
      </c>
      <c r="N489" s="38" t="str">
        <f t="shared" si="54"/>
        <v/>
      </c>
      <c r="O489" s="38" t="str">
        <f t="shared" si="54"/>
        <v/>
      </c>
      <c r="P489" s="38" t="str">
        <f t="shared" si="54"/>
        <v/>
      </c>
      <c r="Q489" s="38" t="str">
        <f t="shared" si="54"/>
        <v/>
      </c>
      <c r="R489" s="18"/>
      <c r="S489" s="22" t="s">
        <v>299</v>
      </c>
    </row>
    <row r="490" spans="2:19" ht="14" x14ac:dyDescent="0.3">
      <c r="B490" s="20">
        <f>SUM(B486:B489)</f>
        <v>0</v>
      </c>
      <c r="C490" s="42">
        <f t="shared" ref="C490:M490" si="55">SUM(C486:C489)</f>
        <v>0</v>
      </c>
      <c r="D490" s="42">
        <f t="shared" si="55"/>
        <v>0</v>
      </c>
      <c r="E490" s="42">
        <f t="shared" si="55"/>
        <v>0</v>
      </c>
      <c r="F490" s="42">
        <f t="shared" si="55"/>
        <v>0</v>
      </c>
      <c r="G490" s="42">
        <f t="shared" si="55"/>
        <v>0</v>
      </c>
      <c r="H490" s="42">
        <f t="shared" si="55"/>
        <v>0</v>
      </c>
      <c r="I490" s="42">
        <f t="shared" si="55"/>
        <v>0</v>
      </c>
      <c r="J490" s="42">
        <f t="shared" si="55"/>
        <v>0</v>
      </c>
      <c r="K490" s="42">
        <f t="shared" si="55"/>
        <v>0</v>
      </c>
      <c r="L490" s="42">
        <f t="shared" si="55"/>
        <v>0</v>
      </c>
      <c r="M490" s="42">
        <f t="shared" si="55"/>
        <v>0</v>
      </c>
      <c r="N490" s="42" t="e">
        <f>IF(N487="",N486*4,IF(N488="",(N487+N486)*2,IF(N489="",((N488+N487+N486)/3)*4,SUM(N486:N489))))</f>
        <v>#VALUE!</v>
      </c>
      <c r="O490" s="42" t="e">
        <f>IF(O487="",O486*4,IF(O488="",(O487+O486)*2,IF(O489="",((O488+O487+O486)/3)*4,SUM(O486:O489))))</f>
        <v>#VALUE!</v>
      </c>
      <c r="P490" s="42" t="e">
        <f>IF(P487="",P486*4,IF(P488="",(P487+P486)*2,IF(P489="",((P488+P487+P486)/3)*4,SUM(P486:P489))))</f>
        <v>#VALUE!</v>
      </c>
      <c r="Q490" s="42" t="e">
        <f>IF(Q487="",Q486*4,IF(Q488="",(Q487+Q486)*2,IF(Q489="",((Q488+Q487+Q486)/3)*4,SUM(Q486:Q489))))</f>
        <v>#VALUE!</v>
      </c>
      <c r="R490" s="18"/>
      <c r="S490" s="22" t="s">
        <v>292</v>
      </c>
    </row>
    <row r="491" spans="2:19" s="43" customFormat="1" ht="14" x14ac:dyDescent="0.3">
      <c r="B491" s="162" t="s">
        <v>171</v>
      </c>
      <c r="C491" s="162"/>
      <c r="D491" s="162"/>
      <c r="E491" s="162"/>
      <c r="F491" s="162"/>
      <c r="G491" s="162"/>
      <c r="H491" s="162"/>
      <c r="I491" s="162"/>
      <c r="J491" s="162"/>
      <c r="K491" s="162"/>
      <c r="L491" s="162"/>
      <c r="M491" s="162"/>
      <c r="N491" s="162"/>
      <c r="O491" s="17"/>
      <c r="P491" s="17"/>
      <c r="Q491" s="17"/>
      <c r="R491" s="18"/>
      <c r="S491" s="22"/>
    </row>
    <row r="492" spans="2:19" s="43" customFormat="1" ht="14" x14ac:dyDescent="0.3">
      <c r="B492" s="20">
        <f t="shared" ref="B492:Q495" si="56">IFERROR(VLOOKUP($B$491,$130:$216,MATCH($S492&amp;"/"&amp;B$348,$128:$128,0),FALSE),"")</f>
        <v>4501587</v>
      </c>
      <c r="C492" s="20">
        <f t="shared" si="56"/>
        <v>5240376</v>
      </c>
      <c r="D492" s="20">
        <f t="shared" si="56"/>
        <v>6055988</v>
      </c>
      <c r="E492" s="20">
        <f t="shared" si="56"/>
        <v>7095063</v>
      </c>
      <c r="F492" s="20">
        <f t="shared" si="56"/>
        <v>8988089</v>
      </c>
      <c r="G492" s="20">
        <f t="shared" si="56"/>
        <v>10025918</v>
      </c>
      <c r="H492" s="20">
        <f t="shared" si="56"/>
        <v>11826165</v>
      </c>
      <c r="I492" s="20">
        <f t="shared" si="56"/>
        <v>13096278</v>
      </c>
      <c r="J492" s="20">
        <f t="shared" si="56"/>
        <v>14611809</v>
      </c>
      <c r="K492" s="20">
        <f t="shared" si="56"/>
        <v>15272566</v>
      </c>
      <c r="L492" s="20">
        <f t="shared" si="56"/>
        <v>15900331</v>
      </c>
      <c r="M492" s="20">
        <f t="shared" si="56"/>
        <v>16553009</v>
      </c>
      <c r="N492" s="20">
        <f t="shared" si="56"/>
        <v>15333289</v>
      </c>
      <c r="O492" s="20">
        <f t="shared" si="56"/>
        <v>15835386</v>
      </c>
      <c r="P492" s="20">
        <f t="shared" si="56"/>
        <v>16674456</v>
      </c>
      <c r="Q492" s="20">
        <f t="shared" si="56"/>
        <v>18251871</v>
      </c>
      <c r="R492" s="18"/>
      <c r="S492" s="22" t="s">
        <v>289</v>
      </c>
    </row>
    <row r="493" spans="2:19" s="43" customFormat="1" ht="14" x14ac:dyDescent="0.3">
      <c r="B493" s="20">
        <f t="shared" si="56"/>
        <v>4729928</v>
      </c>
      <c r="C493" s="20">
        <f t="shared" si="56"/>
        <v>5097733</v>
      </c>
      <c r="D493" s="20">
        <f t="shared" si="56"/>
        <v>6204541</v>
      </c>
      <c r="E493" s="20">
        <f t="shared" si="56"/>
        <v>7396840</v>
      </c>
      <c r="F493" s="20">
        <f t="shared" si="56"/>
        <v>8463100</v>
      </c>
      <c r="G493" s="20">
        <f t="shared" si="56"/>
        <v>10365925</v>
      </c>
      <c r="H493" s="20">
        <f t="shared" si="56"/>
        <v>12788241</v>
      </c>
      <c r="I493" s="20">
        <f t="shared" si="56"/>
        <v>14119012</v>
      </c>
      <c r="J493" s="20">
        <f t="shared" si="56"/>
        <v>15635220</v>
      </c>
      <c r="K493" s="20">
        <f t="shared" si="56"/>
        <v>15773473</v>
      </c>
      <c r="L493" s="20">
        <f t="shared" si="56"/>
        <v>16464720</v>
      </c>
      <c r="M493" s="20">
        <f t="shared" si="56"/>
        <v>17565412</v>
      </c>
      <c r="N493" s="20">
        <f t="shared" si="56"/>
        <v>14389883</v>
      </c>
      <c r="O493" s="20">
        <f t="shared" si="56"/>
        <v>16956092</v>
      </c>
      <c r="P493" s="20">
        <f t="shared" si="56"/>
        <v>17309292</v>
      </c>
      <c r="Q493" s="20" t="str">
        <f t="shared" si="56"/>
        <v/>
      </c>
      <c r="R493" s="18"/>
      <c r="S493" s="22" t="s">
        <v>290</v>
      </c>
    </row>
    <row r="494" spans="2:19" s="43" customFormat="1" ht="14" x14ac:dyDescent="0.3">
      <c r="B494" s="20">
        <f t="shared" si="56"/>
        <v>4958398</v>
      </c>
      <c r="C494" s="20">
        <f t="shared" si="56"/>
        <v>5174420</v>
      </c>
      <c r="D494" s="20">
        <f t="shared" si="56"/>
        <v>6248538</v>
      </c>
      <c r="E494" s="20">
        <f t="shared" si="56"/>
        <v>7590567</v>
      </c>
      <c r="F494" s="20">
        <f t="shared" si="56"/>
        <v>8990399</v>
      </c>
      <c r="G494" s="20">
        <f t="shared" si="56"/>
        <v>10562847</v>
      </c>
      <c r="H494" s="20">
        <f t="shared" si="56"/>
        <v>12615734</v>
      </c>
      <c r="I494" s="20">
        <f t="shared" si="56"/>
        <v>13754944</v>
      </c>
      <c r="J494" s="20">
        <f t="shared" si="56"/>
        <v>14808528</v>
      </c>
      <c r="K494" s="20">
        <f t="shared" si="56"/>
        <v>16156395</v>
      </c>
      <c r="L494" s="20">
        <f t="shared" si="56"/>
        <v>16493953</v>
      </c>
      <c r="M494" s="20">
        <f t="shared" si="56"/>
        <v>16375469</v>
      </c>
      <c r="N494" s="20">
        <f t="shared" si="56"/>
        <v>16019485</v>
      </c>
      <c r="O494" s="20">
        <f t="shared" si="56"/>
        <v>13778005</v>
      </c>
      <c r="P494" s="20">
        <f t="shared" si="56"/>
        <v>16941497</v>
      </c>
      <c r="Q494" s="20" t="str">
        <f t="shared" si="56"/>
        <v/>
      </c>
      <c r="R494" s="18"/>
      <c r="S494" s="22" t="s">
        <v>291</v>
      </c>
    </row>
    <row r="495" spans="2:19" s="43" customFormat="1" ht="14" x14ac:dyDescent="0.3">
      <c r="B495" s="20">
        <f t="shared" si="56"/>
        <v>5637189</v>
      </c>
      <c r="C495" s="20">
        <f t="shared" si="56"/>
        <v>6287719</v>
      </c>
      <c r="D495" s="20">
        <f t="shared" si="56"/>
        <v>7405834.4000000004</v>
      </c>
      <c r="E495" s="20">
        <f t="shared" si="56"/>
        <v>8419960.8399999999</v>
      </c>
      <c r="F495" s="20">
        <f t="shared" si="56"/>
        <v>10530829.68</v>
      </c>
      <c r="G495" s="20">
        <f t="shared" si="56"/>
        <v>11875543.720000001</v>
      </c>
      <c r="H495" s="20">
        <f t="shared" si="56"/>
        <v>13978449.23</v>
      </c>
      <c r="I495" s="20">
        <f t="shared" si="56"/>
        <v>15272939.939999999</v>
      </c>
      <c r="J495" s="20">
        <f t="shared" si="56"/>
        <v>16088514.73</v>
      </c>
      <c r="K495" s="20">
        <f t="shared" si="56"/>
        <v>17033213.100000001</v>
      </c>
      <c r="L495" s="20">
        <f t="shared" si="56"/>
        <v>17190904.129999999</v>
      </c>
      <c r="M495" s="20">
        <f t="shared" si="56"/>
        <v>16929985.850000001</v>
      </c>
      <c r="N495" s="20">
        <f t="shared" si="56"/>
        <v>16025340.470000001</v>
      </c>
      <c r="O495" s="20">
        <f t="shared" si="56"/>
        <v>17356306.079999998</v>
      </c>
      <c r="P495" s="20">
        <f t="shared" si="56"/>
        <v>18467860.920000002</v>
      </c>
      <c r="Q495" s="20" t="str">
        <f t="shared" si="56"/>
        <v/>
      </c>
      <c r="R495" s="18"/>
      <c r="S495" s="22" t="s">
        <v>299</v>
      </c>
    </row>
    <row r="496" spans="2:19" s="43" customFormat="1" ht="14" x14ac:dyDescent="0.3">
      <c r="B496" s="39">
        <f>SUM(B492:B495)</f>
        <v>19827102</v>
      </c>
      <c r="C496" s="39">
        <f t="shared" ref="C496:M496" si="57">SUM(C492:C495)</f>
        <v>21800248</v>
      </c>
      <c r="D496" s="39">
        <f t="shared" si="57"/>
        <v>25914901.399999999</v>
      </c>
      <c r="E496" s="39">
        <f t="shared" si="57"/>
        <v>30502430.84</v>
      </c>
      <c r="F496" s="39">
        <f t="shared" si="57"/>
        <v>36972417.68</v>
      </c>
      <c r="G496" s="39">
        <f t="shared" si="57"/>
        <v>42830233.719999999</v>
      </c>
      <c r="H496" s="39">
        <f t="shared" si="57"/>
        <v>51208589.230000004</v>
      </c>
      <c r="I496" s="39">
        <f t="shared" si="57"/>
        <v>56243173.939999998</v>
      </c>
      <c r="J496" s="39">
        <f t="shared" si="57"/>
        <v>61144071.730000004</v>
      </c>
      <c r="K496" s="39">
        <f t="shared" si="57"/>
        <v>64235647.100000001</v>
      </c>
      <c r="L496" s="39">
        <f t="shared" si="57"/>
        <v>66049908.129999995</v>
      </c>
      <c r="M496" s="39">
        <f t="shared" si="57"/>
        <v>67423875.849999994</v>
      </c>
      <c r="N496" s="39">
        <f>IF(N493="",N492*4,IF(N494="",(N493+N492)*2,IF(N495="",((N494+N493+N492)/3)*4,SUM(N492:N495))))</f>
        <v>61767997.469999999</v>
      </c>
      <c r="O496" s="39">
        <f>IF(O493="",O492*4,IF(O494="",(O493+O492)*2,IF(O495="",((O494+O493+O492)/3)*4,SUM(O492:O495))))</f>
        <v>63925789.079999998</v>
      </c>
      <c r="P496" s="39">
        <f>IF(P493="",P492*4,IF(P494="",(P493+P492)*2,IF(P495="",((P494+P493+P492)/3)*4,SUM(P492:P495))))</f>
        <v>69393105.920000002</v>
      </c>
      <c r="Q496" s="39">
        <f>IF(Q493="",Q492*4,IF(Q494="",(Q493+Q492)*2,IF(Q495="",((Q494+Q493+Q492)/3)*4,SUM(Q492:Q495))))</f>
        <v>73007484</v>
      </c>
      <c r="R496" s="18"/>
      <c r="S496" s="22" t="s">
        <v>292</v>
      </c>
    </row>
    <row r="497" spans="1:19" ht="14" x14ac:dyDescent="0.3">
      <c r="B497" s="173" t="s">
        <v>303</v>
      </c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73"/>
      <c r="O497" s="26"/>
      <c r="P497" s="26"/>
      <c r="Q497" s="26"/>
      <c r="R497" s="18"/>
      <c r="S497" s="22"/>
    </row>
    <row r="498" spans="1:19" ht="14" x14ac:dyDescent="0.3">
      <c r="B498" s="171" t="s">
        <v>173</v>
      </c>
      <c r="C498" s="171"/>
      <c r="D498" s="171"/>
      <c r="E498" s="171"/>
      <c r="F498" s="171"/>
      <c r="G498" s="171"/>
      <c r="H498" s="171"/>
      <c r="I498" s="171"/>
      <c r="J498" s="171"/>
      <c r="K498" s="171"/>
      <c r="L498" s="171"/>
      <c r="M498" s="171"/>
      <c r="N498" s="171"/>
      <c r="O498" s="27"/>
      <c r="P498" s="27"/>
      <c r="Q498" s="27"/>
      <c r="R498" s="18"/>
      <c r="S498" s="22"/>
    </row>
    <row r="499" spans="1:19" ht="14" x14ac:dyDescent="0.3">
      <c r="B499" s="20">
        <f t="shared" ref="B499:Q502" si="58">IFERROR(VLOOKUP($B$498,$130:$216,MATCH($S499&amp;"/"&amp;B$348,$128:$128,0),FALSE),"")</f>
        <v>3206549</v>
      </c>
      <c r="C499" s="20">
        <f t="shared" si="58"/>
        <v>3733576</v>
      </c>
      <c r="D499" s="20">
        <f t="shared" si="58"/>
        <v>4276381</v>
      </c>
      <c r="E499" s="20">
        <f t="shared" si="58"/>
        <v>4989708</v>
      </c>
      <c r="F499" s="20">
        <f t="shared" si="58"/>
        <v>6324281</v>
      </c>
      <c r="G499" s="20">
        <f t="shared" si="58"/>
        <v>6953406</v>
      </c>
      <c r="H499" s="20">
        <f t="shared" si="58"/>
        <v>8191275</v>
      </c>
      <c r="I499" s="20">
        <f t="shared" si="58"/>
        <v>9105820</v>
      </c>
      <c r="J499" s="20">
        <f t="shared" si="58"/>
        <v>10218992</v>
      </c>
      <c r="K499" s="20">
        <f t="shared" si="58"/>
        <v>10559291</v>
      </c>
      <c r="L499" s="20">
        <f t="shared" si="58"/>
        <v>10884239</v>
      </c>
      <c r="M499" s="20">
        <f t="shared" si="58"/>
        <v>11724689</v>
      </c>
      <c r="N499" s="20">
        <f t="shared" si="58"/>
        <v>10956372</v>
      </c>
      <c r="O499" s="20">
        <f t="shared" si="58"/>
        <v>11341854</v>
      </c>
      <c r="P499" s="20">
        <f t="shared" si="58"/>
        <v>11819543</v>
      </c>
      <c r="Q499" s="20">
        <f t="shared" si="58"/>
        <v>12924262</v>
      </c>
      <c r="R499" s="18"/>
      <c r="S499" s="22" t="s">
        <v>289</v>
      </c>
    </row>
    <row r="500" spans="1:19" ht="14" x14ac:dyDescent="0.3">
      <c r="B500" s="20">
        <f t="shared" si="58"/>
        <v>3428139</v>
      </c>
      <c r="C500" s="20">
        <f t="shared" si="58"/>
        <v>3626765</v>
      </c>
      <c r="D500" s="20">
        <f t="shared" si="58"/>
        <v>4366957</v>
      </c>
      <c r="E500" s="20">
        <f t="shared" si="58"/>
        <v>5160839</v>
      </c>
      <c r="F500" s="20">
        <f t="shared" si="58"/>
        <v>5848961</v>
      </c>
      <c r="G500" s="20">
        <f t="shared" si="58"/>
        <v>7118781</v>
      </c>
      <c r="H500" s="20">
        <f t="shared" si="58"/>
        <v>8850290</v>
      </c>
      <c r="I500" s="20">
        <f t="shared" si="58"/>
        <v>9867807</v>
      </c>
      <c r="J500" s="20">
        <f t="shared" si="58"/>
        <v>10911087</v>
      </c>
      <c r="K500" s="20">
        <f t="shared" si="58"/>
        <v>10954580</v>
      </c>
      <c r="L500" s="20">
        <f t="shared" si="58"/>
        <v>11275590</v>
      </c>
      <c r="M500" s="20">
        <f t="shared" si="58"/>
        <v>12515617</v>
      </c>
      <c r="N500" s="20">
        <f t="shared" si="58"/>
        <v>10655877</v>
      </c>
      <c r="O500" s="20">
        <f t="shared" si="58"/>
        <v>12244987</v>
      </c>
      <c r="P500" s="20">
        <f t="shared" si="58"/>
        <v>12299061</v>
      </c>
      <c r="Q500" s="20" t="str">
        <f t="shared" si="58"/>
        <v/>
      </c>
      <c r="R500" s="18"/>
      <c r="S500" s="22" t="s">
        <v>290</v>
      </c>
    </row>
    <row r="501" spans="1:19" ht="14" x14ac:dyDescent="0.3">
      <c r="B501" s="20">
        <f t="shared" si="58"/>
        <v>3553118</v>
      </c>
      <c r="C501" s="20">
        <f t="shared" si="58"/>
        <v>3664507</v>
      </c>
      <c r="D501" s="20">
        <f t="shared" si="58"/>
        <v>4331145</v>
      </c>
      <c r="E501" s="20">
        <f t="shared" si="58"/>
        <v>5244878</v>
      </c>
      <c r="F501" s="20">
        <f t="shared" si="58"/>
        <v>6232265</v>
      </c>
      <c r="G501" s="20">
        <f t="shared" si="58"/>
        <v>7258508</v>
      </c>
      <c r="H501" s="20">
        <f t="shared" si="58"/>
        <v>8779231</v>
      </c>
      <c r="I501" s="20">
        <f t="shared" si="58"/>
        <v>9547593</v>
      </c>
      <c r="J501" s="20">
        <f t="shared" si="58"/>
        <v>10307094</v>
      </c>
      <c r="K501" s="20">
        <f t="shared" si="58"/>
        <v>11132991</v>
      </c>
      <c r="L501" s="20">
        <f t="shared" si="58"/>
        <v>11157781</v>
      </c>
      <c r="M501" s="20">
        <f t="shared" si="58"/>
        <v>11440706</v>
      </c>
      <c r="N501" s="20">
        <f t="shared" si="58"/>
        <v>11314974</v>
      </c>
      <c r="O501" s="20">
        <f t="shared" si="58"/>
        <v>9995912</v>
      </c>
      <c r="P501" s="20">
        <f t="shared" si="58"/>
        <v>11822612</v>
      </c>
      <c r="Q501" s="20" t="str">
        <f t="shared" si="58"/>
        <v/>
      </c>
      <c r="R501" s="18"/>
      <c r="S501" s="22" t="s">
        <v>291</v>
      </c>
    </row>
    <row r="502" spans="1:19" ht="14" x14ac:dyDescent="0.3">
      <c r="B502" s="38">
        <f t="shared" si="58"/>
        <v>3958923</v>
      </c>
      <c r="C502" s="38">
        <f t="shared" si="58"/>
        <v>4370222</v>
      </c>
      <c r="D502" s="38">
        <f t="shared" si="58"/>
        <v>5077737.99</v>
      </c>
      <c r="E502" s="38">
        <f t="shared" si="58"/>
        <v>5678552.4100000001</v>
      </c>
      <c r="F502" s="38">
        <f t="shared" si="58"/>
        <v>7153884.3099999996</v>
      </c>
      <c r="G502" s="38">
        <f t="shared" si="58"/>
        <v>8015365.3099999996</v>
      </c>
      <c r="H502" s="38">
        <f t="shared" si="58"/>
        <v>9652085.5199999996</v>
      </c>
      <c r="I502" s="38">
        <f t="shared" si="58"/>
        <v>10478510.08</v>
      </c>
      <c r="J502" s="38">
        <f t="shared" si="58"/>
        <v>10967477.460000001</v>
      </c>
      <c r="K502" s="38">
        <f t="shared" si="58"/>
        <v>11402899.24</v>
      </c>
      <c r="L502" s="38">
        <f t="shared" si="58"/>
        <v>11326601.66</v>
      </c>
      <c r="M502" s="38">
        <f t="shared" si="58"/>
        <v>11618136.960000001</v>
      </c>
      <c r="N502" s="38">
        <f t="shared" si="58"/>
        <v>11224661.02</v>
      </c>
      <c r="O502" s="38">
        <f t="shared" si="58"/>
        <v>11951420.130000001</v>
      </c>
      <c r="P502" s="38">
        <f t="shared" si="58"/>
        <v>12841431.15</v>
      </c>
      <c r="Q502" s="38" t="str">
        <f t="shared" si="58"/>
        <v/>
      </c>
      <c r="R502" s="18"/>
      <c r="S502" s="22" t="s">
        <v>299</v>
      </c>
    </row>
    <row r="503" spans="1:19" ht="14" x14ac:dyDescent="0.3">
      <c r="B503" s="38">
        <f>SUM(B499:B502)</f>
        <v>14146729</v>
      </c>
      <c r="C503" s="38">
        <f t="shared" ref="C503:M503" si="59">SUM(C499:C502)</f>
        <v>15395070</v>
      </c>
      <c r="D503" s="38">
        <f t="shared" si="59"/>
        <v>18052220.990000002</v>
      </c>
      <c r="E503" s="38">
        <f t="shared" si="59"/>
        <v>21073977.41</v>
      </c>
      <c r="F503" s="38">
        <f t="shared" si="59"/>
        <v>25559391.309999999</v>
      </c>
      <c r="G503" s="38">
        <f t="shared" si="59"/>
        <v>29346060.309999999</v>
      </c>
      <c r="H503" s="38">
        <f t="shared" si="59"/>
        <v>35472881.519999996</v>
      </c>
      <c r="I503" s="38">
        <f t="shared" si="59"/>
        <v>38999730.079999998</v>
      </c>
      <c r="J503" s="38">
        <f t="shared" si="59"/>
        <v>42404650.460000001</v>
      </c>
      <c r="K503" s="38">
        <f t="shared" si="59"/>
        <v>44049761.240000002</v>
      </c>
      <c r="L503" s="38">
        <f t="shared" si="59"/>
        <v>44644211.659999996</v>
      </c>
      <c r="M503" s="38">
        <f t="shared" si="59"/>
        <v>47299148.960000001</v>
      </c>
      <c r="N503" s="38">
        <f>IF(N500="",N499*4,IF(N501="",(N500+N499)*2,IF(N502="",((N501+N500+N499)/3)*4,SUM(N499:N502))))</f>
        <v>44151884.019999996</v>
      </c>
      <c r="O503" s="38">
        <f>IF(O500="",O499*4,IF(O501="",(O500+O499)*2,IF(O502="",((O501+O500+O499)/3)*4,SUM(O499:O502))))</f>
        <v>45534173.130000003</v>
      </c>
      <c r="P503" s="38">
        <f>IF(P500="",P499*4,IF(P501="",(P500+P499)*2,IF(P502="",((P501+P500+P499)/3)*4,SUM(P499:P502))))</f>
        <v>48782647.149999999</v>
      </c>
      <c r="Q503" s="38">
        <f>IF(Q500="",Q499*4,IF(Q501="",(Q500+Q499)*2,IF(Q502="",((Q501+Q500+Q499)/3)*4,SUM(Q499:Q502))))</f>
        <v>51697048</v>
      </c>
      <c r="R503" s="18"/>
      <c r="S503" s="22" t="s">
        <v>292</v>
      </c>
    </row>
    <row r="504" spans="1:19" ht="14" x14ac:dyDescent="0.3">
      <c r="B504" s="44">
        <f>B503/B$465</f>
        <v>0.73871738618014859</v>
      </c>
      <c r="C504" s="45">
        <f>C503/C$465</f>
        <v>0.73263272167940074</v>
      </c>
      <c r="D504" s="45">
        <f t="shared" ref="D504:Q504" si="60">D503/D$465</f>
        <v>0.72672670097801795</v>
      </c>
      <c r="E504" s="45">
        <f t="shared" si="60"/>
        <v>0.72228365326185273</v>
      </c>
      <c r="F504" s="45">
        <f t="shared" si="60"/>
        <v>0.72130420895135205</v>
      </c>
      <c r="G504" s="45">
        <f t="shared" si="60"/>
        <v>0.71383759785312062</v>
      </c>
      <c r="H504" s="45">
        <f t="shared" si="60"/>
        <v>0.72164526197310841</v>
      </c>
      <c r="I504" s="45">
        <f t="shared" si="60"/>
        <v>0.72235159608268218</v>
      </c>
      <c r="J504" s="45">
        <f t="shared" si="60"/>
        <v>0.72320643983673394</v>
      </c>
      <c r="K504" s="45">
        <f t="shared" si="60"/>
        <v>0.74148785924156224</v>
      </c>
      <c r="L504" s="45">
        <f t="shared" si="60"/>
        <v>0.70243852124604211</v>
      </c>
      <c r="M504" s="45">
        <f t="shared" si="60"/>
        <v>0.72485438219152276</v>
      </c>
      <c r="N504" s="46">
        <f t="shared" si="60"/>
        <v>0.74613659924845788</v>
      </c>
      <c r="O504" s="46">
        <f t="shared" si="60"/>
        <v>0.73690543955029786</v>
      </c>
      <c r="P504" s="46">
        <f t="shared" si="60"/>
        <v>0.73015378821423138</v>
      </c>
      <c r="Q504" s="46">
        <f t="shared" si="60"/>
        <v>0.73016540023992604</v>
      </c>
      <c r="R504" s="18"/>
      <c r="S504" s="24" t="s">
        <v>293</v>
      </c>
    </row>
    <row r="505" spans="1:19" s="32" customFormat="1" ht="14" x14ac:dyDescent="0.3">
      <c r="A505" s="29"/>
      <c r="B505" s="40"/>
      <c r="C505" s="47">
        <f t="shared" ref="C505:M505" si="61">C503/B503-1</f>
        <v>8.8242377442870445E-2</v>
      </c>
      <c r="D505" s="47">
        <f t="shared" si="61"/>
        <v>0.17259752570140985</v>
      </c>
      <c r="E505" s="47">
        <f t="shared" si="61"/>
        <v>0.16738973125101309</v>
      </c>
      <c r="F505" s="47">
        <f t="shared" si="61"/>
        <v>0.21284135465911547</v>
      </c>
      <c r="G505" s="47">
        <f t="shared" si="61"/>
        <v>0.14815176754692438</v>
      </c>
      <c r="H505" s="47">
        <f t="shared" si="61"/>
        <v>0.20877832135825791</v>
      </c>
      <c r="I505" s="47">
        <f t="shared" si="61"/>
        <v>9.9423796682869714E-2</v>
      </c>
      <c r="J505" s="47">
        <f t="shared" si="61"/>
        <v>8.7306255018060552E-2</v>
      </c>
      <c r="K505" s="47">
        <f t="shared" si="61"/>
        <v>3.8795527428101773E-2</v>
      </c>
      <c r="L505" s="47">
        <f t="shared" si="61"/>
        <v>1.3494974848131447E-2</v>
      </c>
      <c r="M505" s="47">
        <f t="shared" si="61"/>
        <v>5.9468791166465085E-2</v>
      </c>
      <c r="N505" s="47">
        <f>N503/M503-1</f>
        <v>-6.6539568030316687E-2</v>
      </c>
      <c r="O505" s="47">
        <f>O503/M503-1</f>
        <v>-3.731517096623882E-2</v>
      </c>
      <c r="P505" s="47">
        <f>P503/M503-1</f>
        <v>3.1364162413462626E-2</v>
      </c>
      <c r="Q505" s="47">
        <f>Q503/N503-1</f>
        <v>0.17089109892982557</v>
      </c>
      <c r="R505" s="36"/>
      <c r="S505" s="31" t="s">
        <v>300</v>
      </c>
    </row>
    <row r="506" spans="1:19" ht="14" x14ac:dyDescent="0.3">
      <c r="B506" s="170" t="s">
        <v>304</v>
      </c>
      <c r="C506" s="170"/>
      <c r="D506" s="170"/>
      <c r="E506" s="170"/>
      <c r="F506" s="170"/>
      <c r="G506" s="170"/>
      <c r="H506" s="170"/>
      <c r="I506" s="170"/>
      <c r="J506" s="170"/>
      <c r="K506" s="170"/>
      <c r="L506" s="170"/>
      <c r="M506" s="170"/>
      <c r="N506" s="170"/>
      <c r="O506" s="33"/>
      <c r="P506" s="33"/>
      <c r="Q506" s="33"/>
      <c r="R506" s="18"/>
      <c r="S506" s="22"/>
    </row>
    <row r="507" spans="1:19" ht="14" x14ac:dyDescent="0.3">
      <c r="B507" s="39">
        <f t="shared" ref="B507:Q511" si="62">IFERROR(B461-B499,"")</f>
        <v>1171307</v>
      </c>
      <c r="C507" s="39">
        <f t="shared" si="62"/>
        <v>1334598</v>
      </c>
      <c r="D507" s="39">
        <f t="shared" si="62"/>
        <v>1550171</v>
      </c>
      <c r="E507" s="39">
        <f t="shared" si="62"/>
        <v>1840426</v>
      </c>
      <c r="F507" s="39">
        <f t="shared" si="62"/>
        <v>2333286</v>
      </c>
      <c r="G507" s="39">
        <f t="shared" si="62"/>
        <v>2711413</v>
      </c>
      <c r="H507" s="39">
        <f t="shared" si="62"/>
        <v>3199336</v>
      </c>
      <c r="I507" s="39">
        <f t="shared" si="62"/>
        <v>3514164</v>
      </c>
      <c r="J507" s="39">
        <f t="shared" si="62"/>
        <v>3859645</v>
      </c>
      <c r="K507" s="39">
        <f t="shared" si="62"/>
        <v>3711396</v>
      </c>
      <c r="L507" s="39">
        <f t="shared" si="62"/>
        <v>4489591</v>
      </c>
      <c r="M507" s="39">
        <f t="shared" si="62"/>
        <v>4333019</v>
      </c>
      <c r="N507" s="39">
        <f t="shared" si="62"/>
        <v>3971211</v>
      </c>
      <c r="O507" s="39">
        <f t="shared" si="62"/>
        <v>4035100</v>
      </c>
      <c r="P507" s="39">
        <f t="shared" si="62"/>
        <v>4352299</v>
      </c>
      <c r="Q507" s="39">
        <f t="shared" si="62"/>
        <v>4776196</v>
      </c>
      <c r="R507" s="18"/>
      <c r="S507" s="22" t="s">
        <v>289</v>
      </c>
    </row>
    <row r="508" spans="1:19" ht="14" x14ac:dyDescent="0.3">
      <c r="B508" s="20">
        <f t="shared" si="62"/>
        <v>1162819</v>
      </c>
      <c r="C508" s="20">
        <f t="shared" si="62"/>
        <v>1318200</v>
      </c>
      <c r="D508" s="20">
        <f t="shared" si="62"/>
        <v>1614429</v>
      </c>
      <c r="E508" s="20">
        <f t="shared" si="62"/>
        <v>1959618</v>
      </c>
      <c r="F508" s="20">
        <f t="shared" si="62"/>
        <v>2297355</v>
      </c>
      <c r="G508" s="20">
        <f t="shared" si="62"/>
        <v>2872255</v>
      </c>
      <c r="H508" s="20">
        <f t="shared" si="62"/>
        <v>3444400</v>
      </c>
      <c r="I508" s="20">
        <f t="shared" si="62"/>
        <v>3736088</v>
      </c>
      <c r="J508" s="20">
        <f t="shared" si="62"/>
        <v>4097633</v>
      </c>
      <c r="K508" s="20">
        <f t="shared" si="62"/>
        <v>4264808</v>
      </c>
      <c r="L508" s="20">
        <f t="shared" si="62"/>
        <v>4613857</v>
      </c>
      <c r="M508" s="20">
        <f t="shared" si="62"/>
        <v>4538476</v>
      </c>
      <c r="N508" s="20">
        <f t="shared" si="62"/>
        <v>3168289</v>
      </c>
      <c r="O508" s="20">
        <f t="shared" si="62"/>
        <v>4211747</v>
      </c>
      <c r="P508" s="20">
        <f t="shared" si="62"/>
        <v>4424258</v>
      </c>
      <c r="Q508" s="20" t="str">
        <f t="shared" si="62"/>
        <v/>
      </c>
      <c r="R508" s="18"/>
      <c r="S508" s="22" t="s">
        <v>290</v>
      </c>
    </row>
    <row r="509" spans="1:19" ht="14" x14ac:dyDescent="0.3">
      <c r="B509" s="20">
        <f t="shared" si="62"/>
        <v>1258678</v>
      </c>
      <c r="C509" s="20">
        <f t="shared" si="62"/>
        <v>1357420</v>
      </c>
      <c r="D509" s="20">
        <f t="shared" si="62"/>
        <v>1682344</v>
      </c>
      <c r="E509" s="20">
        <f t="shared" si="62"/>
        <v>2038361</v>
      </c>
      <c r="F509" s="20">
        <f t="shared" si="62"/>
        <v>2417527</v>
      </c>
      <c r="G509" s="20">
        <f t="shared" si="62"/>
        <v>2915982</v>
      </c>
      <c r="H509" s="20">
        <f t="shared" si="62"/>
        <v>3375628</v>
      </c>
      <c r="I509" s="20">
        <f t="shared" si="62"/>
        <v>3680310</v>
      </c>
      <c r="J509" s="20">
        <f t="shared" si="62"/>
        <v>3933992</v>
      </c>
      <c r="K509" s="20">
        <f t="shared" si="62"/>
        <v>4445477</v>
      </c>
      <c r="L509" s="20">
        <f t="shared" si="62"/>
        <v>4736401</v>
      </c>
      <c r="M509" s="20">
        <f t="shared" si="62"/>
        <v>4445388</v>
      </c>
      <c r="N509" s="20">
        <f t="shared" si="62"/>
        <v>3749332</v>
      </c>
      <c r="O509" s="20">
        <f t="shared" si="62"/>
        <v>3391314</v>
      </c>
      <c r="P509" s="20">
        <f t="shared" si="62"/>
        <v>4514604</v>
      </c>
      <c r="Q509" s="20" t="str">
        <f t="shared" si="62"/>
        <v/>
      </c>
      <c r="R509" s="18"/>
      <c r="S509" s="22" t="s">
        <v>291</v>
      </c>
    </row>
    <row r="510" spans="1:19" ht="14" x14ac:dyDescent="0.3">
      <c r="B510" s="38">
        <f t="shared" si="62"/>
        <v>1410861</v>
      </c>
      <c r="C510" s="38">
        <f t="shared" si="62"/>
        <v>1608065</v>
      </c>
      <c r="D510" s="38">
        <f t="shared" si="62"/>
        <v>1941288.7400000002</v>
      </c>
      <c r="E510" s="38">
        <f t="shared" si="62"/>
        <v>2264489.1899999995</v>
      </c>
      <c r="F510" s="38">
        <f t="shared" si="62"/>
        <v>2827408.3400000008</v>
      </c>
      <c r="G510" s="38">
        <f t="shared" si="62"/>
        <v>3264565.1900000004</v>
      </c>
      <c r="H510" s="38">
        <f t="shared" si="62"/>
        <v>3663320.7800000012</v>
      </c>
      <c r="I510" s="38">
        <f t="shared" si="62"/>
        <v>4059662.8000000007</v>
      </c>
      <c r="J510" s="38">
        <f t="shared" si="62"/>
        <v>4338306.3999999985</v>
      </c>
      <c r="K510" s="38">
        <f t="shared" si="62"/>
        <v>2935816.6799999997</v>
      </c>
      <c r="L510" s="38">
        <f t="shared" si="62"/>
        <v>5071980.629999999</v>
      </c>
      <c r="M510" s="38">
        <f t="shared" si="62"/>
        <v>4637279.7699999996</v>
      </c>
      <c r="N510" s="38">
        <f t="shared" si="62"/>
        <v>4133279.8200000003</v>
      </c>
      <c r="O510" s="38">
        <f t="shared" si="62"/>
        <v>4618732.5199999996</v>
      </c>
      <c r="P510" s="38">
        <f t="shared" si="62"/>
        <v>4737660.7999999989</v>
      </c>
      <c r="Q510" s="38" t="str">
        <f t="shared" si="62"/>
        <v/>
      </c>
      <c r="R510" s="18"/>
      <c r="S510" s="22" t="s">
        <v>299</v>
      </c>
    </row>
    <row r="511" spans="1:19" ht="14" x14ac:dyDescent="0.3">
      <c r="B511" s="39">
        <f t="shared" si="62"/>
        <v>5003665</v>
      </c>
      <c r="C511" s="39">
        <f t="shared" si="62"/>
        <v>5618283</v>
      </c>
      <c r="D511" s="39">
        <f t="shared" si="62"/>
        <v>6788232.7399999984</v>
      </c>
      <c r="E511" s="39">
        <f t="shared" si="62"/>
        <v>8102894.1900000013</v>
      </c>
      <c r="F511" s="39">
        <f t="shared" si="62"/>
        <v>9875576.3399999999</v>
      </c>
      <c r="G511" s="39">
        <f t="shared" si="62"/>
        <v>11764215.190000001</v>
      </c>
      <c r="H511" s="39">
        <f t="shared" si="62"/>
        <v>13682684.780000001</v>
      </c>
      <c r="I511" s="39">
        <f t="shared" si="62"/>
        <v>14990224.800000004</v>
      </c>
      <c r="J511" s="39">
        <f t="shared" si="62"/>
        <v>16229576.399999999</v>
      </c>
      <c r="K511" s="39">
        <f t="shared" si="62"/>
        <v>15357497.68</v>
      </c>
      <c r="L511" s="39">
        <f t="shared" si="62"/>
        <v>18911829.630000003</v>
      </c>
      <c r="M511" s="39">
        <f t="shared" si="62"/>
        <v>17954162.770000003</v>
      </c>
      <c r="N511" s="39">
        <f t="shared" si="62"/>
        <v>15022111.820000008</v>
      </c>
      <c r="O511" s="39">
        <f t="shared" si="62"/>
        <v>16256893.519999996</v>
      </c>
      <c r="P511" s="39">
        <f t="shared" si="62"/>
        <v>18028821.800000004</v>
      </c>
      <c r="Q511" s="39">
        <f t="shared" si="62"/>
        <v>19104784</v>
      </c>
      <c r="R511" s="18"/>
      <c r="S511" s="22" t="s">
        <v>292</v>
      </c>
    </row>
    <row r="512" spans="1:19" ht="14" x14ac:dyDescent="0.3">
      <c r="B512" s="47">
        <f t="shared" ref="B512:Q512" si="63">B511/B$465</f>
        <v>0.26128261381985146</v>
      </c>
      <c r="C512" s="47">
        <f t="shared" si="63"/>
        <v>0.26736727832059931</v>
      </c>
      <c r="D512" s="47">
        <f t="shared" si="63"/>
        <v>0.273273299021982</v>
      </c>
      <c r="E512" s="47">
        <f t="shared" si="63"/>
        <v>0.27771634673814727</v>
      </c>
      <c r="F512" s="47">
        <f t="shared" si="63"/>
        <v>0.27869579104864795</v>
      </c>
      <c r="G512" s="47">
        <f t="shared" si="63"/>
        <v>0.28616240214687932</v>
      </c>
      <c r="H512" s="47">
        <f t="shared" si="63"/>
        <v>0.27835473802689159</v>
      </c>
      <c r="I512" s="47">
        <f t="shared" si="63"/>
        <v>0.27764840391731782</v>
      </c>
      <c r="J512" s="47">
        <f t="shared" si="63"/>
        <v>0.27679356016326601</v>
      </c>
      <c r="K512" s="47">
        <f t="shared" si="63"/>
        <v>0.25851214075843781</v>
      </c>
      <c r="L512" s="47">
        <f t="shared" si="63"/>
        <v>0.29756147875395783</v>
      </c>
      <c r="M512" s="47">
        <f t="shared" si="63"/>
        <v>0.27514561780847718</v>
      </c>
      <c r="N512" s="47">
        <f t="shared" si="63"/>
        <v>0.25386340075154212</v>
      </c>
      <c r="O512" s="47">
        <f t="shared" si="63"/>
        <v>0.26309456044970209</v>
      </c>
      <c r="P512" s="47">
        <f t="shared" si="63"/>
        <v>0.26984621178576862</v>
      </c>
      <c r="Q512" s="47">
        <f t="shared" si="63"/>
        <v>0.26983459976007401</v>
      </c>
      <c r="R512" s="18"/>
      <c r="S512" s="48" t="s">
        <v>305</v>
      </c>
    </row>
    <row r="513" spans="1:19" s="32" customFormat="1" ht="14" x14ac:dyDescent="0.3">
      <c r="A513" s="29"/>
      <c r="B513" s="40"/>
      <c r="C513" s="47">
        <f t="shared" ref="C513:M513" si="64">C511/B511-1</f>
        <v>0.12283356299832215</v>
      </c>
      <c r="D513" s="47">
        <f t="shared" si="64"/>
        <v>0.20823973089287207</v>
      </c>
      <c r="E513" s="47">
        <f t="shared" si="64"/>
        <v>0.19366770415122847</v>
      </c>
      <c r="F513" s="47">
        <f t="shared" si="64"/>
        <v>0.21877147947800091</v>
      </c>
      <c r="G513" s="47">
        <f t="shared" si="64"/>
        <v>0.19124340544564111</v>
      </c>
      <c r="H513" s="47">
        <f t="shared" si="64"/>
        <v>0.16307671689232328</v>
      </c>
      <c r="I513" s="47">
        <f t="shared" si="64"/>
        <v>9.5561656284827601E-2</v>
      </c>
      <c r="J513" s="47">
        <f t="shared" si="64"/>
        <v>8.2677319155346707E-2</v>
      </c>
      <c r="K513" s="47">
        <f t="shared" si="64"/>
        <v>-5.3733917540817577E-2</v>
      </c>
      <c r="L513" s="47">
        <f t="shared" si="64"/>
        <v>0.23143952381179878</v>
      </c>
      <c r="M513" s="47">
        <f t="shared" si="64"/>
        <v>-5.0638509268338794E-2</v>
      </c>
      <c r="N513" s="47">
        <f>N511/M511-1</f>
        <v>-0.16330758429455827</v>
      </c>
      <c r="O513" s="47">
        <f>O511/M511-1</f>
        <v>-9.4533466792225518E-2</v>
      </c>
      <c r="P513" s="47">
        <f>P511/M511-1</f>
        <v>4.1583130862972162E-3</v>
      </c>
      <c r="Q513" s="47">
        <f>Q511/N511-1</f>
        <v>0.27177751230452429</v>
      </c>
      <c r="R513" s="36"/>
      <c r="S513" s="31" t="s">
        <v>300</v>
      </c>
    </row>
    <row r="514" spans="1:19" ht="14" x14ac:dyDescent="0.3">
      <c r="B514" s="173" t="s">
        <v>306</v>
      </c>
      <c r="C514" s="173"/>
      <c r="D514" s="173"/>
      <c r="E514" s="173"/>
      <c r="F514" s="173"/>
      <c r="G514" s="173"/>
      <c r="H514" s="173"/>
      <c r="I514" s="173"/>
      <c r="J514" s="173"/>
      <c r="K514" s="173"/>
      <c r="L514" s="173"/>
      <c r="M514" s="173"/>
      <c r="N514" s="173"/>
      <c r="O514" s="26"/>
      <c r="P514" s="26"/>
      <c r="Q514" s="26"/>
      <c r="R514" s="18"/>
      <c r="S514" s="3"/>
    </row>
    <row r="515" spans="1:19" ht="14" x14ac:dyDescent="0.3">
      <c r="B515" s="171" t="s">
        <v>178</v>
      </c>
      <c r="C515" s="171"/>
      <c r="D515" s="171"/>
      <c r="E515" s="171"/>
      <c r="F515" s="171"/>
      <c r="G515" s="171"/>
      <c r="H515" s="171"/>
      <c r="I515" s="171"/>
      <c r="J515" s="171"/>
      <c r="K515" s="171"/>
      <c r="L515" s="171"/>
      <c r="M515" s="171"/>
      <c r="N515" s="171"/>
      <c r="O515" s="27"/>
      <c r="P515" s="27"/>
      <c r="Q515" s="27"/>
      <c r="R515" s="18"/>
      <c r="S515" s="3"/>
    </row>
    <row r="516" spans="1:19" ht="14" x14ac:dyDescent="0.3">
      <c r="B516" s="39">
        <f t="shared" ref="B516:Q519" si="65">IFERROR(VLOOKUP($B$515,$130:$216,MATCH($S516&amp;"/"&amp;B$348,$128:$128,0),FALSE),"")</f>
        <v>0</v>
      </c>
      <c r="C516" s="39">
        <f t="shared" si="65"/>
        <v>0</v>
      </c>
      <c r="D516" s="39">
        <f t="shared" si="65"/>
        <v>1032659</v>
      </c>
      <c r="E516" s="39">
        <f t="shared" si="65"/>
        <v>1228421</v>
      </c>
      <c r="F516" s="39">
        <f t="shared" si="65"/>
        <v>1571182</v>
      </c>
      <c r="G516" s="39">
        <f t="shared" si="65"/>
        <v>1862708</v>
      </c>
      <c r="H516" s="39">
        <f t="shared" si="65"/>
        <v>2272009</v>
      </c>
      <c r="I516" s="39">
        <f t="shared" si="65"/>
        <v>2557672</v>
      </c>
      <c r="J516" s="39">
        <f t="shared" si="65"/>
        <v>2723299</v>
      </c>
      <c r="K516" s="39">
        <f t="shared" si="65"/>
        <v>2892937</v>
      </c>
      <c r="L516" s="39">
        <f t="shared" si="65"/>
        <v>2962986</v>
      </c>
      <c r="M516" s="39">
        <f t="shared" si="65"/>
        <v>0</v>
      </c>
      <c r="N516" s="39">
        <f t="shared" si="65"/>
        <v>2217773</v>
      </c>
      <c r="O516" s="39">
        <f t="shared" si="65"/>
        <v>2202814</v>
      </c>
      <c r="P516" s="39">
        <f t="shared" si="65"/>
        <v>2304264</v>
      </c>
      <c r="Q516" s="39">
        <f t="shared" si="65"/>
        <v>2566565</v>
      </c>
      <c r="R516" s="18"/>
      <c r="S516" s="22" t="s">
        <v>289</v>
      </c>
    </row>
    <row r="517" spans="1:19" ht="14" x14ac:dyDescent="0.3">
      <c r="B517" s="20">
        <f t="shared" si="65"/>
        <v>0</v>
      </c>
      <c r="C517" s="20">
        <f t="shared" si="65"/>
        <v>887002</v>
      </c>
      <c r="D517" s="20">
        <f t="shared" si="65"/>
        <v>1021649</v>
      </c>
      <c r="E517" s="20">
        <f t="shared" si="65"/>
        <v>1270384</v>
      </c>
      <c r="F517" s="20">
        <f t="shared" si="65"/>
        <v>1607898</v>
      </c>
      <c r="G517" s="20">
        <f t="shared" si="65"/>
        <v>1945436</v>
      </c>
      <c r="H517" s="20">
        <f t="shared" si="65"/>
        <v>2439634</v>
      </c>
      <c r="I517" s="20">
        <f t="shared" si="65"/>
        <v>2679136</v>
      </c>
      <c r="J517" s="20">
        <f t="shared" si="65"/>
        <v>2792999</v>
      </c>
      <c r="K517" s="20">
        <f t="shared" si="65"/>
        <v>2867623</v>
      </c>
      <c r="L517" s="20">
        <f t="shared" si="65"/>
        <v>2987472</v>
      </c>
      <c r="M517" s="20">
        <f t="shared" si="65"/>
        <v>2521912</v>
      </c>
      <c r="N517" s="20">
        <f t="shared" si="65"/>
        <v>2002344</v>
      </c>
      <c r="O517" s="20">
        <f t="shared" si="65"/>
        <v>2343806</v>
      </c>
      <c r="P517" s="20">
        <f t="shared" si="65"/>
        <v>2475322</v>
      </c>
      <c r="Q517" s="20" t="str">
        <f t="shared" si="65"/>
        <v/>
      </c>
      <c r="R517" s="18"/>
      <c r="S517" s="22" t="s">
        <v>290</v>
      </c>
    </row>
    <row r="518" spans="1:19" ht="14" x14ac:dyDescent="0.3">
      <c r="B518" s="20">
        <f t="shared" si="65"/>
        <v>0</v>
      </c>
      <c r="C518" s="20">
        <f t="shared" si="65"/>
        <v>909995</v>
      </c>
      <c r="D518" s="20">
        <f t="shared" si="65"/>
        <v>1120008</v>
      </c>
      <c r="E518" s="20">
        <f t="shared" si="65"/>
        <v>1355239</v>
      </c>
      <c r="F518" s="20">
        <f t="shared" si="65"/>
        <v>1696925</v>
      </c>
      <c r="G518" s="20">
        <f t="shared" si="65"/>
        <v>2026055</v>
      </c>
      <c r="H518" s="20">
        <f t="shared" si="65"/>
        <v>2388368</v>
      </c>
      <c r="I518" s="20">
        <f t="shared" si="65"/>
        <v>2659252</v>
      </c>
      <c r="J518" s="20">
        <f t="shared" si="65"/>
        <v>2779291</v>
      </c>
      <c r="K518" s="20">
        <f t="shared" si="65"/>
        <v>2976318</v>
      </c>
      <c r="L518" s="20">
        <f t="shared" si="65"/>
        <v>3065776</v>
      </c>
      <c r="M518" s="20">
        <f t="shared" si="65"/>
        <v>2571877</v>
      </c>
      <c r="N518" s="20">
        <f t="shared" si="65"/>
        <v>2426622</v>
      </c>
      <c r="O518" s="20">
        <f t="shared" si="65"/>
        <v>2093949</v>
      </c>
      <c r="P518" s="20">
        <f t="shared" si="65"/>
        <v>2542997</v>
      </c>
      <c r="Q518" s="20" t="str">
        <f t="shared" si="65"/>
        <v/>
      </c>
      <c r="R518" s="18"/>
      <c r="S518" s="22" t="s">
        <v>291</v>
      </c>
    </row>
    <row r="519" spans="1:19" ht="14" x14ac:dyDescent="0.3">
      <c r="B519" s="38">
        <f t="shared" si="65"/>
        <v>0</v>
      </c>
      <c r="C519" s="38">
        <f t="shared" si="65"/>
        <v>1061978</v>
      </c>
      <c r="D519" s="38">
        <f t="shared" si="65"/>
        <v>1294192.52</v>
      </c>
      <c r="E519" s="38">
        <f t="shared" si="65"/>
        <v>1531641.08</v>
      </c>
      <c r="F519" s="38">
        <f t="shared" si="65"/>
        <v>1914990.02</v>
      </c>
      <c r="G519" s="38">
        <f t="shared" si="65"/>
        <v>2261297.65</v>
      </c>
      <c r="H519" s="38">
        <f t="shared" si="65"/>
        <v>2525352.7200000002</v>
      </c>
      <c r="I519" s="38">
        <f t="shared" si="65"/>
        <v>2751745.21</v>
      </c>
      <c r="J519" s="38">
        <f t="shared" si="65"/>
        <v>2913881.54</v>
      </c>
      <c r="K519" s="38">
        <f t="shared" si="65"/>
        <v>3079329.63</v>
      </c>
      <c r="L519" s="38">
        <f t="shared" si="65"/>
        <v>3011825.25</v>
      </c>
      <c r="M519" s="38">
        <f t="shared" si="65"/>
        <v>2593557.7999999998</v>
      </c>
      <c r="N519" s="38">
        <f t="shared" si="65"/>
        <v>2400402.2400000002</v>
      </c>
      <c r="O519" s="38">
        <f t="shared" si="65"/>
        <v>2614372.9900000002</v>
      </c>
      <c r="P519" s="38">
        <f t="shared" si="65"/>
        <v>2925061.68</v>
      </c>
      <c r="Q519" s="38" t="str">
        <f t="shared" si="65"/>
        <v/>
      </c>
      <c r="R519" s="18"/>
      <c r="S519" s="22" t="s">
        <v>299</v>
      </c>
    </row>
    <row r="520" spans="1:19" ht="14" x14ac:dyDescent="0.3">
      <c r="B520" s="38">
        <f>SUM(B516:B519)</f>
        <v>0</v>
      </c>
      <c r="C520" s="38">
        <f t="shared" ref="C520:M520" si="66">SUM(C516:C519)</f>
        <v>2858975</v>
      </c>
      <c r="D520" s="38">
        <f t="shared" si="66"/>
        <v>4468508.5199999996</v>
      </c>
      <c r="E520" s="38">
        <f t="shared" si="66"/>
        <v>5385685.0800000001</v>
      </c>
      <c r="F520" s="38">
        <f t="shared" si="66"/>
        <v>6790995.0199999996</v>
      </c>
      <c r="G520" s="38">
        <f t="shared" si="66"/>
        <v>8095496.6500000004</v>
      </c>
      <c r="H520" s="38">
        <f t="shared" si="66"/>
        <v>9625363.7200000007</v>
      </c>
      <c r="I520" s="38">
        <f t="shared" si="66"/>
        <v>10647805.210000001</v>
      </c>
      <c r="J520" s="38">
        <f t="shared" si="66"/>
        <v>11209470.539999999</v>
      </c>
      <c r="K520" s="38">
        <f t="shared" si="66"/>
        <v>11816207.629999999</v>
      </c>
      <c r="L520" s="38">
        <f t="shared" si="66"/>
        <v>12028059.25</v>
      </c>
      <c r="M520" s="38">
        <f t="shared" si="66"/>
        <v>7687346.7999999998</v>
      </c>
      <c r="N520" s="38">
        <f>IF(N517="",N516*4,IF(N518="",(N517+N516)*2,IF(N519="",((N518+N517+N516)/3)*4,SUM(N516:N519))))</f>
        <v>9047141.2400000002</v>
      </c>
      <c r="O520" s="38">
        <f>IF(O517="",O516*4,IF(O518="",(O517+O516)*2,IF(O519="",((O518+O517+O516)/3)*4,SUM(O516:O519))))</f>
        <v>9254941.9900000002</v>
      </c>
      <c r="P520" s="38">
        <f>IF(P517="",P516*4,IF(P518="",(P517+P516)*2,IF(P519="",((P518+P517+P516)/3)*4,SUM(P516:P519))))</f>
        <v>10247644.68</v>
      </c>
      <c r="Q520" s="38">
        <f>IF(Q517="",Q516*4,IF(Q518="",(Q517+Q516)*2,IF(Q519="",((Q518+Q517+Q516)/3)*4,SUM(Q516:Q519))))</f>
        <v>10266260</v>
      </c>
      <c r="R520" s="18"/>
      <c r="S520" s="22" t="s">
        <v>292</v>
      </c>
    </row>
    <row r="521" spans="1:19" ht="14" x14ac:dyDescent="0.3">
      <c r="B521" s="47">
        <f t="shared" ref="B521:M521" si="67">+B520/(B$465+B$472)</f>
        <v>0</v>
      </c>
      <c r="C521" s="47">
        <f t="shared" si="67"/>
        <v>0.13114415028673068</v>
      </c>
      <c r="D521" s="47">
        <f t="shared" si="67"/>
        <v>0.17243007993848666</v>
      </c>
      <c r="E521" s="47">
        <f t="shared" si="67"/>
        <v>0.17656576645482855</v>
      </c>
      <c r="F521" s="47">
        <f t="shared" si="67"/>
        <v>0.18367733153879051</v>
      </c>
      <c r="G521" s="47">
        <f t="shared" si="67"/>
        <v>0.1890135996670905</v>
      </c>
      <c r="H521" s="47">
        <f t="shared" si="67"/>
        <v>0.18796385264136678</v>
      </c>
      <c r="I521" s="47">
        <f t="shared" si="67"/>
        <v>0.18931728894340513</v>
      </c>
      <c r="J521" s="47">
        <f t="shared" si="67"/>
        <v>0.18332882032290523</v>
      </c>
      <c r="K521" s="47">
        <f t="shared" si="67"/>
        <v>0.183950939446518</v>
      </c>
      <c r="L521" s="47">
        <f t="shared" si="67"/>
        <v>0.1821056166271301</v>
      </c>
      <c r="M521" s="47">
        <f t="shared" si="67"/>
        <v>0.11401520163424421</v>
      </c>
      <c r="N521" s="47">
        <f>+N520/(N$465+N$472)</f>
        <v>0.14649490719409872</v>
      </c>
      <c r="O521" s="47">
        <f>+O520/(O$465+O$472)</f>
        <v>0.14477634334665981</v>
      </c>
      <c r="P521" s="47">
        <f>+P520/(P$465+P$472)</f>
        <v>0.14768307715067797</v>
      </c>
      <c r="Q521" s="47">
        <f>+Q520/(Q$465+Q$472)</f>
        <v>0.14061928226426759</v>
      </c>
      <c r="R521" s="18"/>
      <c r="S521" s="24" t="s">
        <v>293</v>
      </c>
    </row>
    <row r="522" spans="1:19" s="32" customFormat="1" ht="14" x14ac:dyDescent="0.3">
      <c r="A522" s="29"/>
      <c r="B522" s="40"/>
      <c r="C522" s="47" t="e">
        <f t="shared" ref="C522:M522" si="68">C520/B520-1</f>
        <v>#DIV/0!</v>
      </c>
      <c r="D522" s="47">
        <f t="shared" si="68"/>
        <v>0.56297572381710204</v>
      </c>
      <c r="E522" s="47">
        <f t="shared" si="68"/>
        <v>0.20525339850980084</v>
      </c>
      <c r="F522" s="47">
        <f t="shared" si="68"/>
        <v>0.26093429510364152</v>
      </c>
      <c r="G522" s="47">
        <f t="shared" si="68"/>
        <v>0.19209285622477168</v>
      </c>
      <c r="H522" s="47">
        <f t="shared" si="68"/>
        <v>0.18897754345930085</v>
      </c>
      <c r="I522" s="47">
        <f t="shared" si="68"/>
        <v>0.10622367317668502</v>
      </c>
      <c r="J522" s="47">
        <f t="shared" si="68"/>
        <v>5.2749399422944432E-2</v>
      </c>
      <c r="K522" s="47">
        <f t="shared" si="68"/>
        <v>5.4127185386224408E-2</v>
      </c>
      <c r="L522" s="47">
        <f t="shared" si="68"/>
        <v>1.7928901271346387E-2</v>
      </c>
      <c r="M522" s="47">
        <f t="shared" si="68"/>
        <v>-0.36088219718405534</v>
      </c>
      <c r="N522" s="47">
        <f>N520/M520-1</f>
        <v>0.17688735468523431</v>
      </c>
      <c r="O522" s="47">
        <f>O520/M520-1</f>
        <v>0.20391888525180102</v>
      </c>
      <c r="P522" s="47">
        <f>P520/M520-1</f>
        <v>0.33305351594128685</v>
      </c>
      <c r="Q522" s="47">
        <f>Q520/N520-1</f>
        <v>0.13475182133886965</v>
      </c>
      <c r="R522" s="36"/>
      <c r="S522" s="31" t="s">
        <v>300</v>
      </c>
    </row>
    <row r="523" spans="1:19" ht="14" x14ac:dyDescent="0.3">
      <c r="B523" s="171" t="s">
        <v>179</v>
      </c>
      <c r="C523" s="171"/>
      <c r="D523" s="171"/>
      <c r="E523" s="171"/>
      <c r="F523" s="171"/>
      <c r="G523" s="171"/>
      <c r="H523" s="171"/>
      <c r="I523" s="171"/>
      <c r="J523" s="171"/>
      <c r="K523" s="171"/>
      <c r="L523" s="171"/>
      <c r="M523" s="171"/>
      <c r="N523" s="171"/>
      <c r="O523" s="27"/>
      <c r="P523" s="27"/>
      <c r="Q523" s="27"/>
      <c r="R523" s="18"/>
      <c r="S523" s="3"/>
    </row>
    <row r="524" spans="1:19" ht="14" x14ac:dyDescent="0.3">
      <c r="B524" s="39">
        <f t="shared" ref="B524:Q527" si="69">IFERROR(VLOOKUP($B$523,$130:$216,MATCH($S524&amp;"/"&amp;B$348,$128:$128,0),FALSE),"")</f>
        <v>0</v>
      </c>
      <c r="C524" s="39">
        <f t="shared" si="69"/>
        <v>0</v>
      </c>
      <c r="D524" s="39">
        <f t="shared" si="69"/>
        <v>226046</v>
      </c>
      <c r="E524" s="39">
        <f t="shared" si="69"/>
        <v>236945</v>
      </c>
      <c r="F524" s="39">
        <f t="shared" si="69"/>
        <v>260520</v>
      </c>
      <c r="G524" s="39">
        <f t="shared" si="69"/>
        <v>283639</v>
      </c>
      <c r="H524" s="39">
        <f t="shared" si="69"/>
        <v>324027</v>
      </c>
      <c r="I524" s="39">
        <f t="shared" si="69"/>
        <v>372894</v>
      </c>
      <c r="J524" s="39">
        <f t="shared" si="69"/>
        <v>458394</v>
      </c>
      <c r="K524" s="39">
        <f t="shared" si="69"/>
        <v>408056</v>
      </c>
      <c r="L524" s="39">
        <f t="shared" si="69"/>
        <v>421128</v>
      </c>
      <c r="M524" s="39">
        <f t="shared" si="69"/>
        <v>0</v>
      </c>
      <c r="N524" s="39">
        <f t="shared" si="69"/>
        <v>480538</v>
      </c>
      <c r="O524" s="39">
        <f t="shared" si="69"/>
        <v>483659</v>
      </c>
      <c r="P524" s="39">
        <f t="shared" si="69"/>
        <v>565567</v>
      </c>
      <c r="Q524" s="39">
        <f t="shared" si="69"/>
        <v>625820</v>
      </c>
      <c r="R524" s="18"/>
      <c r="S524" s="22" t="s">
        <v>289</v>
      </c>
    </row>
    <row r="525" spans="1:19" ht="14" x14ac:dyDescent="0.3">
      <c r="B525" s="20">
        <f t="shared" si="69"/>
        <v>0</v>
      </c>
      <c r="C525" s="20">
        <f t="shared" si="69"/>
        <v>190526</v>
      </c>
      <c r="D525" s="20">
        <f t="shared" si="69"/>
        <v>211346</v>
      </c>
      <c r="E525" s="20">
        <f t="shared" si="69"/>
        <v>230347</v>
      </c>
      <c r="F525" s="20">
        <f t="shared" si="69"/>
        <v>210916</v>
      </c>
      <c r="G525" s="20">
        <f t="shared" si="69"/>
        <v>317088</v>
      </c>
      <c r="H525" s="20">
        <f t="shared" si="69"/>
        <v>394956</v>
      </c>
      <c r="I525" s="20">
        <f t="shared" si="69"/>
        <v>391745</v>
      </c>
      <c r="J525" s="20">
        <f t="shared" si="69"/>
        <v>551735</v>
      </c>
      <c r="K525" s="20">
        <f t="shared" si="69"/>
        <v>445339</v>
      </c>
      <c r="L525" s="20">
        <f t="shared" si="69"/>
        <v>485569</v>
      </c>
      <c r="M525" s="20">
        <f t="shared" si="69"/>
        <v>534688</v>
      </c>
      <c r="N525" s="20">
        <f t="shared" si="69"/>
        <v>459432</v>
      </c>
      <c r="O525" s="20">
        <f t="shared" si="69"/>
        <v>515331</v>
      </c>
      <c r="P525" s="20">
        <f t="shared" si="69"/>
        <v>550660</v>
      </c>
      <c r="Q525" s="20" t="str">
        <f t="shared" si="69"/>
        <v/>
      </c>
      <c r="R525" s="18"/>
      <c r="S525" s="22" t="s">
        <v>290</v>
      </c>
    </row>
    <row r="526" spans="1:19" ht="14" x14ac:dyDescent="0.3">
      <c r="B526" s="20">
        <f t="shared" si="69"/>
        <v>0</v>
      </c>
      <c r="C526" s="20">
        <f t="shared" si="69"/>
        <v>194344</v>
      </c>
      <c r="D526" s="20">
        <f t="shared" si="69"/>
        <v>190494</v>
      </c>
      <c r="E526" s="20">
        <f t="shared" si="69"/>
        <v>235558</v>
      </c>
      <c r="F526" s="20">
        <f t="shared" si="69"/>
        <v>212669</v>
      </c>
      <c r="G526" s="20">
        <f t="shared" si="69"/>
        <v>288368</v>
      </c>
      <c r="H526" s="20">
        <f t="shared" si="69"/>
        <v>335781</v>
      </c>
      <c r="I526" s="20">
        <f t="shared" si="69"/>
        <v>381744</v>
      </c>
      <c r="J526" s="20">
        <f t="shared" si="69"/>
        <v>387255</v>
      </c>
      <c r="K526" s="20">
        <f t="shared" si="69"/>
        <v>472043</v>
      </c>
      <c r="L526" s="20">
        <f t="shared" si="69"/>
        <v>470606</v>
      </c>
      <c r="M526" s="20">
        <f t="shared" si="69"/>
        <v>428991</v>
      </c>
      <c r="N526" s="20">
        <f t="shared" si="69"/>
        <v>464242</v>
      </c>
      <c r="O526" s="20">
        <f t="shared" si="69"/>
        <v>465795</v>
      </c>
      <c r="P526" s="20">
        <f t="shared" si="69"/>
        <v>587364</v>
      </c>
      <c r="Q526" s="20" t="str">
        <f t="shared" si="69"/>
        <v/>
      </c>
      <c r="R526" s="18"/>
      <c r="S526" s="22" t="s">
        <v>291</v>
      </c>
    </row>
    <row r="527" spans="1:19" ht="14" x14ac:dyDescent="0.3">
      <c r="B527" s="38">
        <f t="shared" si="69"/>
        <v>0</v>
      </c>
      <c r="C527" s="38">
        <f t="shared" si="69"/>
        <v>211638</v>
      </c>
      <c r="D527" s="38">
        <f t="shared" si="69"/>
        <v>254163.69</v>
      </c>
      <c r="E527" s="38">
        <f t="shared" si="69"/>
        <v>217009.92000000001</v>
      </c>
      <c r="F527" s="38">
        <f t="shared" si="69"/>
        <v>281322.59000000003</v>
      </c>
      <c r="G527" s="38">
        <f t="shared" si="69"/>
        <v>316450.59999999998</v>
      </c>
      <c r="H527" s="38">
        <f t="shared" si="69"/>
        <v>378195.32</v>
      </c>
      <c r="I527" s="38">
        <f t="shared" si="69"/>
        <v>465724.11</v>
      </c>
      <c r="J527" s="38">
        <f t="shared" si="69"/>
        <v>522062.13</v>
      </c>
      <c r="K527" s="38">
        <f t="shared" si="69"/>
        <v>603936.86</v>
      </c>
      <c r="L527" s="38">
        <f t="shared" si="69"/>
        <v>634307.59</v>
      </c>
      <c r="M527" s="38">
        <f t="shared" si="69"/>
        <v>478220.84</v>
      </c>
      <c r="N527" s="38">
        <f t="shared" si="69"/>
        <v>505172.34</v>
      </c>
      <c r="O527" s="38">
        <f t="shared" si="69"/>
        <v>605865.24</v>
      </c>
      <c r="P527" s="38">
        <f t="shared" si="69"/>
        <v>567662.65</v>
      </c>
      <c r="Q527" s="38" t="str">
        <f t="shared" si="69"/>
        <v/>
      </c>
      <c r="R527" s="18"/>
      <c r="S527" s="22" t="s">
        <v>299</v>
      </c>
    </row>
    <row r="528" spans="1:19" ht="14" x14ac:dyDescent="0.3">
      <c r="B528" s="38">
        <f>SUM(B524:B527)</f>
        <v>0</v>
      </c>
      <c r="C528" s="38">
        <f t="shared" ref="C528:M528" si="70">SUM(C524:C527)</f>
        <v>596508</v>
      </c>
      <c r="D528" s="38">
        <f t="shared" si="70"/>
        <v>882049.69</v>
      </c>
      <c r="E528" s="38">
        <f t="shared" si="70"/>
        <v>919859.92</v>
      </c>
      <c r="F528" s="38">
        <f t="shared" si="70"/>
        <v>965427.59000000008</v>
      </c>
      <c r="G528" s="38">
        <f t="shared" si="70"/>
        <v>1205545.6000000001</v>
      </c>
      <c r="H528" s="38">
        <f t="shared" si="70"/>
        <v>1432959.32</v>
      </c>
      <c r="I528" s="38">
        <f t="shared" si="70"/>
        <v>1612107.1099999999</v>
      </c>
      <c r="J528" s="38">
        <f t="shared" si="70"/>
        <v>1919446.13</v>
      </c>
      <c r="K528" s="38">
        <f t="shared" si="70"/>
        <v>1929374.8599999999</v>
      </c>
      <c r="L528" s="38">
        <f t="shared" si="70"/>
        <v>2011610.5899999999</v>
      </c>
      <c r="M528" s="38">
        <f t="shared" si="70"/>
        <v>1441899.84</v>
      </c>
      <c r="N528" s="38">
        <f>IF(N525="",N524*4,IF(N526="",(N525+N524)*2,IF(N527="",((N526+N525+N524)/3)*4,SUM(N524:N527))))</f>
        <v>1909384.34</v>
      </c>
      <c r="O528" s="38">
        <f>IF(O525="",O524*4,IF(O526="",(O525+O524)*2,IF(O527="",((O526+O525+O524)/3)*4,SUM(O524:O527))))</f>
        <v>2070650.24</v>
      </c>
      <c r="P528" s="38">
        <f>IF(P525="",P524*4,IF(P526="",(P525+P524)*2,IF(P527="",((P526+P525+P524)/3)*4,SUM(P524:P527))))</f>
        <v>2271253.65</v>
      </c>
      <c r="Q528" s="38">
        <f>IF(Q525="",Q524*4,IF(Q526="",(Q525+Q524)*2,IF(Q527="",((Q526+Q525+Q524)/3)*4,SUM(Q524:Q527))))</f>
        <v>2503280</v>
      </c>
      <c r="R528" s="18"/>
      <c r="S528" s="22" t="s">
        <v>292</v>
      </c>
    </row>
    <row r="529" spans="1:19" ht="14" x14ac:dyDescent="0.3">
      <c r="B529" s="47">
        <f t="shared" ref="B529:Q529" si="71">+B528/(B$465+B$472)</f>
        <v>0</v>
      </c>
      <c r="C529" s="47">
        <f t="shared" si="71"/>
        <v>2.7362441014432498E-2</v>
      </c>
      <c r="D529" s="47">
        <f t="shared" si="71"/>
        <v>3.4036389966739369E-2</v>
      </c>
      <c r="E529" s="47">
        <f t="shared" si="71"/>
        <v>3.0156938141261927E-2</v>
      </c>
      <c r="F529" s="47">
        <f t="shared" si="71"/>
        <v>2.6112103307819174E-2</v>
      </c>
      <c r="G529" s="47">
        <f t="shared" si="71"/>
        <v>2.8147070312087949E-2</v>
      </c>
      <c r="H529" s="47">
        <f t="shared" si="71"/>
        <v>2.7982792370318151E-2</v>
      </c>
      <c r="I529" s="47">
        <f t="shared" si="71"/>
        <v>2.8663160297575329E-2</v>
      </c>
      <c r="J529" s="47">
        <f t="shared" si="71"/>
        <v>3.1392186939657708E-2</v>
      </c>
      <c r="K529" s="47">
        <f t="shared" si="71"/>
        <v>3.0035890461201562E-2</v>
      </c>
      <c r="L529" s="47">
        <f t="shared" si="71"/>
        <v>3.0455918057238948E-2</v>
      </c>
      <c r="M529" s="47">
        <f t="shared" si="71"/>
        <v>2.1385597042920514E-2</v>
      </c>
      <c r="N529" s="47">
        <f t="shared" si="71"/>
        <v>3.0917510213001324E-2</v>
      </c>
      <c r="O529" s="47">
        <f t="shared" si="71"/>
        <v>3.2391469381547529E-2</v>
      </c>
      <c r="P529" s="47">
        <f t="shared" si="71"/>
        <v>3.2731982664889678E-2</v>
      </c>
      <c r="Q529" s="47">
        <f t="shared" si="71"/>
        <v>3.4287991625625666E-2</v>
      </c>
      <c r="R529" s="18"/>
      <c r="S529" s="24" t="s">
        <v>293</v>
      </c>
    </row>
    <row r="530" spans="1:19" s="32" customFormat="1" ht="14" x14ac:dyDescent="0.3">
      <c r="A530" s="29"/>
      <c r="B530" s="40"/>
      <c r="C530" s="47" t="e">
        <f t="shared" ref="C530:M530" si="72">C528/B528-1</f>
        <v>#DIV/0!</v>
      </c>
      <c r="D530" s="47">
        <f t="shared" si="72"/>
        <v>0.47868878539768112</v>
      </c>
      <c r="E530" s="47">
        <f t="shared" si="72"/>
        <v>4.2866326499134244E-2</v>
      </c>
      <c r="F530" s="47">
        <f t="shared" si="72"/>
        <v>4.9537618727860222E-2</v>
      </c>
      <c r="G530" s="47">
        <f t="shared" si="72"/>
        <v>0.24871674736372507</v>
      </c>
      <c r="H530" s="47">
        <f t="shared" si="72"/>
        <v>0.18863966655429709</v>
      </c>
      <c r="I530" s="47">
        <f t="shared" si="72"/>
        <v>0.12501945275041004</v>
      </c>
      <c r="J530" s="47">
        <f t="shared" si="72"/>
        <v>0.19064429285967233</v>
      </c>
      <c r="K530" s="47">
        <f t="shared" si="72"/>
        <v>5.1727057325645642E-3</v>
      </c>
      <c r="L530" s="47">
        <f t="shared" si="72"/>
        <v>4.2622992402834514E-2</v>
      </c>
      <c r="M530" s="47">
        <f t="shared" si="72"/>
        <v>-0.28321125014558601</v>
      </c>
      <c r="N530" s="47">
        <f>N528/M528-1</f>
        <v>0.3242142671990309</v>
      </c>
      <c r="O530" s="47">
        <f>O528/M528-1</f>
        <v>0.43605691779534417</v>
      </c>
      <c r="P530" s="47">
        <f>P528/M528-1</f>
        <v>0.5751812899847466</v>
      </c>
      <c r="Q530" s="47">
        <f>Q528/N528-1</f>
        <v>0.31104039535591865</v>
      </c>
      <c r="R530" s="36"/>
      <c r="S530" s="31" t="s">
        <v>300</v>
      </c>
    </row>
    <row r="531" spans="1:19" ht="14" x14ac:dyDescent="0.3">
      <c r="B531" s="173" t="s">
        <v>177</v>
      </c>
      <c r="C531" s="173"/>
      <c r="D531" s="173"/>
      <c r="E531" s="173"/>
      <c r="F531" s="173"/>
      <c r="G531" s="173"/>
      <c r="H531" s="173"/>
      <c r="I531" s="173"/>
      <c r="J531" s="173"/>
      <c r="K531" s="173"/>
      <c r="L531" s="173"/>
      <c r="M531" s="173"/>
      <c r="N531" s="173"/>
      <c r="O531" s="26"/>
      <c r="P531" s="26"/>
      <c r="Q531" s="26"/>
      <c r="R531" s="18"/>
      <c r="S531" s="3"/>
    </row>
    <row r="532" spans="1:19" ht="14" x14ac:dyDescent="0.3">
      <c r="B532" s="39">
        <f t="shared" ref="B532:Q535" si="73">IFERROR(VLOOKUP($B$531,$130:$216,MATCH($S532&amp;"/"&amp;B$348,$128:$128,0),FALSE),"")</f>
        <v>985614</v>
      </c>
      <c r="C532" s="39">
        <f t="shared" si="73"/>
        <v>1116276</v>
      </c>
      <c r="D532" s="39">
        <f t="shared" si="73"/>
        <v>1258705</v>
      </c>
      <c r="E532" s="39">
        <f t="shared" si="73"/>
        <v>1465366</v>
      </c>
      <c r="F532" s="39">
        <f t="shared" si="73"/>
        <v>1831702</v>
      </c>
      <c r="G532" s="39">
        <f t="shared" si="73"/>
        <v>2146347</v>
      </c>
      <c r="H532" s="39">
        <f t="shared" si="73"/>
        <v>2596036</v>
      </c>
      <c r="I532" s="39">
        <f t="shared" si="73"/>
        <v>2930566</v>
      </c>
      <c r="J532" s="39">
        <f t="shared" si="73"/>
        <v>3181693</v>
      </c>
      <c r="K532" s="39">
        <f t="shared" si="73"/>
        <v>3300993</v>
      </c>
      <c r="L532" s="39">
        <f t="shared" si="73"/>
        <v>3384114</v>
      </c>
      <c r="M532" s="39">
        <f t="shared" si="73"/>
        <v>2968668</v>
      </c>
      <c r="N532" s="39">
        <f t="shared" si="73"/>
        <v>2698311</v>
      </c>
      <c r="O532" s="39">
        <f t="shared" si="73"/>
        <v>2686473</v>
      </c>
      <c r="P532" s="39">
        <f t="shared" si="73"/>
        <v>2869831</v>
      </c>
      <c r="Q532" s="39">
        <f t="shared" si="73"/>
        <v>3192385</v>
      </c>
      <c r="R532" s="18"/>
      <c r="S532" s="22" t="s">
        <v>289</v>
      </c>
    </row>
    <row r="533" spans="1:19" ht="14" x14ac:dyDescent="0.3">
      <c r="B533" s="20">
        <f t="shared" si="73"/>
        <v>979102</v>
      </c>
      <c r="C533" s="20">
        <f t="shared" si="73"/>
        <v>1077528</v>
      </c>
      <c r="D533" s="20">
        <f t="shared" si="73"/>
        <v>1232995</v>
      </c>
      <c r="E533" s="20">
        <f t="shared" si="73"/>
        <v>1500731</v>
      </c>
      <c r="F533" s="20">
        <f t="shared" si="73"/>
        <v>1818814</v>
      </c>
      <c r="G533" s="20">
        <f t="shared" si="73"/>
        <v>2262524</v>
      </c>
      <c r="H533" s="20">
        <f t="shared" si="73"/>
        <v>2834590</v>
      </c>
      <c r="I533" s="20">
        <f t="shared" si="73"/>
        <v>3070881</v>
      </c>
      <c r="J533" s="20">
        <f t="shared" si="73"/>
        <v>3344734</v>
      </c>
      <c r="K533" s="20">
        <f t="shared" si="73"/>
        <v>3312962</v>
      </c>
      <c r="L533" s="20">
        <f t="shared" si="73"/>
        <v>3473041</v>
      </c>
      <c r="M533" s="20">
        <f t="shared" si="73"/>
        <v>3056600</v>
      </c>
      <c r="N533" s="20">
        <f t="shared" si="73"/>
        <v>2461776</v>
      </c>
      <c r="O533" s="20">
        <f t="shared" si="73"/>
        <v>2859137</v>
      </c>
      <c r="P533" s="20">
        <f t="shared" si="73"/>
        <v>3025982</v>
      </c>
      <c r="Q533" s="20" t="str">
        <f t="shared" si="73"/>
        <v/>
      </c>
      <c r="R533" s="18"/>
      <c r="S533" s="22" t="s">
        <v>290</v>
      </c>
    </row>
    <row r="534" spans="1:19" ht="14" x14ac:dyDescent="0.3">
      <c r="B534" s="20">
        <f t="shared" si="73"/>
        <v>1039655</v>
      </c>
      <c r="C534" s="20">
        <f t="shared" si="73"/>
        <v>1104339</v>
      </c>
      <c r="D534" s="20">
        <f t="shared" si="73"/>
        <v>1310502</v>
      </c>
      <c r="E534" s="20">
        <f t="shared" si="73"/>
        <v>1590797</v>
      </c>
      <c r="F534" s="20">
        <f t="shared" si="73"/>
        <v>1909594</v>
      </c>
      <c r="G534" s="20">
        <f t="shared" si="73"/>
        <v>2314423</v>
      </c>
      <c r="H534" s="20">
        <f t="shared" si="73"/>
        <v>2724149</v>
      </c>
      <c r="I534" s="20">
        <f t="shared" si="73"/>
        <v>3040996</v>
      </c>
      <c r="J534" s="20">
        <f t="shared" si="73"/>
        <v>3166546</v>
      </c>
      <c r="K534" s="20">
        <f t="shared" si="73"/>
        <v>3448361</v>
      </c>
      <c r="L534" s="20">
        <f t="shared" si="73"/>
        <v>3536382</v>
      </c>
      <c r="M534" s="20">
        <f t="shared" si="73"/>
        <v>3000868</v>
      </c>
      <c r="N534" s="20">
        <f t="shared" si="73"/>
        <v>2890864</v>
      </c>
      <c r="O534" s="20">
        <f t="shared" si="73"/>
        <v>2559744</v>
      </c>
      <c r="P534" s="20">
        <f t="shared" si="73"/>
        <v>3130361</v>
      </c>
      <c r="Q534" s="20" t="str">
        <f t="shared" si="73"/>
        <v/>
      </c>
      <c r="R534" s="18"/>
      <c r="S534" s="22" t="s">
        <v>291</v>
      </c>
    </row>
    <row r="535" spans="1:19" ht="14" x14ac:dyDescent="0.3">
      <c r="B535" s="38">
        <f t="shared" si="73"/>
        <v>1160135</v>
      </c>
      <c r="C535" s="38">
        <f t="shared" si="73"/>
        <v>1273616</v>
      </c>
      <c r="D535" s="38">
        <f t="shared" si="73"/>
        <v>1548356.21</v>
      </c>
      <c r="E535" s="38">
        <f t="shared" si="73"/>
        <v>1748651.01</v>
      </c>
      <c r="F535" s="38">
        <f t="shared" si="73"/>
        <v>2196312.61</v>
      </c>
      <c r="G535" s="38">
        <f t="shared" si="73"/>
        <v>2577748.25</v>
      </c>
      <c r="H535" s="38">
        <f t="shared" si="73"/>
        <v>2903548.04</v>
      </c>
      <c r="I535" s="38">
        <f t="shared" si="73"/>
        <v>3217469.32</v>
      </c>
      <c r="J535" s="38">
        <f t="shared" si="73"/>
        <v>3435943.67</v>
      </c>
      <c r="K535" s="38">
        <f t="shared" si="73"/>
        <v>3683266.49</v>
      </c>
      <c r="L535" s="38">
        <f t="shared" si="73"/>
        <v>3646132.84</v>
      </c>
      <c r="M535" s="38">
        <f t="shared" si="73"/>
        <v>3071778.64</v>
      </c>
      <c r="N535" s="38">
        <f t="shared" si="73"/>
        <v>2905574.58</v>
      </c>
      <c r="O535" s="38">
        <f t="shared" si="73"/>
        <v>3220238.22</v>
      </c>
      <c r="P535" s="38">
        <f t="shared" si="73"/>
        <v>3492724.32</v>
      </c>
      <c r="Q535" s="38" t="str">
        <f t="shared" si="73"/>
        <v/>
      </c>
      <c r="R535" s="18"/>
      <c r="S535" s="22" t="s">
        <v>299</v>
      </c>
    </row>
    <row r="536" spans="1:19" ht="14" x14ac:dyDescent="0.3">
      <c r="B536" s="49">
        <f t="shared" ref="B536:M536" si="74">SUM(B532:B535)</f>
        <v>4164506</v>
      </c>
      <c r="C536" s="49">
        <f t="shared" si="74"/>
        <v>4571759</v>
      </c>
      <c r="D536" s="49">
        <f t="shared" si="74"/>
        <v>5350558.21</v>
      </c>
      <c r="E536" s="49">
        <f t="shared" si="74"/>
        <v>6305545.0099999998</v>
      </c>
      <c r="F536" s="49">
        <f t="shared" si="74"/>
        <v>7756422.6099999994</v>
      </c>
      <c r="G536" s="49">
        <f t="shared" si="74"/>
        <v>9301042.25</v>
      </c>
      <c r="H536" s="49">
        <f t="shared" si="74"/>
        <v>11058323.039999999</v>
      </c>
      <c r="I536" s="49">
        <f t="shared" si="74"/>
        <v>12259912.32</v>
      </c>
      <c r="J536" s="49">
        <f t="shared" si="74"/>
        <v>13128916.67</v>
      </c>
      <c r="K536" s="49">
        <f t="shared" si="74"/>
        <v>13745582.49</v>
      </c>
      <c r="L536" s="49">
        <f t="shared" si="74"/>
        <v>14039669.84</v>
      </c>
      <c r="M536" s="49">
        <f t="shared" si="74"/>
        <v>12097914.640000001</v>
      </c>
      <c r="N536" s="49">
        <f>IF(N533="",N532*4,IF(N534="",(N533+N532)*2,IF(N535="",((N534+N533+N532)/3)*4,SUM(N532:N535))))</f>
        <v>10956525.58</v>
      </c>
      <c r="O536" s="49">
        <f>IF(O533="",O532*4,IF(O534="",(O533+O532)*2,IF(O535="",((O534+O533+O532)/3)*4,SUM(O532:O535))))</f>
        <v>11325592.220000001</v>
      </c>
      <c r="P536" s="49">
        <f>IF(P533="",P532*4,IF(P534="",(P533+P532)*2,IF(P535="",((P534+P533+P532)/3)*4,SUM(P532:P535))))</f>
        <v>12518898.32</v>
      </c>
      <c r="Q536" s="49">
        <f>IF(Q533="",Q532*4,IF(Q534="",(Q533+Q532)*2,IF(Q535="",((Q534+Q533+Q532)/3)*4,SUM(Q532:Q535))))</f>
        <v>12769540</v>
      </c>
      <c r="R536" s="18"/>
      <c r="S536" s="22" t="s">
        <v>292</v>
      </c>
    </row>
    <row r="537" spans="1:19" ht="14" x14ac:dyDescent="0.3">
      <c r="B537" s="44">
        <f t="shared" ref="B537:Q537" si="75">+B536/(B$465+B$472)</f>
        <v>0.21004108416852851</v>
      </c>
      <c r="C537" s="47">
        <f t="shared" si="75"/>
        <v>0.20971132988945815</v>
      </c>
      <c r="D537" s="47">
        <f t="shared" si="75"/>
        <v>0.20646646990522605</v>
      </c>
      <c r="E537" s="47">
        <f t="shared" si="75"/>
        <v>0.20672270492393319</v>
      </c>
      <c r="F537" s="47">
        <f t="shared" si="75"/>
        <v>0.20978943484660967</v>
      </c>
      <c r="G537" s="47">
        <f t="shared" si="75"/>
        <v>0.21716066997917843</v>
      </c>
      <c r="H537" s="47">
        <f t="shared" si="75"/>
        <v>0.2159466450116849</v>
      </c>
      <c r="I537" s="47">
        <f t="shared" si="75"/>
        <v>0.21798044924098045</v>
      </c>
      <c r="J537" s="47">
        <f t="shared" si="75"/>
        <v>0.21472100726256296</v>
      </c>
      <c r="K537" s="47">
        <f t="shared" si="75"/>
        <v>0.21398682990771958</v>
      </c>
      <c r="L537" s="47">
        <f t="shared" si="75"/>
        <v>0.21256153468436906</v>
      </c>
      <c r="M537" s="47">
        <f t="shared" si="75"/>
        <v>0.17943072075705951</v>
      </c>
      <c r="N537" s="47">
        <f t="shared" si="75"/>
        <v>0.17741241740710004</v>
      </c>
      <c r="O537" s="47">
        <f t="shared" si="75"/>
        <v>0.17716781257177597</v>
      </c>
      <c r="P537" s="47">
        <f t="shared" si="75"/>
        <v>0.18041505967145349</v>
      </c>
      <c r="Q537" s="47">
        <f t="shared" si="75"/>
        <v>0.17490727388989327</v>
      </c>
      <c r="R537" s="18"/>
      <c r="S537" s="24" t="s">
        <v>293</v>
      </c>
    </row>
    <row r="538" spans="1:19" s="32" customFormat="1" ht="14" x14ac:dyDescent="0.3">
      <c r="A538" s="29"/>
      <c r="B538" s="40"/>
      <c r="C538" s="47">
        <f t="shared" ref="C538:M538" si="76">C536/B536-1</f>
        <v>9.7791430724316397E-2</v>
      </c>
      <c r="D538" s="47">
        <f t="shared" si="76"/>
        <v>0.17035001407554518</v>
      </c>
      <c r="E538" s="47">
        <f t="shared" si="76"/>
        <v>0.17848358293068634</v>
      </c>
      <c r="F538" s="47">
        <f t="shared" si="76"/>
        <v>0.23009551080819257</v>
      </c>
      <c r="G538" s="47">
        <f t="shared" si="76"/>
        <v>0.19914072732558341</v>
      </c>
      <c r="H538" s="47">
        <f t="shared" si="76"/>
        <v>0.18893374987088141</v>
      </c>
      <c r="I538" s="47">
        <f t="shared" si="76"/>
        <v>0.10865926738200993</v>
      </c>
      <c r="J538" s="47">
        <f t="shared" si="76"/>
        <v>7.0881775278471171E-2</v>
      </c>
      <c r="K538" s="47">
        <f t="shared" si="76"/>
        <v>4.6970046006088451E-2</v>
      </c>
      <c r="L538" s="47">
        <f t="shared" si="76"/>
        <v>2.1395044568969679E-2</v>
      </c>
      <c r="M538" s="47">
        <f t="shared" si="76"/>
        <v>-0.13830490475408497</v>
      </c>
      <c r="N538" s="47">
        <f>N536/M536-1</f>
        <v>-9.4345934317155988E-2</v>
      </c>
      <c r="O538" s="47">
        <f>O536/M536-1</f>
        <v>-6.3839301481465882E-2</v>
      </c>
      <c r="P538" s="47">
        <f>P536/M536-1</f>
        <v>3.4798036895389961E-2</v>
      </c>
      <c r="Q538" s="47">
        <f>Q536/N536-1</f>
        <v>0.16547348032568543</v>
      </c>
      <c r="R538" s="36"/>
      <c r="S538" s="31" t="s">
        <v>300</v>
      </c>
    </row>
    <row r="539" spans="1:19" ht="14" x14ac:dyDescent="0.3">
      <c r="B539" s="171" t="s">
        <v>208</v>
      </c>
      <c r="C539" s="171"/>
      <c r="D539" s="171"/>
      <c r="E539" s="171"/>
      <c r="F539" s="171"/>
      <c r="G539" s="171"/>
      <c r="H539" s="171"/>
      <c r="I539" s="171"/>
      <c r="J539" s="171"/>
      <c r="K539" s="171"/>
      <c r="L539" s="171"/>
      <c r="M539" s="171"/>
      <c r="N539" s="171"/>
      <c r="O539" s="27"/>
      <c r="P539" s="27"/>
      <c r="Q539" s="27"/>
      <c r="R539" s="18"/>
      <c r="S539" s="3"/>
    </row>
    <row r="540" spans="1:19" ht="14" x14ac:dyDescent="0.3">
      <c r="B540" s="39">
        <f t="shared" ref="B540:Q543" si="77">IFERROR(VLOOKUP($B$539,$130:$216,MATCH($S540&amp;"/"&amp;B$348,$128:$128,0),FALSE),"")</f>
        <v>0</v>
      </c>
      <c r="C540" s="39">
        <f t="shared" si="77"/>
        <v>2360</v>
      </c>
      <c r="D540" s="39">
        <f t="shared" si="77"/>
        <v>2335</v>
      </c>
      <c r="E540" s="39">
        <f t="shared" si="77"/>
        <v>0</v>
      </c>
      <c r="F540" s="39">
        <f t="shared" si="77"/>
        <v>0</v>
      </c>
      <c r="G540" s="39">
        <f t="shared" si="77"/>
        <v>0</v>
      </c>
      <c r="H540" s="39">
        <f t="shared" si="77"/>
        <v>0</v>
      </c>
      <c r="I540" s="39">
        <f t="shared" si="77"/>
        <v>0</v>
      </c>
      <c r="J540" s="39">
        <f t="shared" si="77"/>
        <v>0</v>
      </c>
      <c r="K540" s="39">
        <f t="shared" si="77"/>
        <v>0</v>
      </c>
      <c r="L540" s="39">
        <f t="shared" si="77"/>
        <v>0</v>
      </c>
      <c r="M540" s="39">
        <f t="shared" si="77"/>
        <v>0</v>
      </c>
      <c r="N540" s="39">
        <f t="shared" si="77"/>
        <v>0</v>
      </c>
      <c r="O540" s="39">
        <f t="shared" si="77"/>
        <v>0</v>
      </c>
      <c r="P540" s="39">
        <f t="shared" si="77"/>
        <v>0</v>
      </c>
      <c r="Q540" s="39">
        <f t="shared" si="77"/>
        <v>0</v>
      </c>
      <c r="R540" s="18"/>
      <c r="S540" s="22" t="s">
        <v>289</v>
      </c>
    </row>
    <row r="541" spans="1:19" ht="14" x14ac:dyDescent="0.3">
      <c r="B541" s="20">
        <f t="shared" si="77"/>
        <v>0</v>
      </c>
      <c r="C541" s="20">
        <f t="shared" si="77"/>
        <v>9230</v>
      </c>
      <c r="D541" s="20">
        <f t="shared" si="77"/>
        <v>23731</v>
      </c>
      <c r="E541" s="20">
        <f t="shared" si="77"/>
        <v>0</v>
      </c>
      <c r="F541" s="20">
        <f t="shared" si="77"/>
        <v>0</v>
      </c>
      <c r="G541" s="20">
        <f t="shared" si="77"/>
        <v>0</v>
      </c>
      <c r="H541" s="20">
        <f t="shared" si="77"/>
        <v>0</v>
      </c>
      <c r="I541" s="20">
        <f t="shared" si="77"/>
        <v>0</v>
      </c>
      <c r="J541" s="20">
        <f t="shared" si="77"/>
        <v>0</v>
      </c>
      <c r="K541" s="20">
        <f t="shared" si="77"/>
        <v>0</v>
      </c>
      <c r="L541" s="20">
        <f t="shared" si="77"/>
        <v>0</v>
      </c>
      <c r="M541" s="20">
        <f t="shared" si="77"/>
        <v>0</v>
      </c>
      <c r="N541" s="20">
        <f t="shared" si="77"/>
        <v>0</v>
      </c>
      <c r="O541" s="20">
        <f t="shared" si="77"/>
        <v>0</v>
      </c>
      <c r="P541" s="20">
        <f t="shared" si="77"/>
        <v>0</v>
      </c>
      <c r="Q541" s="20" t="str">
        <f t="shared" si="77"/>
        <v/>
      </c>
      <c r="R541" s="18"/>
      <c r="S541" s="22" t="s">
        <v>290</v>
      </c>
    </row>
    <row r="542" spans="1:19" ht="14" x14ac:dyDescent="0.3">
      <c r="B542" s="20">
        <f t="shared" si="77"/>
        <v>0</v>
      </c>
      <c r="C542" s="20">
        <f t="shared" si="77"/>
        <v>2535</v>
      </c>
      <c r="D542" s="20">
        <f t="shared" si="77"/>
        <v>12827</v>
      </c>
      <c r="E542" s="20">
        <f t="shared" si="77"/>
        <v>0</v>
      </c>
      <c r="F542" s="20">
        <f t="shared" si="77"/>
        <v>0</v>
      </c>
      <c r="G542" s="20">
        <f t="shared" si="77"/>
        <v>0</v>
      </c>
      <c r="H542" s="20">
        <f t="shared" si="77"/>
        <v>0</v>
      </c>
      <c r="I542" s="20">
        <f t="shared" si="77"/>
        <v>0</v>
      </c>
      <c r="J542" s="20">
        <f t="shared" si="77"/>
        <v>0</v>
      </c>
      <c r="K542" s="20">
        <f t="shared" si="77"/>
        <v>0</v>
      </c>
      <c r="L542" s="20">
        <f t="shared" si="77"/>
        <v>0</v>
      </c>
      <c r="M542" s="20">
        <f t="shared" si="77"/>
        <v>0</v>
      </c>
      <c r="N542" s="20">
        <f t="shared" si="77"/>
        <v>0</v>
      </c>
      <c r="O542" s="20">
        <f t="shared" si="77"/>
        <v>0</v>
      </c>
      <c r="P542" s="20">
        <f t="shared" si="77"/>
        <v>0</v>
      </c>
      <c r="Q542" s="20" t="str">
        <f t="shared" si="77"/>
        <v/>
      </c>
      <c r="R542" s="18"/>
      <c r="S542" s="22" t="s">
        <v>291</v>
      </c>
    </row>
    <row r="543" spans="1:19" ht="14" x14ac:dyDescent="0.3">
      <c r="B543" s="38">
        <f t="shared" si="77"/>
        <v>0</v>
      </c>
      <c r="C543" s="38">
        <f t="shared" si="77"/>
        <v>2310</v>
      </c>
      <c r="D543" s="38">
        <f t="shared" si="77"/>
        <v>16704.900000000001</v>
      </c>
      <c r="E543" s="38">
        <f t="shared" si="77"/>
        <v>0</v>
      </c>
      <c r="F543" s="38">
        <f t="shared" si="77"/>
        <v>0</v>
      </c>
      <c r="G543" s="38">
        <f t="shared" si="77"/>
        <v>0</v>
      </c>
      <c r="H543" s="38">
        <f t="shared" si="77"/>
        <v>0</v>
      </c>
      <c r="I543" s="38">
        <f t="shared" si="77"/>
        <v>0</v>
      </c>
      <c r="J543" s="38">
        <f t="shared" si="77"/>
        <v>0</v>
      </c>
      <c r="K543" s="38">
        <f t="shared" si="77"/>
        <v>0</v>
      </c>
      <c r="L543" s="38">
        <f t="shared" si="77"/>
        <v>0</v>
      </c>
      <c r="M543" s="38">
        <f t="shared" si="77"/>
        <v>0</v>
      </c>
      <c r="N543" s="38">
        <f t="shared" si="77"/>
        <v>0</v>
      </c>
      <c r="O543" s="38">
        <f t="shared" si="77"/>
        <v>0</v>
      </c>
      <c r="P543" s="38">
        <f t="shared" si="77"/>
        <v>0</v>
      </c>
      <c r="Q543" s="38" t="str">
        <f t="shared" si="77"/>
        <v/>
      </c>
      <c r="R543" s="18"/>
      <c r="S543" s="22" t="s">
        <v>299</v>
      </c>
    </row>
    <row r="544" spans="1:19" ht="14" x14ac:dyDescent="0.3">
      <c r="B544" s="38">
        <f>SUM(B540:B543)</f>
        <v>0</v>
      </c>
      <c r="C544" s="38">
        <f t="shared" ref="C544:M544" si="78">SUM(C540:C543)</f>
        <v>16435</v>
      </c>
      <c r="D544" s="38">
        <f t="shared" si="78"/>
        <v>55597.9</v>
      </c>
      <c r="E544" s="38">
        <f t="shared" si="78"/>
        <v>0</v>
      </c>
      <c r="F544" s="38">
        <f t="shared" si="78"/>
        <v>0</v>
      </c>
      <c r="G544" s="38">
        <f t="shared" si="78"/>
        <v>0</v>
      </c>
      <c r="H544" s="38">
        <f t="shared" si="78"/>
        <v>0</v>
      </c>
      <c r="I544" s="38">
        <f t="shared" si="78"/>
        <v>0</v>
      </c>
      <c r="J544" s="38">
        <f t="shared" si="78"/>
        <v>0</v>
      </c>
      <c r="K544" s="38">
        <f t="shared" si="78"/>
        <v>0</v>
      </c>
      <c r="L544" s="38">
        <f t="shared" si="78"/>
        <v>0</v>
      </c>
      <c r="M544" s="38">
        <f t="shared" si="78"/>
        <v>0</v>
      </c>
      <c r="N544" s="38">
        <f>IF(N541="",N540*4,IF(N542="",(N541+N540)*2,IF(N543="",((N542+N541+N540)/3)*4,SUM(N540:N543))))</f>
        <v>0</v>
      </c>
      <c r="O544" s="38">
        <f>IF(O541="",O540*4,IF(O542="",(O541+O540)*2,IF(O543="",((O542+O541+O540)/3)*4,SUM(O540:O543))))</f>
        <v>0</v>
      </c>
      <c r="P544" s="38">
        <f>IF(P541="",P540*4,IF(P542="",(P541+P540)*2,IF(P543="",((P542+P541+P540)/3)*4,SUM(P540:P543))))</f>
        <v>0</v>
      </c>
      <c r="Q544" s="38">
        <f>IF(Q541="",Q540*4,IF(Q542="",(Q541+Q540)*2,IF(Q543="",((Q542+Q541+Q540)/3)*4,SUM(Q540:Q543))))</f>
        <v>0</v>
      </c>
      <c r="R544" s="18"/>
      <c r="S544" s="22" t="s">
        <v>292</v>
      </c>
    </row>
    <row r="545" spans="1:19" ht="14" x14ac:dyDescent="0.3">
      <c r="B545" s="44">
        <f t="shared" ref="B545:Q545" si="79">+B544/(B$465+B$472)</f>
        <v>0</v>
      </c>
      <c r="C545" s="45">
        <f t="shared" si="79"/>
        <v>7.5389050619974597E-4</v>
      </c>
      <c r="D545" s="45">
        <f t="shared" si="79"/>
        <v>2.1454027218486735E-3</v>
      </c>
      <c r="E545" s="45">
        <f t="shared" si="79"/>
        <v>0</v>
      </c>
      <c r="F545" s="45">
        <f t="shared" si="79"/>
        <v>0</v>
      </c>
      <c r="G545" s="45">
        <f t="shared" si="79"/>
        <v>0</v>
      </c>
      <c r="H545" s="45">
        <f t="shared" si="79"/>
        <v>0</v>
      </c>
      <c r="I545" s="45">
        <f t="shared" si="79"/>
        <v>0</v>
      </c>
      <c r="J545" s="45">
        <f t="shared" si="79"/>
        <v>0</v>
      </c>
      <c r="K545" s="45">
        <f t="shared" si="79"/>
        <v>0</v>
      </c>
      <c r="L545" s="45">
        <f t="shared" si="79"/>
        <v>0</v>
      </c>
      <c r="M545" s="45">
        <f t="shared" si="79"/>
        <v>0</v>
      </c>
      <c r="N545" s="46">
        <f t="shared" si="79"/>
        <v>0</v>
      </c>
      <c r="O545" s="46">
        <f t="shared" si="79"/>
        <v>0</v>
      </c>
      <c r="P545" s="46">
        <f t="shared" si="79"/>
        <v>0</v>
      </c>
      <c r="Q545" s="46">
        <f t="shared" si="79"/>
        <v>0</v>
      </c>
      <c r="R545" s="18"/>
      <c r="S545" s="24" t="s">
        <v>293</v>
      </c>
    </row>
    <row r="546" spans="1:19" ht="14" x14ac:dyDescent="0.3">
      <c r="B546" s="170" t="s">
        <v>307</v>
      </c>
      <c r="C546" s="170"/>
      <c r="D546" s="170"/>
      <c r="E546" s="170"/>
      <c r="F546" s="170"/>
      <c r="G546" s="170"/>
      <c r="H546" s="170"/>
      <c r="I546" s="170"/>
      <c r="J546" s="170"/>
      <c r="K546" s="170"/>
      <c r="L546" s="170"/>
      <c r="M546" s="170"/>
      <c r="N546" s="170"/>
      <c r="O546" s="33"/>
      <c r="P546" s="33"/>
      <c r="Q546" s="33"/>
      <c r="R546" s="18"/>
      <c r="S546" s="3"/>
    </row>
    <row r="547" spans="1:19" ht="14" x14ac:dyDescent="0.3">
      <c r="B547" s="39">
        <f t="shared" ref="B547:Q551" si="80">IFERROR(B507+B468-B532-B540,"")</f>
        <v>309424</v>
      </c>
      <c r="C547" s="39">
        <f t="shared" si="80"/>
        <v>388164</v>
      </c>
      <c r="D547" s="39">
        <f t="shared" si="80"/>
        <v>518567</v>
      </c>
      <c r="E547" s="39">
        <f t="shared" si="80"/>
        <v>639989</v>
      </c>
      <c r="F547" s="39">
        <f t="shared" si="80"/>
        <v>832106</v>
      </c>
      <c r="G547" s="39">
        <f t="shared" si="80"/>
        <v>926165</v>
      </c>
      <c r="H547" s="39">
        <f t="shared" si="80"/>
        <v>1038854</v>
      </c>
      <c r="I547" s="39">
        <f t="shared" si="80"/>
        <v>1059892</v>
      </c>
      <c r="J547" s="39">
        <f t="shared" si="80"/>
        <v>1211124</v>
      </c>
      <c r="K547" s="39">
        <f t="shared" si="80"/>
        <v>1412282</v>
      </c>
      <c r="L547" s="39">
        <f t="shared" si="80"/>
        <v>1631978</v>
      </c>
      <c r="M547" s="39">
        <f t="shared" si="80"/>
        <v>1859652</v>
      </c>
      <c r="N547" s="39">
        <f t="shared" si="80"/>
        <v>1678606</v>
      </c>
      <c r="O547" s="39">
        <f t="shared" si="80"/>
        <v>1804234</v>
      </c>
      <c r="P547" s="39">
        <f t="shared" si="80"/>
        <v>1983143</v>
      </c>
      <c r="Q547" s="39">
        <f t="shared" si="80"/>
        <v>2135224</v>
      </c>
      <c r="R547" s="18"/>
      <c r="S547" s="22" t="s">
        <v>289</v>
      </c>
    </row>
    <row r="548" spans="1:19" ht="14" x14ac:dyDescent="0.3">
      <c r="B548" s="20">
        <f t="shared" si="80"/>
        <v>322687</v>
      </c>
      <c r="C548" s="20">
        <f t="shared" si="80"/>
        <v>384210</v>
      </c>
      <c r="D548" s="20">
        <f t="shared" si="80"/>
        <v>580858</v>
      </c>
      <c r="E548" s="20">
        <f t="shared" si="80"/>
        <v>735270</v>
      </c>
      <c r="F548" s="20">
        <f t="shared" si="80"/>
        <v>795325</v>
      </c>
      <c r="G548" s="20">
        <f t="shared" si="80"/>
        <v>984620</v>
      </c>
      <c r="H548" s="20">
        <f t="shared" si="80"/>
        <v>1103361</v>
      </c>
      <c r="I548" s="20">
        <f t="shared" si="80"/>
        <v>1180324</v>
      </c>
      <c r="J548" s="20">
        <f t="shared" si="80"/>
        <v>1379399</v>
      </c>
      <c r="K548" s="20">
        <f t="shared" si="80"/>
        <v>1505931</v>
      </c>
      <c r="L548" s="20">
        <f t="shared" si="80"/>
        <v>1716089</v>
      </c>
      <c r="M548" s="20">
        <f t="shared" si="80"/>
        <v>1993195</v>
      </c>
      <c r="N548" s="20">
        <f t="shared" si="80"/>
        <v>1264221</v>
      </c>
      <c r="O548" s="20">
        <f t="shared" si="80"/>
        <v>1850171</v>
      </c>
      <c r="P548" s="20">
        <f t="shared" si="80"/>
        <v>1982513</v>
      </c>
      <c r="Q548" s="20" t="str">
        <f t="shared" si="80"/>
        <v/>
      </c>
      <c r="R548" s="18"/>
      <c r="S548" s="22" t="s">
        <v>290</v>
      </c>
    </row>
    <row r="549" spans="1:19" ht="14" x14ac:dyDescent="0.3">
      <c r="B549" s="20">
        <f t="shared" si="80"/>
        <v>365625</v>
      </c>
      <c r="C549" s="20">
        <f t="shared" si="80"/>
        <v>403039</v>
      </c>
      <c r="D549" s="20">
        <f t="shared" si="80"/>
        <v>594064</v>
      </c>
      <c r="E549" s="20">
        <f t="shared" si="80"/>
        <v>754892</v>
      </c>
      <c r="F549" s="20">
        <f t="shared" si="80"/>
        <v>848540</v>
      </c>
      <c r="G549" s="20">
        <f t="shared" si="80"/>
        <v>989916</v>
      </c>
      <c r="H549" s="20">
        <f t="shared" si="80"/>
        <v>1112354</v>
      </c>
      <c r="I549" s="20">
        <f t="shared" si="80"/>
        <v>1166355</v>
      </c>
      <c r="J549" s="20">
        <f t="shared" si="80"/>
        <v>1334888</v>
      </c>
      <c r="K549" s="20">
        <f t="shared" si="80"/>
        <v>1575043</v>
      </c>
      <c r="L549" s="20">
        <f t="shared" si="80"/>
        <v>1799790</v>
      </c>
      <c r="M549" s="20">
        <f t="shared" si="80"/>
        <v>1933895</v>
      </c>
      <c r="N549" s="20">
        <f t="shared" si="80"/>
        <v>1811825</v>
      </c>
      <c r="O549" s="20">
        <f t="shared" si="80"/>
        <v>1221180</v>
      </c>
      <c r="P549" s="20">
        <f t="shared" si="80"/>
        <v>1988524</v>
      </c>
      <c r="Q549" s="20" t="str">
        <f t="shared" si="80"/>
        <v/>
      </c>
      <c r="R549" s="18"/>
      <c r="S549" s="22" t="s">
        <v>291</v>
      </c>
    </row>
    <row r="550" spans="1:19" ht="14" x14ac:dyDescent="0.3">
      <c r="B550" s="38">
        <f t="shared" si="80"/>
        <v>518131</v>
      </c>
      <c r="C550" s="38">
        <f t="shared" si="80"/>
        <v>641571</v>
      </c>
      <c r="D550" s="38">
        <f t="shared" si="80"/>
        <v>763035.30000000016</v>
      </c>
      <c r="E550" s="38">
        <f t="shared" si="80"/>
        <v>992757.41999999969</v>
      </c>
      <c r="F550" s="38">
        <f t="shared" si="80"/>
        <v>1180632.7600000012</v>
      </c>
      <c r="G550" s="38">
        <f t="shared" si="80"/>
        <v>1282430.1600000001</v>
      </c>
      <c r="H550" s="38">
        <f t="shared" si="80"/>
        <v>1422815.6700000009</v>
      </c>
      <c r="I550" s="38">
        <f t="shared" si="80"/>
        <v>1576960.5300000007</v>
      </c>
      <c r="J550" s="38">
        <f t="shared" si="80"/>
        <v>1685093.5999999987</v>
      </c>
      <c r="K550" s="38">
        <f t="shared" si="80"/>
        <v>1947047.3699999992</v>
      </c>
      <c r="L550" s="38">
        <f t="shared" si="80"/>
        <v>2218169.6399999987</v>
      </c>
      <c r="M550" s="38">
        <f t="shared" si="80"/>
        <v>2240070.2499999995</v>
      </c>
      <c r="N550" s="38">
        <f t="shared" si="80"/>
        <v>1894315.5899999999</v>
      </c>
      <c r="O550" s="38">
        <f t="shared" si="80"/>
        <v>2190438.7399999988</v>
      </c>
      <c r="P550" s="38">
        <f t="shared" si="80"/>
        <v>2133705.4499999988</v>
      </c>
      <c r="Q550" s="38" t="str">
        <f t="shared" si="80"/>
        <v/>
      </c>
      <c r="R550" s="18"/>
      <c r="S550" s="22" t="s">
        <v>299</v>
      </c>
    </row>
    <row r="551" spans="1:19" ht="14" x14ac:dyDescent="0.3">
      <c r="B551" s="49">
        <f t="shared" si="80"/>
        <v>1515867</v>
      </c>
      <c r="C551" s="38">
        <f t="shared" si="80"/>
        <v>1816984</v>
      </c>
      <c r="D551" s="38">
        <f t="shared" si="80"/>
        <v>2456524.2999999984</v>
      </c>
      <c r="E551" s="38">
        <f t="shared" si="80"/>
        <v>3122908.4200000018</v>
      </c>
      <c r="F551" s="38">
        <f t="shared" si="80"/>
        <v>3656603.76</v>
      </c>
      <c r="G551" s="38">
        <f t="shared" si="80"/>
        <v>4183131.160000002</v>
      </c>
      <c r="H551" s="38">
        <f t="shared" si="80"/>
        <v>4677384.6700000018</v>
      </c>
      <c r="I551" s="38">
        <f t="shared" si="80"/>
        <v>4983531.5300000049</v>
      </c>
      <c r="J551" s="38">
        <f t="shared" si="80"/>
        <v>5610504.5999999996</v>
      </c>
      <c r="K551" s="38">
        <f t="shared" si="80"/>
        <v>6440303.3699999992</v>
      </c>
      <c r="L551" s="38">
        <f t="shared" si="80"/>
        <v>7366026.6400000043</v>
      </c>
      <c r="M551" s="38">
        <f t="shared" si="80"/>
        <v>8026812.2500000037</v>
      </c>
      <c r="N551" s="38">
        <f t="shared" si="80"/>
        <v>6648967.5900000092</v>
      </c>
      <c r="O551" s="38">
        <f t="shared" si="80"/>
        <v>7066023.7399999965</v>
      </c>
      <c r="P551" s="38">
        <f t="shared" si="80"/>
        <v>8087885.450000003</v>
      </c>
      <c r="Q551" s="38">
        <f t="shared" si="80"/>
        <v>8540896</v>
      </c>
      <c r="R551" s="18"/>
      <c r="S551" s="22" t="s">
        <v>292</v>
      </c>
    </row>
    <row r="552" spans="1:19" ht="14" x14ac:dyDescent="0.3">
      <c r="B552" s="47">
        <f t="shared" ref="B552:Q552" si="81">+B551/(B$465+B$472)</f>
        <v>7.6454289688931851E-2</v>
      </c>
      <c r="C552" s="47">
        <f t="shared" si="81"/>
        <v>8.3346941741213224E-2</v>
      </c>
      <c r="D552" s="47">
        <f t="shared" si="81"/>
        <v>9.4791960119130478E-2</v>
      </c>
      <c r="E552" s="47">
        <f t="shared" si="81"/>
        <v>0.10238228016583881</v>
      </c>
      <c r="F552" s="47">
        <f t="shared" si="81"/>
        <v>9.8900856082722907E-2</v>
      </c>
      <c r="G552" s="47">
        <f t="shared" si="81"/>
        <v>9.7667717326666084E-2</v>
      </c>
      <c r="H552" s="47">
        <f t="shared" si="81"/>
        <v>9.133984630960712E-2</v>
      </c>
      <c r="I552" s="47">
        <f t="shared" si="81"/>
        <v>8.8606868741129108E-2</v>
      </c>
      <c r="J552" s="47">
        <f t="shared" si="81"/>
        <v>9.175876648802303E-2</v>
      </c>
      <c r="K552" s="47">
        <f t="shared" si="81"/>
        <v>0.10026058210286168</v>
      </c>
      <c r="L552" s="47">
        <f t="shared" si="81"/>
        <v>0.11152213299656535</v>
      </c>
      <c r="M552" s="47">
        <f t="shared" si="81"/>
        <v>0.11904999747949083</v>
      </c>
      <c r="N552" s="47">
        <f t="shared" si="81"/>
        <v>0.1076627261799686</v>
      </c>
      <c r="O552" s="47">
        <f t="shared" si="81"/>
        <v>0.11053479105360539</v>
      </c>
      <c r="P552" s="47">
        <f t="shared" si="81"/>
        <v>0.11655788702640657</v>
      </c>
      <c r="Q552" s="47">
        <f t="shared" si="81"/>
        <v>0.11698658181399595</v>
      </c>
      <c r="R552" s="18"/>
      <c r="S552" s="24" t="s">
        <v>308</v>
      </c>
    </row>
    <row r="553" spans="1:19" s="32" customFormat="1" ht="14" x14ac:dyDescent="0.3">
      <c r="A553" s="29"/>
      <c r="B553" s="40"/>
      <c r="C553" s="47">
        <f t="shared" ref="C553:M553" si="82">C551/B551-1</f>
        <v>0.19864341660581042</v>
      </c>
      <c r="D553" s="47">
        <f t="shared" si="82"/>
        <v>0.35197904879734687</v>
      </c>
      <c r="E553" s="47">
        <f t="shared" si="82"/>
        <v>0.27127112888726712</v>
      </c>
      <c r="F553" s="47">
        <f t="shared" si="82"/>
        <v>0.17089689104619898</v>
      </c>
      <c r="G553" s="47">
        <f t="shared" si="82"/>
        <v>0.14399356193847002</v>
      </c>
      <c r="H553" s="47">
        <f t="shared" si="82"/>
        <v>0.11815395958084163</v>
      </c>
      <c r="I553" s="47">
        <f t="shared" si="82"/>
        <v>6.5452572665998687E-2</v>
      </c>
      <c r="J553" s="47">
        <f t="shared" si="82"/>
        <v>0.12580899031655046</v>
      </c>
      <c r="K553" s="47">
        <f t="shared" si="82"/>
        <v>0.1479009160780298</v>
      </c>
      <c r="L553" s="47">
        <f t="shared" si="82"/>
        <v>0.14373907824158993</v>
      </c>
      <c r="M553" s="47">
        <f t="shared" si="82"/>
        <v>8.9707197963649898E-2</v>
      </c>
      <c r="N553" s="47">
        <f>N551/M551-1</f>
        <v>-0.17165527448334095</v>
      </c>
      <c r="O553" s="47">
        <f>O551/M551-1</f>
        <v>-0.11969739419281999</v>
      </c>
      <c r="P553" s="47">
        <f>P551/M551-1</f>
        <v>7.6086493738531935E-3</v>
      </c>
      <c r="Q553" s="47">
        <f>Q551/N551-1</f>
        <v>0.28454468823783041</v>
      </c>
      <c r="R553" s="36"/>
      <c r="S553" s="31" t="s">
        <v>300</v>
      </c>
    </row>
    <row r="554" spans="1:19" ht="14" x14ac:dyDescent="0.3">
      <c r="B554" s="170" t="s">
        <v>309</v>
      </c>
      <c r="C554" s="170"/>
      <c r="D554" s="170"/>
      <c r="E554" s="170"/>
      <c r="F554" s="170"/>
      <c r="G554" s="170"/>
      <c r="H554" s="170"/>
      <c r="I554" s="170"/>
      <c r="J554" s="170"/>
      <c r="K554" s="170"/>
      <c r="L554" s="170"/>
      <c r="M554" s="170"/>
      <c r="N554" s="170"/>
      <c r="O554" s="33"/>
      <c r="P554" s="33"/>
      <c r="Q554" s="33"/>
      <c r="R554" s="18"/>
      <c r="S554" s="24"/>
    </row>
    <row r="555" spans="1:19" ht="14" x14ac:dyDescent="0.3">
      <c r="B555" s="39">
        <f t="shared" ref="B555:Q555" si="83">IFERROR(B547+B593,"")</f>
        <v>485055</v>
      </c>
      <c r="C555" s="39">
        <f t="shared" si="83"/>
        <v>578842</v>
      </c>
      <c r="D555" s="39">
        <f t="shared" si="83"/>
        <v>719902</v>
      </c>
      <c r="E555" s="39">
        <f t="shared" si="83"/>
        <v>874044</v>
      </c>
      <c r="F555" s="39">
        <f t="shared" si="83"/>
        <v>1112355</v>
      </c>
      <c r="G555" s="39">
        <f t="shared" si="83"/>
        <v>1275915</v>
      </c>
      <c r="H555" s="39">
        <f t="shared" si="83"/>
        <v>1549917</v>
      </c>
      <c r="I555" s="39">
        <f t="shared" si="83"/>
        <v>1692388</v>
      </c>
      <c r="J555" s="39">
        <f t="shared" si="83"/>
        <v>1919777</v>
      </c>
      <c r="K555" s="39">
        <f t="shared" si="83"/>
        <v>2177887</v>
      </c>
      <c r="L555" s="39">
        <f t="shared" si="83"/>
        <v>2389140</v>
      </c>
      <c r="M555" s="39">
        <f t="shared" si="83"/>
        <v>2574244</v>
      </c>
      <c r="N555" s="39">
        <f t="shared" si="83"/>
        <v>2492320</v>
      </c>
      <c r="O555" s="39">
        <f t="shared" si="83"/>
        <v>2604614</v>
      </c>
      <c r="P555" s="39">
        <f t="shared" si="83"/>
        <v>2756098</v>
      </c>
      <c r="Q555" s="39">
        <f t="shared" si="83"/>
        <v>2953934</v>
      </c>
      <c r="R555" s="18"/>
      <c r="S555" s="22" t="s">
        <v>289</v>
      </c>
    </row>
    <row r="556" spans="1:19" ht="14" x14ac:dyDescent="0.3">
      <c r="B556" s="20">
        <f t="shared" ref="B556:Q558" si="84">IFERROR(B548+B594-B593,"")</f>
        <v>503144</v>
      </c>
      <c r="C556" s="20">
        <f t="shared" si="84"/>
        <v>587148</v>
      </c>
      <c r="D556" s="20">
        <f t="shared" si="84"/>
        <v>788274</v>
      </c>
      <c r="E556" s="20">
        <f t="shared" si="84"/>
        <v>981149</v>
      </c>
      <c r="F556" s="20">
        <f t="shared" si="84"/>
        <v>1088610</v>
      </c>
      <c r="G556" s="20">
        <f t="shared" si="84"/>
        <v>1377289</v>
      </c>
      <c r="H556" s="20">
        <f t="shared" si="84"/>
        <v>1657365</v>
      </c>
      <c r="I556" s="20">
        <f t="shared" si="84"/>
        <v>1853785</v>
      </c>
      <c r="J556" s="20">
        <f t="shared" si="84"/>
        <v>2100527</v>
      </c>
      <c r="K556" s="20">
        <f t="shared" si="84"/>
        <v>2271156</v>
      </c>
      <c r="L556" s="20">
        <f t="shared" si="84"/>
        <v>2477286</v>
      </c>
      <c r="M556" s="20">
        <f t="shared" si="84"/>
        <v>2719945</v>
      </c>
      <c r="N556" s="20">
        <f t="shared" si="84"/>
        <v>2066767</v>
      </c>
      <c r="O556" s="20">
        <f t="shared" si="84"/>
        <v>2646590</v>
      </c>
      <c r="P556" s="20">
        <f t="shared" si="84"/>
        <v>2762006</v>
      </c>
      <c r="Q556" s="20" t="str">
        <f t="shared" si="84"/>
        <v/>
      </c>
      <c r="R556" s="18"/>
      <c r="S556" s="22" t="s">
        <v>290</v>
      </c>
    </row>
    <row r="557" spans="1:19" ht="14" x14ac:dyDescent="0.3">
      <c r="B557" s="20">
        <f t="shared" si="84"/>
        <v>548569</v>
      </c>
      <c r="C557" s="20">
        <f t="shared" si="84"/>
        <v>609436</v>
      </c>
      <c r="D557" s="20">
        <f t="shared" si="84"/>
        <v>810052</v>
      </c>
      <c r="E557" s="20">
        <f t="shared" si="84"/>
        <v>1028813</v>
      </c>
      <c r="F557" s="20">
        <f t="shared" si="84"/>
        <v>1174048</v>
      </c>
      <c r="G557" s="20">
        <f t="shared" si="84"/>
        <v>1410774</v>
      </c>
      <c r="H557" s="20">
        <f t="shared" si="84"/>
        <v>1678012</v>
      </c>
      <c r="I557" s="20">
        <f t="shared" si="84"/>
        <v>1873655</v>
      </c>
      <c r="J557" s="20">
        <f t="shared" si="84"/>
        <v>2063668</v>
      </c>
      <c r="K557" s="20">
        <f t="shared" si="84"/>
        <v>2346286</v>
      </c>
      <c r="L557" s="20">
        <f t="shared" si="84"/>
        <v>2561770</v>
      </c>
      <c r="M557" s="20">
        <f t="shared" si="84"/>
        <v>2685053</v>
      </c>
      <c r="N557" s="20">
        <f t="shared" si="84"/>
        <v>2588639</v>
      </c>
      <c r="O557" s="20">
        <f t="shared" si="84"/>
        <v>2030236</v>
      </c>
      <c r="P557" s="20">
        <f t="shared" si="84"/>
        <v>2768950</v>
      </c>
      <c r="Q557" s="20" t="str">
        <f t="shared" si="84"/>
        <v/>
      </c>
      <c r="R557" s="18"/>
      <c r="S557" s="22" t="s">
        <v>291</v>
      </c>
    </row>
    <row r="558" spans="1:19" ht="14" x14ac:dyDescent="0.3">
      <c r="B558" s="38">
        <f t="shared" si="84"/>
        <v>707367</v>
      </c>
      <c r="C558" s="38">
        <f t="shared" si="84"/>
        <v>846081</v>
      </c>
      <c r="D558" s="38">
        <f t="shared" si="84"/>
        <v>998755.2100000002</v>
      </c>
      <c r="E558" s="38">
        <f t="shared" si="84"/>
        <v>1269756.3099999996</v>
      </c>
      <c r="F558" s="38">
        <f t="shared" si="84"/>
        <v>1530869.1700000009</v>
      </c>
      <c r="G558" s="38">
        <f t="shared" si="84"/>
        <v>1768528.79</v>
      </c>
      <c r="H558" s="38">
        <f t="shared" si="84"/>
        <v>2056586.6700000009</v>
      </c>
      <c r="I558" s="38">
        <f t="shared" si="84"/>
        <v>2284406.8000000007</v>
      </c>
      <c r="J558" s="38">
        <f t="shared" si="84"/>
        <v>2431482.8599999985</v>
      </c>
      <c r="K558" s="38">
        <f t="shared" si="84"/>
        <v>2710814.5299999993</v>
      </c>
      <c r="L558" s="38">
        <f t="shared" si="84"/>
        <v>3002322.4199999981</v>
      </c>
      <c r="M558" s="38">
        <f t="shared" si="84"/>
        <v>2989582.75</v>
      </c>
      <c r="N558" s="38">
        <f t="shared" si="84"/>
        <v>2682977.42</v>
      </c>
      <c r="O558" s="38">
        <f t="shared" si="84"/>
        <v>2992495.5699999984</v>
      </c>
      <c r="P558" s="38">
        <f t="shared" si="84"/>
        <v>2956962.1999999993</v>
      </c>
      <c r="Q558" s="38" t="str">
        <f t="shared" si="84"/>
        <v/>
      </c>
      <c r="R558" s="18"/>
      <c r="S558" s="22" t="s">
        <v>299</v>
      </c>
    </row>
    <row r="559" spans="1:19" ht="14" x14ac:dyDescent="0.3">
      <c r="B559" s="49">
        <f t="shared" ref="B559:Q559" si="85">IFERROR(B551+B596,"")</f>
        <v>2244135</v>
      </c>
      <c r="C559" s="38">
        <f t="shared" si="85"/>
        <v>2621507</v>
      </c>
      <c r="D559" s="38">
        <f t="shared" si="85"/>
        <v>3316983.2099999986</v>
      </c>
      <c r="E559" s="38">
        <f t="shared" si="85"/>
        <v>4153762.3100000019</v>
      </c>
      <c r="F559" s="38">
        <f t="shared" si="85"/>
        <v>4905882.17</v>
      </c>
      <c r="G559" s="38">
        <f t="shared" si="85"/>
        <v>5832506.7900000019</v>
      </c>
      <c r="H559" s="38">
        <f t="shared" si="85"/>
        <v>6941880.6700000018</v>
      </c>
      <c r="I559" s="38">
        <f t="shared" si="85"/>
        <v>7704234.8000000045</v>
      </c>
      <c r="J559" s="38">
        <f t="shared" si="85"/>
        <v>8515454.8599999994</v>
      </c>
      <c r="K559" s="38">
        <f t="shared" si="85"/>
        <v>9506143.5299999993</v>
      </c>
      <c r="L559" s="38">
        <f t="shared" si="85"/>
        <v>10430518.420000004</v>
      </c>
      <c r="M559" s="38">
        <f t="shared" si="85"/>
        <v>10968824.750000004</v>
      </c>
      <c r="N559" s="38">
        <f t="shared" si="85"/>
        <v>9830703.4200000092</v>
      </c>
      <c r="O559" s="38">
        <f t="shared" si="85"/>
        <v>10273935.569999997</v>
      </c>
      <c r="P559" s="38">
        <f t="shared" si="85"/>
        <v>11244016.200000003</v>
      </c>
      <c r="Q559" s="38">
        <f t="shared" si="85"/>
        <v>11815736</v>
      </c>
      <c r="R559" s="18"/>
      <c r="S559" s="22" t="s">
        <v>292</v>
      </c>
    </row>
    <row r="560" spans="1:19" ht="14" x14ac:dyDescent="0.3">
      <c r="B560" s="47">
        <f t="shared" ref="B560:Q560" si="86">+B559/(B$465+B$472)</f>
        <v>0.11318522495118045</v>
      </c>
      <c r="C560" s="47">
        <f t="shared" si="86"/>
        <v>0.12025124668306526</v>
      </c>
      <c r="D560" s="47">
        <f t="shared" si="86"/>
        <v>0.12799520857910726</v>
      </c>
      <c r="E560" s="47">
        <f t="shared" si="86"/>
        <v>0.13617807484880448</v>
      </c>
      <c r="F560" s="47">
        <f t="shared" si="86"/>
        <v>0.13269032640659056</v>
      </c>
      <c r="G560" s="47">
        <f t="shared" si="86"/>
        <v>0.13617732810261213</v>
      </c>
      <c r="H560" s="47">
        <f t="shared" si="86"/>
        <v>0.13556086536227357</v>
      </c>
      <c r="I560" s="47">
        <f t="shared" si="86"/>
        <v>0.13698079716462411</v>
      </c>
      <c r="J560" s="47">
        <f t="shared" si="86"/>
        <v>0.13926869145389184</v>
      </c>
      <c r="K560" s="47">
        <f t="shared" si="86"/>
        <v>0.14798860070952721</v>
      </c>
      <c r="L560" s="47">
        <f t="shared" si="86"/>
        <v>0.15791874226215999</v>
      </c>
      <c r="M560" s="47">
        <f t="shared" si="86"/>
        <v>0.16268457740997697</v>
      </c>
      <c r="N560" s="47">
        <f t="shared" si="86"/>
        <v>0.15918265747839813</v>
      </c>
      <c r="O560" s="47">
        <f t="shared" si="86"/>
        <v>0.16071660148825856</v>
      </c>
      <c r="P560" s="47">
        <f t="shared" si="86"/>
        <v>0.1620422022622347</v>
      </c>
      <c r="Q560" s="47">
        <f t="shared" si="86"/>
        <v>0.16184280504721954</v>
      </c>
      <c r="R560" s="18"/>
      <c r="S560" s="24" t="s">
        <v>310</v>
      </c>
    </row>
    <row r="561" spans="1:19" s="32" customFormat="1" ht="14" x14ac:dyDescent="0.3">
      <c r="A561" s="29"/>
      <c r="B561" s="40"/>
      <c r="C561" s="47">
        <f t="shared" ref="C561:M561" si="87">C559/B559-1</f>
        <v>0.16815922393260663</v>
      </c>
      <c r="D561" s="47">
        <f t="shared" si="87"/>
        <v>0.26529633909045391</v>
      </c>
      <c r="E561" s="47">
        <f t="shared" si="87"/>
        <v>0.25227112922287098</v>
      </c>
      <c r="F561" s="47">
        <f t="shared" si="87"/>
        <v>0.18106954704396605</v>
      </c>
      <c r="G561" s="47">
        <f t="shared" si="87"/>
        <v>0.18888032526879917</v>
      </c>
      <c r="H561" s="47">
        <f t="shared" si="87"/>
        <v>0.19020533021959829</v>
      </c>
      <c r="I561" s="47">
        <f t="shared" si="87"/>
        <v>0.10981953828370861</v>
      </c>
      <c r="J561" s="47">
        <f t="shared" si="87"/>
        <v>0.10529534484073544</v>
      </c>
      <c r="K561" s="47">
        <f t="shared" si="87"/>
        <v>0.11634007651823786</v>
      </c>
      <c r="L561" s="47">
        <f t="shared" si="87"/>
        <v>9.7239736290832601E-2</v>
      </c>
      <c r="M561" s="47">
        <f t="shared" si="87"/>
        <v>5.1608779959376072E-2</v>
      </c>
      <c r="N561" s="47">
        <f>N559/M559-1</f>
        <v>-0.10375964207104271</v>
      </c>
      <c r="O561" s="47">
        <f>O559/M559-1</f>
        <v>-6.3351288386662152E-2</v>
      </c>
      <c r="P561" s="47">
        <f>P559/M559-1</f>
        <v>2.5088508228741535E-2</v>
      </c>
      <c r="Q561" s="47">
        <f>Q559/N559-1</f>
        <v>0.20192172372544115</v>
      </c>
      <c r="R561" s="36"/>
      <c r="S561" s="31" t="s">
        <v>300</v>
      </c>
    </row>
    <row r="562" spans="1:19" ht="14" x14ac:dyDescent="0.3">
      <c r="B562" s="171" t="s">
        <v>184</v>
      </c>
      <c r="C562" s="171"/>
      <c r="D562" s="171"/>
      <c r="E562" s="171"/>
      <c r="F562" s="171"/>
      <c r="G562" s="171"/>
      <c r="H562" s="171"/>
      <c r="I562" s="171"/>
      <c r="J562" s="171"/>
      <c r="K562" s="171"/>
      <c r="L562" s="171"/>
      <c r="M562" s="171"/>
      <c r="N562" s="171"/>
      <c r="O562" s="27"/>
      <c r="P562" s="27"/>
      <c r="Q562" s="27"/>
      <c r="R562" s="18"/>
      <c r="S562" s="3"/>
    </row>
    <row r="563" spans="1:19" ht="14" x14ac:dyDescent="0.3">
      <c r="B563" s="39">
        <f t="shared" ref="B563:Q566" si="88">IFERROR(VLOOKUP($B$562,$130:$216,MATCH($S563&amp;"/"&amp;B$348,$128:$128,0),FALSE),"")</f>
        <v>33609</v>
      </c>
      <c r="C563" s="39">
        <f t="shared" si="88"/>
        <v>30777</v>
      </c>
      <c r="D563" s="39">
        <f t="shared" si="88"/>
        <v>23745</v>
      </c>
      <c r="E563" s="39">
        <f t="shared" si="88"/>
        <v>26510</v>
      </c>
      <c r="F563" s="39">
        <f t="shared" si="88"/>
        <v>29189</v>
      </c>
      <c r="G563" s="39">
        <f t="shared" si="88"/>
        <v>49692</v>
      </c>
      <c r="H563" s="39">
        <f t="shared" si="88"/>
        <v>100941</v>
      </c>
      <c r="I563" s="39">
        <f t="shared" si="88"/>
        <v>136261</v>
      </c>
      <c r="J563" s="39">
        <f t="shared" si="88"/>
        <v>118446</v>
      </c>
      <c r="K563" s="39">
        <f t="shared" si="88"/>
        <v>110062</v>
      </c>
      <c r="L563" s="39">
        <f t="shared" si="88"/>
        <v>98071</v>
      </c>
      <c r="M563" s="39">
        <f t="shared" si="88"/>
        <v>107834</v>
      </c>
      <c r="N563" s="39">
        <f t="shared" si="88"/>
        <v>115064</v>
      </c>
      <c r="O563" s="39">
        <f t="shared" si="88"/>
        <v>106752</v>
      </c>
      <c r="P563" s="39">
        <f t="shared" si="88"/>
        <v>93652</v>
      </c>
      <c r="Q563" s="39">
        <f t="shared" si="88"/>
        <v>133397</v>
      </c>
      <c r="R563" s="18"/>
      <c r="S563" s="22" t="s">
        <v>289</v>
      </c>
    </row>
    <row r="564" spans="1:19" ht="14" x14ac:dyDescent="0.3">
      <c r="B564" s="20">
        <f t="shared" si="88"/>
        <v>29755</v>
      </c>
      <c r="C564" s="20">
        <f t="shared" si="88"/>
        <v>28298</v>
      </c>
      <c r="D564" s="20">
        <f t="shared" si="88"/>
        <v>24256</v>
      </c>
      <c r="E564" s="20">
        <f t="shared" si="88"/>
        <v>26373</v>
      </c>
      <c r="F564" s="20">
        <f t="shared" si="88"/>
        <v>29893</v>
      </c>
      <c r="G564" s="20">
        <f t="shared" si="88"/>
        <v>52487</v>
      </c>
      <c r="H564" s="20">
        <f t="shared" si="88"/>
        <v>105960</v>
      </c>
      <c r="I564" s="20">
        <f t="shared" si="88"/>
        <v>140012</v>
      </c>
      <c r="J564" s="20">
        <f t="shared" si="88"/>
        <v>130064</v>
      </c>
      <c r="K564" s="20">
        <f t="shared" si="88"/>
        <v>124476</v>
      </c>
      <c r="L564" s="20">
        <f t="shared" si="88"/>
        <v>98214</v>
      </c>
      <c r="M564" s="20">
        <f t="shared" si="88"/>
        <v>107925</v>
      </c>
      <c r="N564" s="20">
        <f t="shared" si="88"/>
        <v>125992</v>
      </c>
      <c r="O564" s="20">
        <f t="shared" si="88"/>
        <v>101832</v>
      </c>
      <c r="P564" s="20">
        <f t="shared" si="88"/>
        <v>98534</v>
      </c>
      <c r="Q564" s="20" t="str">
        <f t="shared" si="88"/>
        <v/>
      </c>
      <c r="R564" s="18"/>
      <c r="S564" s="22" t="s">
        <v>290</v>
      </c>
    </row>
    <row r="565" spans="1:19" ht="14" x14ac:dyDescent="0.3">
      <c r="B565" s="20">
        <f t="shared" si="88"/>
        <v>31475</v>
      </c>
      <c r="C565" s="20">
        <f t="shared" si="88"/>
        <v>26697</v>
      </c>
      <c r="D565" s="20">
        <f t="shared" si="88"/>
        <v>27894</v>
      </c>
      <c r="E565" s="20">
        <f t="shared" si="88"/>
        <v>30504</v>
      </c>
      <c r="F565" s="20">
        <f t="shared" si="88"/>
        <v>39092</v>
      </c>
      <c r="G565" s="20">
        <f t="shared" si="88"/>
        <v>75289</v>
      </c>
      <c r="H565" s="20">
        <f t="shared" si="88"/>
        <v>127734</v>
      </c>
      <c r="I565" s="20">
        <f t="shared" si="88"/>
        <v>139961</v>
      </c>
      <c r="J565" s="20">
        <f t="shared" si="88"/>
        <v>131697</v>
      </c>
      <c r="K565" s="20">
        <f t="shared" si="88"/>
        <v>114946</v>
      </c>
      <c r="L565" s="20">
        <f t="shared" si="88"/>
        <v>95389</v>
      </c>
      <c r="M565" s="20">
        <f t="shared" si="88"/>
        <v>99755</v>
      </c>
      <c r="N565" s="20">
        <f t="shared" si="88"/>
        <v>110014</v>
      </c>
      <c r="O565" s="20">
        <f t="shared" si="88"/>
        <v>107653</v>
      </c>
      <c r="P565" s="20">
        <f t="shared" si="88"/>
        <v>122830</v>
      </c>
      <c r="Q565" s="20" t="str">
        <f t="shared" si="88"/>
        <v/>
      </c>
      <c r="R565" s="18"/>
      <c r="S565" s="22" t="s">
        <v>291</v>
      </c>
    </row>
    <row r="566" spans="1:19" ht="14" x14ac:dyDescent="0.3">
      <c r="B566" s="38">
        <f t="shared" si="88"/>
        <v>39570</v>
      </c>
      <c r="C566" s="38">
        <f t="shared" si="88"/>
        <v>27357</v>
      </c>
      <c r="D566" s="38">
        <f t="shared" si="88"/>
        <v>27597.8</v>
      </c>
      <c r="E566" s="38">
        <f t="shared" si="88"/>
        <v>34226.120000000003</v>
      </c>
      <c r="F566" s="38">
        <f t="shared" si="88"/>
        <v>47994.84</v>
      </c>
      <c r="G566" s="38">
        <f t="shared" si="88"/>
        <v>99152.57</v>
      </c>
      <c r="H566" s="38">
        <f t="shared" si="88"/>
        <v>131380.51999999999</v>
      </c>
      <c r="I566" s="38">
        <f t="shared" si="88"/>
        <v>127447.25</v>
      </c>
      <c r="J566" s="38">
        <f t="shared" si="88"/>
        <v>123476.58</v>
      </c>
      <c r="K566" s="38">
        <f t="shared" si="88"/>
        <v>98197.59</v>
      </c>
      <c r="L566" s="38">
        <f t="shared" si="88"/>
        <v>108376.71</v>
      </c>
      <c r="M566" s="38">
        <f t="shared" si="88"/>
        <v>89950.88</v>
      </c>
      <c r="N566" s="38">
        <f t="shared" si="88"/>
        <v>107717.18</v>
      </c>
      <c r="O566" s="38">
        <f t="shared" si="88"/>
        <v>99375.45</v>
      </c>
      <c r="P566" s="38">
        <f t="shared" si="88"/>
        <v>129562.75</v>
      </c>
      <c r="Q566" s="38" t="str">
        <f t="shared" si="88"/>
        <v/>
      </c>
      <c r="R566" s="18"/>
      <c r="S566" s="22" t="s">
        <v>299</v>
      </c>
    </row>
    <row r="567" spans="1:19" ht="14" x14ac:dyDescent="0.3">
      <c r="B567" s="38">
        <f>SUM(B563:B566)</f>
        <v>134409</v>
      </c>
      <c r="C567" s="38">
        <f t="shared" ref="C567:M567" si="89">SUM(C563:C566)</f>
        <v>113129</v>
      </c>
      <c r="D567" s="38">
        <f t="shared" si="89"/>
        <v>103492.8</v>
      </c>
      <c r="E567" s="38">
        <f t="shared" si="89"/>
        <v>117613.12</v>
      </c>
      <c r="F567" s="38">
        <f t="shared" si="89"/>
        <v>146168.84</v>
      </c>
      <c r="G567" s="38">
        <f t="shared" si="89"/>
        <v>276620.57</v>
      </c>
      <c r="H567" s="38">
        <f t="shared" si="89"/>
        <v>466015.52</v>
      </c>
      <c r="I567" s="38">
        <f t="shared" si="89"/>
        <v>543681.25</v>
      </c>
      <c r="J567" s="38">
        <f t="shared" si="89"/>
        <v>503683.58</v>
      </c>
      <c r="K567" s="38">
        <f t="shared" si="89"/>
        <v>447681.58999999997</v>
      </c>
      <c r="L567" s="38">
        <f t="shared" si="89"/>
        <v>400050.71</v>
      </c>
      <c r="M567" s="38">
        <f t="shared" si="89"/>
        <v>405464.88</v>
      </c>
      <c r="N567" s="38">
        <f>IF(N564="",N563*4,IF(N565="",(N564+N563)*2,IF(N566="",((N565+N564+N563)/3)*4,SUM(N563:N566))))</f>
        <v>458787.18</v>
      </c>
      <c r="O567" s="38">
        <f>IF(O564="",O563*4,IF(O565="",(O564+O563)*2,IF(O566="",((O565+O564+O563)/3)*4,SUM(O563:O566))))</f>
        <v>415612.45</v>
      </c>
      <c r="P567" s="38">
        <f>IF(P564="",P563*4,IF(P565="",(P564+P563)*2,IF(P566="",((P565+P564+P563)/3)*4,SUM(P563:P566))))</f>
        <v>444578.75</v>
      </c>
      <c r="Q567" s="38">
        <f>IF(Q564="",Q563*4,IF(Q565="",(Q564+Q563)*2,IF(Q566="",((Q565+Q564+Q563)/3)*4,SUM(Q563:Q566))))</f>
        <v>533588</v>
      </c>
      <c r="R567" s="18"/>
      <c r="S567" s="22" t="s">
        <v>292</v>
      </c>
    </row>
    <row r="568" spans="1:19" ht="14" x14ac:dyDescent="0.3">
      <c r="B568" s="47">
        <f t="shared" ref="B568:Q568" si="90">+B567/(B$465+B$472)</f>
        <v>6.7790542460516925E-3</v>
      </c>
      <c r="C568" s="47">
        <f t="shared" si="90"/>
        <v>5.1893446349784642E-3</v>
      </c>
      <c r="D568" s="47">
        <f t="shared" si="90"/>
        <v>3.99356333263919E-3</v>
      </c>
      <c r="E568" s="47">
        <f t="shared" si="90"/>
        <v>3.8558605580302006E-3</v>
      </c>
      <c r="F568" s="47">
        <f t="shared" si="90"/>
        <v>3.9534563648259639E-3</v>
      </c>
      <c r="G568" s="47">
        <f t="shared" si="90"/>
        <v>6.4585351508560486E-3</v>
      </c>
      <c r="H568" s="47">
        <f t="shared" si="90"/>
        <v>9.1003389667097066E-3</v>
      </c>
      <c r="I568" s="47">
        <f t="shared" si="90"/>
        <v>9.666617511249689E-3</v>
      </c>
      <c r="J568" s="47">
        <f t="shared" si="90"/>
        <v>8.2376519219093895E-3</v>
      </c>
      <c r="K568" s="47">
        <f t="shared" si="90"/>
        <v>6.9693637444496132E-3</v>
      </c>
      <c r="L568" s="47">
        <f t="shared" si="90"/>
        <v>6.0567943433327536E-3</v>
      </c>
      <c r="M568" s="47">
        <f t="shared" si="90"/>
        <v>6.0136691177773626E-3</v>
      </c>
      <c r="N568" s="47">
        <f t="shared" si="90"/>
        <v>7.4288643863309762E-3</v>
      </c>
      <c r="O568" s="47">
        <f t="shared" si="90"/>
        <v>6.5014832967468976E-3</v>
      </c>
      <c r="P568" s="47">
        <f t="shared" si="90"/>
        <v>6.4070095993806432E-3</v>
      </c>
      <c r="Q568" s="47">
        <f t="shared" si="90"/>
        <v>7.3086753681307522E-3</v>
      </c>
      <c r="R568" s="18"/>
      <c r="S568" s="24" t="s">
        <v>293</v>
      </c>
    </row>
    <row r="569" spans="1:19" ht="14" x14ac:dyDescent="0.3">
      <c r="B569" s="170" t="s">
        <v>311</v>
      </c>
      <c r="C569" s="170"/>
      <c r="D569" s="170"/>
      <c r="E569" s="170"/>
      <c r="F569" s="170"/>
      <c r="G569" s="170"/>
      <c r="H569" s="170"/>
      <c r="I569" s="170"/>
      <c r="J569" s="170"/>
      <c r="K569" s="170"/>
      <c r="L569" s="170"/>
      <c r="M569" s="170"/>
      <c r="N569" s="170"/>
      <c r="O569" s="33"/>
      <c r="P569" s="33"/>
      <c r="Q569" s="33"/>
      <c r="R569" s="18"/>
      <c r="S569" s="3"/>
    </row>
    <row r="570" spans="1:19" ht="14" x14ac:dyDescent="0.3">
      <c r="B570" s="39">
        <f t="shared" ref="B570:Q573" si="91">IFERROR(B547-B563,"")</f>
        <v>275815</v>
      </c>
      <c r="C570" s="39">
        <f t="shared" si="91"/>
        <v>357387</v>
      </c>
      <c r="D570" s="39">
        <f t="shared" si="91"/>
        <v>494822</v>
      </c>
      <c r="E570" s="39">
        <f t="shared" si="91"/>
        <v>613479</v>
      </c>
      <c r="F570" s="39">
        <f t="shared" si="91"/>
        <v>802917</v>
      </c>
      <c r="G570" s="39">
        <f t="shared" si="91"/>
        <v>876473</v>
      </c>
      <c r="H570" s="39">
        <f t="shared" si="91"/>
        <v>937913</v>
      </c>
      <c r="I570" s="39">
        <f t="shared" si="91"/>
        <v>923631</v>
      </c>
      <c r="J570" s="39">
        <f t="shared" si="91"/>
        <v>1092678</v>
      </c>
      <c r="K570" s="39">
        <f t="shared" si="91"/>
        <v>1302220</v>
      </c>
      <c r="L570" s="39">
        <f t="shared" si="91"/>
        <v>1533907</v>
      </c>
      <c r="M570" s="39">
        <f t="shared" si="91"/>
        <v>1751818</v>
      </c>
      <c r="N570" s="39">
        <f t="shared" si="91"/>
        <v>1563542</v>
      </c>
      <c r="O570" s="39">
        <f t="shared" si="91"/>
        <v>1697482</v>
      </c>
      <c r="P570" s="39">
        <f t="shared" si="91"/>
        <v>1889491</v>
      </c>
      <c r="Q570" s="39">
        <f t="shared" si="91"/>
        <v>2001827</v>
      </c>
      <c r="R570" s="18"/>
      <c r="S570" s="22" t="s">
        <v>289</v>
      </c>
    </row>
    <row r="571" spans="1:19" ht="14" x14ac:dyDescent="0.3">
      <c r="B571" s="20">
        <f t="shared" si="91"/>
        <v>292932</v>
      </c>
      <c r="C571" s="20">
        <f t="shared" si="91"/>
        <v>355912</v>
      </c>
      <c r="D571" s="20">
        <f t="shared" si="91"/>
        <v>556602</v>
      </c>
      <c r="E571" s="20">
        <f t="shared" si="91"/>
        <v>708897</v>
      </c>
      <c r="F571" s="20">
        <f t="shared" si="91"/>
        <v>765432</v>
      </c>
      <c r="G571" s="20">
        <f t="shared" si="91"/>
        <v>932133</v>
      </c>
      <c r="H571" s="20">
        <f t="shared" si="91"/>
        <v>997401</v>
      </c>
      <c r="I571" s="20">
        <f t="shared" si="91"/>
        <v>1040312</v>
      </c>
      <c r="J571" s="20">
        <f t="shared" si="91"/>
        <v>1249335</v>
      </c>
      <c r="K571" s="20">
        <f t="shared" si="91"/>
        <v>1381455</v>
      </c>
      <c r="L571" s="20">
        <f t="shared" si="91"/>
        <v>1617875</v>
      </c>
      <c r="M571" s="20">
        <f t="shared" si="91"/>
        <v>1885270</v>
      </c>
      <c r="N571" s="20">
        <f t="shared" si="91"/>
        <v>1138229</v>
      </c>
      <c r="O571" s="20">
        <f t="shared" si="91"/>
        <v>1748339</v>
      </c>
      <c r="P571" s="20">
        <f t="shared" si="91"/>
        <v>1883979</v>
      </c>
      <c r="Q571" s="20" t="str">
        <f t="shared" si="91"/>
        <v/>
      </c>
      <c r="R571" s="18"/>
      <c r="S571" s="22" t="s">
        <v>290</v>
      </c>
    </row>
    <row r="572" spans="1:19" ht="14" x14ac:dyDescent="0.3">
      <c r="B572" s="20">
        <f t="shared" si="91"/>
        <v>334150</v>
      </c>
      <c r="C572" s="20">
        <f t="shared" si="91"/>
        <v>376342</v>
      </c>
      <c r="D572" s="20">
        <f t="shared" si="91"/>
        <v>566170</v>
      </c>
      <c r="E572" s="20">
        <f t="shared" si="91"/>
        <v>724388</v>
      </c>
      <c r="F572" s="20">
        <f t="shared" si="91"/>
        <v>809448</v>
      </c>
      <c r="G572" s="20">
        <f t="shared" si="91"/>
        <v>914627</v>
      </c>
      <c r="H572" s="20">
        <f t="shared" si="91"/>
        <v>984620</v>
      </c>
      <c r="I572" s="20">
        <f t="shared" si="91"/>
        <v>1026394</v>
      </c>
      <c r="J572" s="20">
        <f t="shared" si="91"/>
        <v>1203191</v>
      </c>
      <c r="K572" s="20">
        <f t="shared" si="91"/>
        <v>1460097</v>
      </c>
      <c r="L572" s="20">
        <f t="shared" si="91"/>
        <v>1704401</v>
      </c>
      <c r="M572" s="20">
        <f t="shared" si="91"/>
        <v>1834140</v>
      </c>
      <c r="N572" s="20">
        <f t="shared" si="91"/>
        <v>1701811</v>
      </c>
      <c r="O572" s="20">
        <f t="shared" si="91"/>
        <v>1113527</v>
      </c>
      <c r="P572" s="20">
        <f t="shared" si="91"/>
        <v>1865694</v>
      </c>
      <c r="Q572" s="20" t="str">
        <f t="shared" si="91"/>
        <v/>
      </c>
      <c r="R572" s="18"/>
      <c r="S572" s="22" t="s">
        <v>291</v>
      </c>
    </row>
    <row r="573" spans="1:19" ht="14" x14ac:dyDescent="0.3">
      <c r="B573" s="20">
        <f t="shared" si="91"/>
        <v>478561</v>
      </c>
      <c r="C573" s="38">
        <f t="shared" si="91"/>
        <v>614214</v>
      </c>
      <c r="D573" s="38">
        <f t="shared" si="91"/>
        <v>735437.50000000012</v>
      </c>
      <c r="E573" s="38">
        <f t="shared" si="91"/>
        <v>958531.2999999997</v>
      </c>
      <c r="F573" s="38">
        <f t="shared" si="91"/>
        <v>1132637.9200000011</v>
      </c>
      <c r="G573" s="38">
        <f t="shared" si="91"/>
        <v>1183277.5900000001</v>
      </c>
      <c r="H573" s="38">
        <f t="shared" si="91"/>
        <v>1291435.1500000008</v>
      </c>
      <c r="I573" s="38">
        <f t="shared" si="91"/>
        <v>1449513.2800000007</v>
      </c>
      <c r="J573" s="38">
        <f t="shared" si="91"/>
        <v>1561617.0199999986</v>
      </c>
      <c r="K573" s="38">
        <f t="shared" si="91"/>
        <v>1848849.7799999991</v>
      </c>
      <c r="L573" s="38">
        <f t="shared" si="91"/>
        <v>2109792.9299999988</v>
      </c>
      <c r="M573" s="38">
        <f t="shared" si="91"/>
        <v>2150119.3699999996</v>
      </c>
      <c r="N573" s="38">
        <f t="shared" si="91"/>
        <v>1786598.41</v>
      </c>
      <c r="O573" s="38">
        <f t="shared" si="91"/>
        <v>2091063.2899999989</v>
      </c>
      <c r="P573" s="38">
        <f t="shared" si="91"/>
        <v>2004142.6999999988</v>
      </c>
      <c r="Q573" s="38" t="str">
        <f t="shared" si="91"/>
        <v/>
      </c>
      <c r="R573" s="18"/>
      <c r="S573" s="22" t="s">
        <v>299</v>
      </c>
    </row>
    <row r="574" spans="1:19" ht="14" x14ac:dyDescent="0.3">
      <c r="B574" s="49">
        <f t="shared" ref="B574:M574" si="92">B551-B567</f>
        <v>1381458</v>
      </c>
      <c r="C574" s="38">
        <f t="shared" si="92"/>
        <v>1703855</v>
      </c>
      <c r="D574" s="38">
        <f t="shared" si="92"/>
        <v>2353031.4999999986</v>
      </c>
      <c r="E574" s="38">
        <f t="shared" si="92"/>
        <v>3005295.3000000017</v>
      </c>
      <c r="F574" s="38">
        <f t="shared" si="92"/>
        <v>3510434.92</v>
      </c>
      <c r="G574" s="38">
        <f t="shared" si="92"/>
        <v>3906510.5900000022</v>
      </c>
      <c r="H574" s="38">
        <f t="shared" si="92"/>
        <v>4211369.1500000022</v>
      </c>
      <c r="I574" s="38">
        <f t="shared" si="92"/>
        <v>4439850.2800000049</v>
      </c>
      <c r="J574" s="38">
        <f t="shared" si="92"/>
        <v>5106821.0199999996</v>
      </c>
      <c r="K574" s="38">
        <f t="shared" si="92"/>
        <v>5992621.7799999993</v>
      </c>
      <c r="L574" s="38">
        <f t="shared" si="92"/>
        <v>6965975.9300000044</v>
      </c>
      <c r="M574" s="38">
        <f t="shared" si="92"/>
        <v>7621347.3700000038</v>
      </c>
      <c r="N574" s="38">
        <f>IFERROR(N551-N567,"")</f>
        <v>6190180.4100000095</v>
      </c>
      <c r="O574" s="38">
        <f>IFERROR(O551-O567,"")</f>
        <v>6650411.2899999963</v>
      </c>
      <c r="P574" s="38">
        <f>IFERROR(P551-P567,"")</f>
        <v>7643306.700000003</v>
      </c>
      <c r="Q574" s="38">
        <f>IFERROR(Q551-Q567,"")</f>
        <v>8007308</v>
      </c>
      <c r="R574" s="18"/>
      <c r="S574" s="22" t="s">
        <v>292</v>
      </c>
    </row>
    <row r="575" spans="1:19" ht="14" x14ac:dyDescent="0.3">
      <c r="B575" s="47">
        <f t="shared" ref="B575:Q575" si="93">+B574/(B$465+B$472)</f>
        <v>6.9675235442880151E-2</v>
      </c>
      <c r="C575" s="47">
        <f t="shared" si="93"/>
        <v>7.8157597106234752E-2</v>
      </c>
      <c r="D575" s="47">
        <f t="shared" si="93"/>
        <v>9.0798396786491292E-2</v>
      </c>
      <c r="E575" s="47">
        <f t="shared" si="93"/>
        <v>9.8526419607808599E-2</v>
      </c>
      <c r="F575" s="47">
        <f t="shared" si="93"/>
        <v>9.4947399717896938E-2</v>
      </c>
      <c r="G575" s="47">
        <f t="shared" si="93"/>
        <v>9.1209182175810047E-2</v>
      </c>
      <c r="H575" s="47">
        <f t="shared" si="93"/>
        <v>8.2239507342897422E-2</v>
      </c>
      <c r="I575" s="47">
        <f t="shared" si="93"/>
        <v>7.8940251229879424E-2</v>
      </c>
      <c r="J575" s="47">
        <f t="shared" si="93"/>
        <v>8.3521114566113636E-2</v>
      </c>
      <c r="K575" s="47">
        <f t="shared" si="93"/>
        <v>9.3291218358412073E-2</v>
      </c>
      <c r="L575" s="47">
        <f t="shared" si="93"/>
        <v>0.1054653386532326</v>
      </c>
      <c r="M575" s="47">
        <f t="shared" si="93"/>
        <v>0.11303632836171347</v>
      </c>
      <c r="N575" s="47">
        <f t="shared" si="93"/>
        <v>0.10023386179363764</v>
      </c>
      <c r="O575" s="47">
        <f t="shared" si="93"/>
        <v>0.10403330775685848</v>
      </c>
      <c r="P575" s="47">
        <f t="shared" si="93"/>
        <v>0.11015087742702592</v>
      </c>
      <c r="Q575" s="47">
        <f t="shared" si="93"/>
        <v>0.1096779064458652</v>
      </c>
      <c r="R575" s="18"/>
      <c r="S575" s="24" t="s">
        <v>312</v>
      </c>
    </row>
    <row r="576" spans="1:19" ht="14" x14ac:dyDescent="0.3">
      <c r="B576" s="172" t="s">
        <v>185</v>
      </c>
      <c r="C576" s="172"/>
      <c r="D576" s="172"/>
      <c r="E576" s="172"/>
      <c r="F576" s="172"/>
      <c r="G576" s="172"/>
      <c r="H576" s="172"/>
      <c r="I576" s="172"/>
      <c r="J576" s="172"/>
      <c r="K576" s="172"/>
      <c r="L576" s="172"/>
      <c r="M576" s="172"/>
      <c r="N576" s="172"/>
      <c r="O576" s="50"/>
      <c r="P576" s="50"/>
      <c r="Q576" s="50"/>
      <c r="R576" s="18"/>
      <c r="S576" s="3"/>
    </row>
    <row r="577" spans="1:19" ht="14" x14ac:dyDescent="0.3">
      <c r="B577" s="39">
        <f t="shared" ref="B577:Q580" si="94">IFERROR(VLOOKUP($B$576,$130:$216,MATCH($S577&amp;"/"&amp;B$348,$128:$128,0),FALSE),"")</f>
        <v>89004</v>
      </c>
      <c r="C577" s="39">
        <f t="shared" si="94"/>
        <v>111057</v>
      </c>
      <c r="D577" s="39">
        <f t="shared" si="94"/>
        <v>153537</v>
      </c>
      <c r="E577" s="39">
        <f t="shared" si="94"/>
        <v>198466</v>
      </c>
      <c r="F577" s="39">
        <f t="shared" si="94"/>
        <v>192583</v>
      </c>
      <c r="G577" s="39">
        <f t="shared" si="94"/>
        <v>184487</v>
      </c>
      <c r="H577" s="39">
        <f t="shared" si="94"/>
        <v>187354</v>
      </c>
      <c r="I577" s="39">
        <f t="shared" si="94"/>
        <v>183962</v>
      </c>
      <c r="J577" s="39">
        <f t="shared" si="94"/>
        <v>226387</v>
      </c>
      <c r="K577" s="39">
        <f t="shared" si="94"/>
        <v>249137</v>
      </c>
      <c r="L577" s="39">
        <f t="shared" si="94"/>
        <v>285012</v>
      </c>
      <c r="M577" s="39">
        <f t="shared" si="94"/>
        <v>330209</v>
      </c>
      <c r="N577" s="39">
        <f t="shared" si="94"/>
        <v>285599</v>
      </c>
      <c r="O577" s="39">
        <f t="shared" si="94"/>
        <v>331084</v>
      </c>
      <c r="P577" s="39">
        <f t="shared" si="94"/>
        <v>380485</v>
      </c>
      <c r="Q577" s="39">
        <f t="shared" si="94"/>
        <v>392639</v>
      </c>
      <c r="R577" s="18"/>
      <c r="S577" s="22" t="s">
        <v>289</v>
      </c>
    </row>
    <row r="578" spans="1:19" ht="14" x14ac:dyDescent="0.3">
      <c r="B578" s="20">
        <f t="shared" si="94"/>
        <v>92893</v>
      </c>
      <c r="C578" s="20">
        <f t="shared" si="94"/>
        <v>98729</v>
      </c>
      <c r="D578" s="20">
        <f t="shared" si="94"/>
        <v>165442</v>
      </c>
      <c r="E578" s="20">
        <f t="shared" si="94"/>
        <v>221611</v>
      </c>
      <c r="F578" s="20">
        <f t="shared" si="94"/>
        <v>170555</v>
      </c>
      <c r="G578" s="20">
        <f t="shared" si="94"/>
        <v>192283</v>
      </c>
      <c r="H578" s="20">
        <f t="shared" si="94"/>
        <v>202872</v>
      </c>
      <c r="I578" s="20">
        <f t="shared" si="94"/>
        <v>218644</v>
      </c>
      <c r="J578" s="20">
        <f t="shared" si="94"/>
        <v>258636</v>
      </c>
      <c r="K578" s="20">
        <f t="shared" si="94"/>
        <v>249659</v>
      </c>
      <c r="L578" s="20">
        <f t="shared" si="94"/>
        <v>304110</v>
      </c>
      <c r="M578" s="20">
        <f t="shared" si="94"/>
        <v>350401</v>
      </c>
      <c r="N578" s="20">
        <f t="shared" si="94"/>
        <v>203561</v>
      </c>
      <c r="O578" s="20">
        <f t="shared" si="94"/>
        <v>310507</v>
      </c>
      <c r="P578" s="20">
        <f t="shared" si="94"/>
        <v>362035</v>
      </c>
      <c r="Q578" s="20" t="str">
        <f t="shared" si="94"/>
        <v/>
      </c>
      <c r="R578" s="18"/>
      <c r="S578" s="22" t="s">
        <v>290</v>
      </c>
    </row>
    <row r="579" spans="1:19" ht="14" x14ac:dyDescent="0.3">
      <c r="B579" s="20">
        <f t="shared" si="94"/>
        <v>104152</v>
      </c>
      <c r="C579" s="20">
        <f t="shared" si="94"/>
        <v>111067</v>
      </c>
      <c r="D579" s="20">
        <f t="shared" si="94"/>
        <v>158403</v>
      </c>
      <c r="E579" s="20">
        <f t="shared" si="94"/>
        <v>221220</v>
      </c>
      <c r="F579" s="20">
        <f t="shared" si="94"/>
        <v>189351</v>
      </c>
      <c r="G579" s="20">
        <f t="shared" si="94"/>
        <v>187192</v>
      </c>
      <c r="H579" s="20">
        <f t="shared" si="94"/>
        <v>207725</v>
      </c>
      <c r="I579" s="20">
        <f t="shared" si="94"/>
        <v>210633</v>
      </c>
      <c r="J579" s="20">
        <f t="shared" si="94"/>
        <v>252677</v>
      </c>
      <c r="K579" s="20">
        <f t="shared" si="94"/>
        <v>277094</v>
      </c>
      <c r="L579" s="20">
        <f t="shared" si="94"/>
        <v>322218</v>
      </c>
      <c r="M579" s="20">
        <f t="shared" si="94"/>
        <v>347875</v>
      </c>
      <c r="N579" s="20">
        <f t="shared" si="94"/>
        <v>301109</v>
      </c>
      <c r="O579" s="20">
        <f t="shared" si="94"/>
        <v>212047</v>
      </c>
      <c r="P579" s="20">
        <f t="shared" si="94"/>
        <v>336591</v>
      </c>
      <c r="Q579" s="20" t="str">
        <f t="shared" si="94"/>
        <v/>
      </c>
      <c r="R579" s="18"/>
      <c r="S579" s="22" t="s">
        <v>291</v>
      </c>
    </row>
    <row r="580" spans="1:19" ht="14" x14ac:dyDescent="0.3">
      <c r="B580" s="38">
        <f t="shared" si="94"/>
        <v>105682</v>
      </c>
      <c r="C580" s="38">
        <f t="shared" si="94"/>
        <v>176886</v>
      </c>
      <c r="D580" s="38">
        <f t="shared" si="94"/>
        <v>187201.69</v>
      </c>
      <c r="E580" s="38">
        <f t="shared" si="94"/>
        <v>279916.21999999997</v>
      </c>
      <c r="F580" s="38">
        <f t="shared" si="94"/>
        <v>250640.91</v>
      </c>
      <c r="G580" s="38">
        <f t="shared" si="94"/>
        <v>224786</v>
      </c>
      <c r="H580" s="38">
        <f t="shared" si="94"/>
        <v>239695.94</v>
      </c>
      <c r="I580" s="38">
        <f t="shared" si="94"/>
        <v>304756.24</v>
      </c>
      <c r="J580" s="38">
        <f t="shared" si="94"/>
        <v>232023.65</v>
      </c>
      <c r="K580" s="38">
        <f t="shared" si="94"/>
        <v>324480.40999999997</v>
      </c>
      <c r="L580" s="38">
        <f t="shared" si="94"/>
        <v>398174.5</v>
      </c>
      <c r="M580" s="38">
        <f t="shared" si="94"/>
        <v>398496.15</v>
      </c>
      <c r="N580" s="38">
        <f t="shared" si="94"/>
        <v>245083.91</v>
      </c>
      <c r="O580" s="38">
        <f t="shared" si="94"/>
        <v>340330.47</v>
      </c>
      <c r="P580" s="38">
        <f t="shared" si="94"/>
        <v>361839.29</v>
      </c>
      <c r="Q580" s="38" t="str">
        <f t="shared" si="94"/>
        <v/>
      </c>
      <c r="R580" s="18"/>
      <c r="S580" s="22" t="s">
        <v>299</v>
      </c>
    </row>
    <row r="581" spans="1:19" ht="14" x14ac:dyDescent="0.3">
      <c r="B581" s="38">
        <f>SUM(B577:B580)</f>
        <v>391731</v>
      </c>
      <c r="C581" s="38">
        <f t="shared" ref="C581:M581" si="95">SUM(C577:C580)</f>
        <v>497739</v>
      </c>
      <c r="D581" s="38">
        <f t="shared" si="95"/>
        <v>664583.68999999994</v>
      </c>
      <c r="E581" s="38">
        <f t="shared" si="95"/>
        <v>921213.22</v>
      </c>
      <c r="F581" s="38">
        <f t="shared" si="95"/>
        <v>803129.91</v>
      </c>
      <c r="G581" s="38">
        <f t="shared" si="95"/>
        <v>788748</v>
      </c>
      <c r="H581" s="38">
        <f t="shared" si="95"/>
        <v>837646.94</v>
      </c>
      <c r="I581" s="38">
        <f t="shared" si="95"/>
        <v>917995.24</v>
      </c>
      <c r="J581" s="38">
        <f t="shared" si="95"/>
        <v>969723.65</v>
      </c>
      <c r="K581" s="38">
        <f t="shared" si="95"/>
        <v>1100370.4099999999</v>
      </c>
      <c r="L581" s="38">
        <f t="shared" si="95"/>
        <v>1309514.5</v>
      </c>
      <c r="M581" s="38">
        <f t="shared" si="95"/>
        <v>1426981.15</v>
      </c>
      <c r="N581" s="38">
        <f>IF(N578="",N577*4,IF(N579="",(N578+N577)*2,IF(N580="",((N579+N578+N577)/3)*4,SUM(N577:N580))))</f>
        <v>1035352.91</v>
      </c>
      <c r="O581" s="38">
        <f>IF(O578="",O577*4,IF(O579="",(O578+O577)*2,IF(O580="",((O579+O578+O577)/3)*4,SUM(O577:O580))))</f>
        <v>1193968.47</v>
      </c>
      <c r="P581" s="38">
        <f>IF(P578="",P577*4,IF(P579="",(P578+P577)*2,IF(P580="",((P579+P578+P577)/3)*4,SUM(P577:P580))))</f>
        <v>1440950.29</v>
      </c>
      <c r="Q581" s="38">
        <f>IF(Q578="",Q577*4,IF(Q579="",(Q578+Q577)*2,IF(Q580="",((Q579+Q578+Q577)/3)*4,SUM(Q577:Q580))))</f>
        <v>1570556</v>
      </c>
      <c r="R581" s="18"/>
      <c r="S581" s="22" t="s">
        <v>292</v>
      </c>
    </row>
    <row r="582" spans="1:19" ht="14" x14ac:dyDescent="0.3">
      <c r="B582" s="47">
        <f t="shared" ref="B582:M582" si="96">+B581/B$574</f>
        <v>0.28356345252624399</v>
      </c>
      <c r="C582" s="47">
        <f t="shared" si="96"/>
        <v>0.29212521018513898</v>
      </c>
      <c r="D582" s="47">
        <f t="shared" si="96"/>
        <v>0.28243722619097972</v>
      </c>
      <c r="E582" s="47">
        <f t="shared" si="96"/>
        <v>0.30653001719997347</v>
      </c>
      <c r="F582" s="47">
        <f t="shared" si="96"/>
        <v>0.22878359186331249</v>
      </c>
      <c r="G582" s="47">
        <f t="shared" si="96"/>
        <v>0.20190601863951418</v>
      </c>
      <c r="H582" s="47">
        <f t="shared" si="96"/>
        <v>0.19890133354849682</v>
      </c>
      <c r="I582" s="47">
        <f t="shared" si="96"/>
        <v>0.20676265687049225</v>
      </c>
      <c r="J582" s="47">
        <f t="shared" si="96"/>
        <v>0.18988792561991924</v>
      </c>
      <c r="K582" s="47">
        <f t="shared" si="96"/>
        <v>0.18362086752619985</v>
      </c>
      <c r="L582" s="47">
        <f t="shared" si="96"/>
        <v>0.1879872272254606</v>
      </c>
      <c r="M582" s="47">
        <f t="shared" si="96"/>
        <v>0.18723476056439076</v>
      </c>
      <c r="N582" s="47">
        <f>+N581/N$574</f>
        <v>0.16725730777206838</v>
      </c>
      <c r="O582" s="47">
        <f>+O581/O$574</f>
        <v>0.17953302704681301</v>
      </c>
      <c r="P582" s="47">
        <f>+P581/P$574</f>
        <v>0.18852446284799737</v>
      </c>
      <c r="Q582" s="47">
        <f>+Q581/Q$574</f>
        <v>0.1961403258123704</v>
      </c>
      <c r="R582" s="18"/>
      <c r="S582" s="24" t="s">
        <v>313</v>
      </c>
    </row>
    <row r="583" spans="1:19" ht="14" x14ac:dyDescent="0.3">
      <c r="B583" s="170" t="s">
        <v>201</v>
      </c>
      <c r="C583" s="170"/>
      <c r="D583" s="170"/>
      <c r="E583" s="170"/>
      <c r="F583" s="170"/>
      <c r="G583" s="170"/>
      <c r="H583" s="170"/>
      <c r="I583" s="170"/>
      <c r="J583" s="170"/>
      <c r="K583" s="170"/>
      <c r="L583" s="170"/>
      <c r="M583" s="170"/>
      <c r="N583" s="170"/>
      <c r="O583" s="33"/>
      <c r="P583" s="33"/>
      <c r="Q583" s="33"/>
      <c r="R583" s="18"/>
      <c r="S583" s="3"/>
    </row>
    <row r="584" spans="1:19" ht="14" x14ac:dyDescent="0.3">
      <c r="B584" s="39">
        <f t="shared" ref="B584:Q587" si="97">IFERROR(VLOOKUP($B$583,$130:$216,MATCH($S584&amp;"/"&amp;B$348,$128:$128,0),FALSE),"")</f>
        <v>186811</v>
      </c>
      <c r="C584" s="39">
        <f t="shared" si="97"/>
        <v>242058</v>
      </c>
      <c r="D584" s="39">
        <f t="shared" si="97"/>
        <v>339504</v>
      </c>
      <c r="E584" s="39">
        <f t="shared" si="97"/>
        <v>408054</v>
      </c>
      <c r="F584" s="39">
        <f t="shared" si="97"/>
        <v>610333</v>
      </c>
      <c r="G584" s="39">
        <f t="shared" si="97"/>
        <v>691487</v>
      </c>
      <c r="H584" s="39">
        <f t="shared" si="97"/>
        <v>725729</v>
      </c>
      <c r="I584" s="39">
        <f t="shared" si="97"/>
        <v>733679</v>
      </c>
      <c r="J584" s="39">
        <f t="shared" si="97"/>
        <v>866181</v>
      </c>
      <c r="K584" s="39">
        <f t="shared" si="97"/>
        <v>1046227</v>
      </c>
      <c r="L584" s="39">
        <f t="shared" si="97"/>
        <v>1248474</v>
      </c>
      <c r="M584" s="39">
        <f t="shared" si="97"/>
        <v>1419841</v>
      </c>
      <c r="N584" s="39">
        <f t="shared" si="97"/>
        <v>1266522</v>
      </c>
      <c r="O584" s="39">
        <f t="shared" si="97"/>
        <v>1362470</v>
      </c>
      <c r="P584" s="39">
        <f t="shared" si="97"/>
        <v>1510945</v>
      </c>
      <c r="Q584" s="39">
        <f t="shared" si="97"/>
        <v>1611120</v>
      </c>
      <c r="R584" s="18"/>
      <c r="S584" s="22" t="s">
        <v>289</v>
      </c>
    </row>
    <row r="585" spans="1:19" ht="14" x14ac:dyDescent="0.3">
      <c r="B585" s="20">
        <f t="shared" si="97"/>
        <v>200038</v>
      </c>
      <c r="C585" s="20">
        <f t="shared" si="97"/>
        <v>251874</v>
      </c>
      <c r="D585" s="20">
        <f t="shared" si="97"/>
        <v>375358</v>
      </c>
      <c r="E585" s="20">
        <f t="shared" si="97"/>
        <v>479053</v>
      </c>
      <c r="F585" s="20">
        <f t="shared" si="97"/>
        <v>591755</v>
      </c>
      <c r="G585" s="20">
        <f t="shared" si="97"/>
        <v>730224</v>
      </c>
      <c r="H585" s="20">
        <f t="shared" si="97"/>
        <v>792780</v>
      </c>
      <c r="I585" s="20">
        <f t="shared" si="97"/>
        <v>820180</v>
      </c>
      <c r="J585" s="20">
        <f t="shared" si="97"/>
        <v>990670</v>
      </c>
      <c r="K585" s="20">
        <f t="shared" si="97"/>
        <v>1131199</v>
      </c>
      <c r="L585" s="20">
        <f t="shared" si="97"/>
        <v>1312559</v>
      </c>
      <c r="M585" s="20">
        <f t="shared" si="97"/>
        <v>1526625</v>
      </c>
      <c r="N585" s="20">
        <f t="shared" si="97"/>
        <v>942677</v>
      </c>
      <c r="O585" s="20">
        <f t="shared" si="97"/>
        <v>1432588</v>
      </c>
      <c r="P585" s="20">
        <f t="shared" si="97"/>
        <v>1520070</v>
      </c>
      <c r="Q585" s="20" t="str">
        <f t="shared" si="97"/>
        <v/>
      </c>
      <c r="R585" s="18"/>
      <c r="S585" s="22" t="s">
        <v>290</v>
      </c>
    </row>
    <row r="586" spans="1:19" ht="14" x14ac:dyDescent="0.3">
      <c r="B586" s="20">
        <f t="shared" si="97"/>
        <v>229997</v>
      </c>
      <c r="C586" s="20">
        <f t="shared" si="97"/>
        <v>256483</v>
      </c>
      <c r="D586" s="20">
        <f t="shared" si="97"/>
        <v>387536</v>
      </c>
      <c r="E586" s="20">
        <f t="shared" si="97"/>
        <v>500373</v>
      </c>
      <c r="F586" s="20">
        <f t="shared" si="97"/>
        <v>620097</v>
      </c>
      <c r="G586" s="20">
        <f t="shared" si="97"/>
        <v>719587</v>
      </c>
      <c r="H586" s="20">
        <f t="shared" si="97"/>
        <v>766165</v>
      </c>
      <c r="I586" s="20">
        <f t="shared" si="97"/>
        <v>802719</v>
      </c>
      <c r="J586" s="20">
        <f t="shared" si="97"/>
        <v>948421</v>
      </c>
      <c r="K586" s="20">
        <f t="shared" si="97"/>
        <v>1183003</v>
      </c>
      <c r="L586" s="20">
        <f t="shared" si="97"/>
        <v>1365816</v>
      </c>
      <c r="M586" s="20">
        <f t="shared" si="97"/>
        <v>1482251</v>
      </c>
      <c r="N586" s="20">
        <f t="shared" si="97"/>
        <v>1400518</v>
      </c>
      <c r="O586" s="20">
        <f t="shared" si="97"/>
        <v>870414</v>
      </c>
      <c r="P586" s="20">
        <f t="shared" si="97"/>
        <v>1533330</v>
      </c>
      <c r="Q586" s="20" t="str">
        <f t="shared" si="97"/>
        <v/>
      </c>
      <c r="R586" s="18"/>
      <c r="S586" s="22" t="s">
        <v>291</v>
      </c>
    </row>
    <row r="587" spans="1:19" ht="14" x14ac:dyDescent="0.3">
      <c r="B587" s="20">
        <f t="shared" si="97"/>
        <v>342572</v>
      </c>
      <c r="C587" s="38">
        <f t="shared" si="97"/>
        <v>392442</v>
      </c>
      <c r="D587" s="38">
        <f t="shared" si="97"/>
        <v>539327.27</v>
      </c>
      <c r="E587" s="38">
        <f t="shared" si="97"/>
        <v>617880.88</v>
      </c>
      <c r="F587" s="38">
        <f t="shared" si="97"/>
        <v>857280.77</v>
      </c>
      <c r="G587" s="38">
        <f t="shared" si="97"/>
        <v>927179.59</v>
      </c>
      <c r="H587" s="38">
        <f t="shared" si="97"/>
        <v>1028654.49</v>
      </c>
      <c r="I587" s="38">
        <f t="shared" si="97"/>
        <v>1142232.51</v>
      </c>
      <c r="J587" s="38">
        <f t="shared" si="97"/>
        <v>1319923.54</v>
      </c>
      <c r="K587" s="38">
        <f t="shared" si="97"/>
        <v>1525958.49</v>
      </c>
      <c r="L587" s="38">
        <f t="shared" si="97"/>
        <v>1685774.81</v>
      </c>
      <c r="M587" s="38">
        <f t="shared" si="97"/>
        <v>1747873.11</v>
      </c>
      <c r="N587" s="38">
        <f t="shared" si="97"/>
        <v>1544984.57</v>
      </c>
      <c r="O587" s="38">
        <f t="shared" si="97"/>
        <v>1775047.27</v>
      </c>
      <c r="P587" s="38">
        <f t="shared" si="97"/>
        <v>1652744.27</v>
      </c>
      <c r="Q587" s="38" t="str">
        <f t="shared" si="97"/>
        <v/>
      </c>
      <c r="R587" s="18"/>
      <c r="S587" s="22" t="s">
        <v>299</v>
      </c>
    </row>
    <row r="588" spans="1:19" ht="14" x14ac:dyDescent="0.3">
      <c r="B588" s="51">
        <f>SUM(B584:B587)</f>
        <v>959418</v>
      </c>
      <c r="C588" s="38">
        <f t="shared" ref="C588:M588" si="98">SUM(C584:C587)</f>
        <v>1142857</v>
      </c>
      <c r="D588" s="38">
        <f t="shared" si="98"/>
        <v>1641725.27</v>
      </c>
      <c r="E588" s="38">
        <f t="shared" si="98"/>
        <v>2005360.88</v>
      </c>
      <c r="F588" s="38">
        <f t="shared" si="98"/>
        <v>2679465.77</v>
      </c>
      <c r="G588" s="38">
        <f t="shared" si="98"/>
        <v>3068477.59</v>
      </c>
      <c r="H588" s="38">
        <f t="shared" si="98"/>
        <v>3313328.49</v>
      </c>
      <c r="I588" s="38">
        <f t="shared" si="98"/>
        <v>3498810.51</v>
      </c>
      <c r="J588" s="38">
        <f t="shared" si="98"/>
        <v>4125195.54</v>
      </c>
      <c r="K588" s="38">
        <f t="shared" si="98"/>
        <v>4886387.49</v>
      </c>
      <c r="L588" s="38">
        <f t="shared" si="98"/>
        <v>5612623.8100000005</v>
      </c>
      <c r="M588" s="38">
        <f t="shared" si="98"/>
        <v>6176590.1100000003</v>
      </c>
      <c r="N588" s="38">
        <f>IF(N585="",N584*4,IF(N586="",(N585+N584)*2,IF(N587="",((N586+N585+N584)/3)*4,SUM(N584:N587))))</f>
        <v>5154701.57</v>
      </c>
      <c r="O588" s="38">
        <f>IF(O585="",O584*4,IF(O586="",(O585+O584)*2,IF(O587="",((O586+O585+O584)/3)*4,SUM(O584:O587))))</f>
        <v>5440519.2699999996</v>
      </c>
      <c r="P588" s="38">
        <f>IF(P585="",P584*4,IF(P586="",(P585+P584)*2,IF(P587="",((P586+P585+P584)/3)*4,SUM(P584:P587))))</f>
        <v>6217089.2699999996</v>
      </c>
      <c r="Q588" s="38">
        <f>IF(Q585="",Q584*4,IF(Q586="",(Q585+Q584)*2,IF(Q587="",((Q586+Q585+Q584)/3)*4,SUM(Q584:Q587))))</f>
        <v>6444480</v>
      </c>
      <c r="R588" s="18"/>
      <c r="S588" s="22" t="s">
        <v>292</v>
      </c>
    </row>
    <row r="589" spans="1:19" ht="14" x14ac:dyDescent="0.3">
      <c r="B589" s="47">
        <f t="shared" ref="B589:Q589" si="99">+B588/(B$465+B$472)</f>
        <v>4.8389219967698759E-2</v>
      </c>
      <c r="C589" s="47">
        <f t="shared" si="99"/>
        <v>5.2424036643986802E-2</v>
      </c>
      <c r="D589" s="47">
        <f t="shared" si="99"/>
        <v>6.3350627681724461E-2</v>
      </c>
      <c r="E589" s="47">
        <f t="shared" si="99"/>
        <v>6.5744297250244985E-2</v>
      </c>
      <c r="F589" s="47">
        <f t="shared" si="99"/>
        <v>7.2472019362949058E-2</v>
      </c>
      <c r="G589" s="47">
        <f t="shared" si="99"/>
        <v>7.164279350096435E-2</v>
      </c>
      <c r="H589" s="47">
        <f t="shared" si="99"/>
        <v>6.4702592666991937E-2</v>
      </c>
      <c r="I589" s="47">
        <f t="shared" si="99"/>
        <v>6.2208624896500392E-2</v>
      </c>
      <c r="J589" s="47">
        <f t="shared" si="99"/>
        <v>6.7466811144276412E-2</v>
      </c>
      <c r="K589" s="47">
        <f t="shared" si="99"/>
        <v>7.6069716903342285E-2</v>
      </c>
      <c r="L589" s="47">
        <f t="shared" si="99"/>
        <v>8.4975497590449797E-2</v>
      </c>
      <c r="M589" s="47">
        <f t="shared" si="99"/>
        <v>9.1608351376020747E-2</v>
      </c>
      <c r="N589" s="47">
        <f t="shared" si="99"/>
        <v>8.3466976813818927E-2</v>
      </c>
      <c r="O589" s="47">
        <f t="shared" si="99"/>
        <v>8.5106798796654476E-2</v>
      </c>
      <c r="P589" s="47">
        <f t="shared" si="99"/>
        <v>8.9597063811746272E-2</v>
      </c>
      <c r="Q589" s="47">
        <f t="shared" si="99"/>
        <v>8.8271498302831528E-2</v>
      </c>
      <c r="R589" s="18"/>
      <c r="S589" s="24" t="s">
        <v>314</v>
      </c>
    </row>
    <row r="590" spans="1:19" s="32" customFormat="1" ht="14" x14ac:dyDescent="0.3">
      <c r="A590" s="29"/>
      <c r="B590" s="40"/>
      <c r="C590" s="47">
        <f t="shared" ref="C590:M590" si="100">C588/B588-1</f>
        <v>0.19119820557879885</v>
      </c>
      <c r="D590" s="47">
        <f t="shared" si="100"/>
        <v>0.43650979081372387</v>
      </c>
      <c r="E590" s="47">
        <f t="shared" si="100"/>
        <v>0.22149601802742547</v>
      </c>
      <c r="F590" s="47">
        <f t="shared" si="100"/>
        <v>0.33615141131106552</v>
      </c>
      <c r="G590" s="47">
        <f t="shared" si="100"/>
        <v>0.14518260481454104</v>
      </c>
      <c r="H590" s="47">
        <f t="shared" si="100"/>
        <v>7.9795564027567378E-2</v>
      </c>
      <c r="I590" s="47">
        <f t="shared" si="100"/>
        <v>5.5980570764355253E-2</v>
      </c>
      <c r="J590" s="47">
        <f t="shared" si="100"/>
        <v>0.17902799485988741</v>
      </c>
      <c r="K590" s="47">
        <f t="shared" si="100"/>
        <v>0.18452263477430209</v>
      </c>
      <c r="L590" s="47">
        <f t="shared" si="100"/>
        <v>0.14862438181299464</v>
      </c>
      <c r="M590" s="47">
        <f t="shared" si="100"/>
        <v>0.1004817566777203</v>
      </c>
      <c r="N590" s="47">
        <f>N588/M588-1</f>
        <v>-0.16544541920396272</v>
      </c>
      <c r="O590" s="47">
        <f>O588/M588-1</f>
        <v>-0.11917106799887689</v>
      </c>
      <c r="P590" s="47">
        <f>P588/M588-1</f>
        <v>6.5568799740216566E-3</v>
      </c>
      <c r="Q590" s="47">
        <f>Q588/N588-1</f>
        <v>0.25021398668478101</v>
      </c>
      <c r="R590" s="36"/>
      <c r="S590" s="31" t="s">
        <v>300</v>
      </c>
    </row>
    <row r="591" spans="1:19" ht="14" x14ac:dyDescent="0.3">
      <c r="B591" s="162" t="s">
        <v>315</v>
      </c>
      <c r="C591" s="162"/>
      <c r="D591" s="162"/>
      <c r="E591" s="162"/>
      <c r="F591" s="162"/>
      <c r="G591" s="162"/>
      <c r="H591" s="162"/>
      <c r="I591" s="162"/>
      <c r="J591" s="162"/>
      <c r="K591" s="162"/>
      <c r="L591" s="162"/>
      <c r="M591" s="162"/>
      <c r="N591" s="162"/>
      <c r="O591" s="17"/>
      <c r="P591" s="17"/>
      <c r="Q591" s="17"/>
    </row>
    <row r="592" spans="1:19" ht="14" x14ac:dyDescent="0.3">
      <c r="B592" s="163" t="s">
        <v>213</v>
      </c>
      <c r="C592" s="163"/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52"/>
      <c r="P592" s="52"/>
      <c r="Q592" s="52"/>
    </row>
    <row r="593" spans="2:19" ht="14" x14ac:dyDescent="0.3">
      <c r="B593" s="20">
        <f t="shared" ref="B593:Q596" si="101">IFERROR(VLOOKUP($B$592,$221:$343,MATCH($S593&amp;"/"&amp;B$348,$219:$219,0),FALSE),"")</f>
        <v>175631</v>
      </c>
      <c r="C593" s="20">
        <f t="shared" si="101"/>
        <v>190678</v>
      </c>
      <c r="D593" s="20">
        <f t="shared" si="101"/>
        <v>201335</v>
      </c>
      <c r="E593" s="20">
        <f t="shared" si="101"/>
        <v>234055</v>
      </c>
      <c r="F593" s="20">
        <f t="shared" si="101"/>
        <v>280249</v>
      </c>
      <c r="G593" s="20">
        <f t="shared" si="101"/>
        <v>349750</v>
      </c>
      <c r="H593" s="20">
        <f t="shared" si="101"/>
        <v>511063</v>
      </c>
      <c r="I593" s="20">
        <f t="shared" si="101"/>
        <v>632496</v>
      </c>
      <c r="J593" s="20">
        <f t="shared" si="101"/>
        <v>708653</v>
      </c>
      <c r="K593" s="20">
        <f t="shared" si="101"/>
        <v>765605</v>
      </c>
      <c r="L593" s="20">
        <f t="shared" si="101"/>
        <v>757162</v>
      </c>
      <c r="M593" s="20">
        <f t="shared" si="101"/>
        <v>714592</v>
      </c>
      <c r="N593" s="21">
        <f t="shared" si="101"/>
        <v>813714</v>
      </c>
      <c r="O593" s="21">
        <f t="shared" si="101"/>
        <v>800380</v>
      </c>
      <c r="P593" s="21">
        <f t="shared" si="101"/>
        <v>772955</v>
      </c>
      <c r="Q593" s="21">
        <f t="shared" si="101"/>
        <v>818710</v>
      </c>
      <c r="R593" s="18"/>
      <c r="S593" s="22" t="s">
        <v>289</v>
      </c>
    </row>
    <row r="594" spans="2:19" ht="14" x14ac:dyDescent="0.3">
      <c r="B594" s="20">
        <f t="shared" si="101"/>
        <v>356088</v>
      </c>
      <c r="C594" s="20">
        <f t="shared" si="101"/>
        <v>393616</v>
      </c>
      <c r="D594" s="20">
        <f t="shared" si="101"/>
        <v>408751</v>
      </c>
      <c r="E594" s="20">
        <f t="shared" si="101"/>
        <v>479934</v>
      </c>
      <c r="F594" s="20">
        <f t="shared" si="101"/>
        <v>573534</v>
      </c>
      <c r="G594" s="20">
        <f t="shared" si="101"/>
        <v>742419</v>
      </c>
      <c r="H594" s="20">
        <f t="shared" si="101"/>
        <v>1065067</v>
      </c>
      <c r="I594" s="20">
        <f t="shared" si="101"/>
        <v>1305957</v>
      </c>
      <c r="J594" s="20">
        <f t="shared" si="101"/>
        <v>1429781</v>
      </c>
      <c r="K594" s="20">
        <f t="shared" si="101"/>
        <v>1530830</v>
      </c>
      <c r="L594" s="20">
        <f t="shared" si="101"/>
        <v>1518359</v>
      </c>
      <c r="M594" s="20">
        <f t="shared" si="101"/>
        <v>1441342</v>
      </c>
      <c r="N594" s="21">
        <f t="shared" si="101"/>
        <v>1616260</v>
      </c>
      <c r="O594" s="21">
        <f t="shared" si="101"/>
        <v>1596799</v>
      </c>
      <c r="P594" s="21">
        <f t="shared" si="101"/>
        <v>1552448</v>
      </c>
      <c r="Q594" s="21" t="str">
        <f t="shared" si="101"/>
        <v/>
      </c>
      <c r="R594" s="18"/>
      <c r="S594" s="22" t="s">
        <v>290</v>
      </c>
    </row>
    <row r="595" spans="2:19" ht="14" x14ac:dyDescent="0.3">
      <c r="B595" s="20">
        <f t="shared" si="101"/>
        <v>539032</v>
      </c>
      <c r="C595" s="20">
        <f t="shared" si="101"/>
        <v>600013</v>
      </c>
      <c r="D595" s="20">
        <f t="shared" si="101"/>
        <v>624739</v>
      </c>
      <c r="E595" s="20">
        <f t="shared" si="101"/>
        <v>753855</v>
      </c>
      <c r="F595" s="20">
        <f t="shared" si="101"/>
        <v>899042</v>
      </c>
      <c r="G595" s="20">
        <f t="shared" si="101"/>
        <v>1163277</v>
      </c>
      <c r="H595" s="20">
        <f t="shared" si="101"/>
        <v>1630725</v>
      </c>
      <c r="I595" s="20">
        <f t="shared" si="101"/>
        <v>2013257</v>
      </c>
      <c r="J595" s="20">
        <f t="shared" si="101"/>
        <v>2158561</v>
      </c>
      <c r="K595" s="20">
        <f t="shared" si="101"/>
        <v>2302073</v>
      </c>
      <c r="L595" s="20">
        <f t="shared" si="101"/>
        <v>2280339</v>
      </c>
      <c r="M595" s="20">
        <f t="shared" si="101"/>
        <v>2192500</v>
      </c>
      <c r="N595" s="21">
        <f t="shared" si="101"/>
        <v>2393074</v>
      </c>
      <c r="O595" s="21">
        <f t="shared" si="101"/>
        <v>2405855</v>
      </c>
      <c r="P595" s="21">
        <f t="shared" si="101"/>
        <v>2332874</v>
      </c>
      <c r="Q595" s="21" t="str">
        <f t="shared" si="101"/>
        <v/>
      </c>
      <c r="R595" s="18"/>
      <c r="S595" s="22" t="s">
        <v>291</v>
      </c>
    </row>
    <row r="596" spans="2:19" ht="14" x14ac:dyDescent="0.3">
      <c r="B596" s="20">
        <f t="shared" si="101"/>
        <v>728268</v>
      </c>
      <c r="C596" s="20">
        <f t="shared" si="101"/>
        <v>804523</v>
      </c>
      <c r="D596" s="20">
        <f t="shared" si="101"/>
        <v>860458.91</v>
      </c>
      <c r="E596" s="20">
        <f t="shared" si="101"/>
        <v>1030853.89</v>
      </c>
      <c r="F596" s="20">
        <f t="shared" si="101"/>
        <v>1249278.4099999999</v>
      </c>
      <c r="G596" s="20">
        <f t="shared" si="101"/>
        <v>1649375.63</v>
      </c>
      <c r="H596" s="20">
        <f t="shared" si="101"/>
        <v>2264496</v>
      </c>
      <c r="I596" s="20">
        <f t="shared" si="101"/>
        <v>2720703.27</v>
      </c>
      <c r="J596" s="20">
        <f t="shared" si="101"/>
        <v>2904950.26</v>
      </c>
      <c r="K596" s="20">
        <f t="shared" si="101"/>
        <v>3065840.16</v>
      </c>
      <c r="L596" s="20">
        <f t="shared" si="101"/>
        <v>3064491.78</v>
      </c>
      <c r="M596" s="20">
        <f t="shared" si="101"/>
        <v>2942012.5</v>
      </c>
      <c r="N596" s="21">
        <f>IFERROR(VLOOKUP($B$592,$221:$343,MATCH($S596&amp;"/"&amp;N$348,$219:$219,0),FALSE),IFERROR((VLOOKUP($B$592,$221:$343,MATCH($S595&amp;"/"&amp;N$348,$219:$219,0),FALSE)/3)*4,IFERROR(VLOOKUP($B$592,$221:$343,MATCH($S594&amp;"/"&amp;N$348,$219:$219,0),FALSE)*2,IFERROR(VLOOKUP($B$592,$221:$343,MATCH($S593&amp;"/"&amp;N$348,$219:$219,0),FALSE)*4,""))))</f>
        <v>3181735.83</v>
      </c>
      <c r="O596" s="21">
        <f>IFERROR(VLOOKUP($B$592,$221:$343,MATCH($S596&amp;"/"&amp;O$348,$219:$219,0),FALSE),IFERROR((VLOOKUP($B$592,$221:$343,MATCH($S595&amp;"/"&amp;O$348,$219:$219,0),FALSE)/3)*4,IFERROR(VLOOKUP($B$592,$221:$343,MATCH($S594&amp;"/"&amp;O$348,$219:$219,0),FALSE)*2,IFERROR(VLOOKUP($B$592,$221:$343,MATCH($S593&amp;"/"&amp;O$348,$219:$219,0),FALSE)*4,""))))</f>
        <v>3207911.83</v>
      </c>
      <c r="P596" s="21">
        <f>IFERROR(VLOOKUP($B$592,$221:$343,MATCH($S596&amp;"/"&amp;P$348,$219:$219,0),FALSE),IFERROR((VLOOKUP($B$592,$221:$343,MATCH($S595&amp;"/"&amp;P$348,$219:$219,0),FALSE)/3)*4,IFERROR(VLOOKUP($B$592,$221:$343,MATCH($S594&amp;"/"&amp;P$348,$219:$219,0),FALSE)*2,IFERROR(VLOOKUP($B$592,$221:$343,MATCH($S593&amp;"/"&amp;P$348,$219:$219,0),FALSE)*4,""))))</f>
        <v>3156130.75</v>
      </c>
      <c r="Q596" s="21">
        <f>IFERROR(VLOOKUP($B$592,$221:$343,MATCH($S596&amp;"/"&amp;Q$348,$219:$219,0),FALSE),IFERROR((VLOOKUP($B$592,$221:$343,MATCH($S595&amp;"/"&amp;Q$348,$219:$219,0),FALSE)/3)*4,IFERROR(VLOOKUP($B$592,$221:$343,MATCH($S594&amp;"/"&amp;Q$348,$219:$219,0),FALSE)*2,IFERROR(VLOOKUP($B$592,$221:$343,MATCH($S593&amp;"/"&amp;Q$348,$219:$219,0),FALSE)*4,""))))</f>
        <v>3274840</v>
      </c>
      <c r="R596" s="18"/>
      <c r="S596" s="22" t="s">
        <v>292</v>
      </c>
    </row>
    <row r="597" spans="2:19" ht="14" x14ac:dyDescent="0.3">
      <c r="B597" s="47">
        <f t="shared" ref="B597:Q597" si="102">B596/(B$465+B472)</f>
        <v>3.6730935262248611E-2</v>
      </c>
      <c r="C597" s="47">
        <f t="shared" si="102"/>
        <v>3.690430494185204E-2</v>
      </c>
      <c r="D597" s="47">
        <f t="shared" si="102"/>
        <v>3.3203248459976777E-2</v>
      </c>
      <c r="E597" s="47">
        <f t="shared" si="102"/>
        <v>3.3795794682965667E-2</v>
      </c>
      <c r="F597" s="47">
        <f t="shared" si="102"/>
        <v>3.3789470323867657E-2</v>
      </c>
      <c r="G597" s="47">
        <f t="shared" si="102"/>
        <v>3.850961077594605E-2</v>
      </c>
      <c r="H597" s="47">
        <f t="shared" si="102"/>
        <v>4.4221019052666455E-2</v>
      </c>
      <c r="I597" s="47">
        <f t="shared" si="102"/>
        <v>4.8373928423495E-2</v>
      </c>
      <c r="J597" s="47">
        <f t="shared" si="102"/>
        <v>4.7509924965868804E-2</v>
      </c>
      <c r="K597" s="47">
        <f t="shared" si="102"/>
        <v>4.772801860666552E-2</v>
      </c>
      <c r="L597" s="47">
        <f t="shared" si="102"/>
        <v>4.6396609265594656E-2</v>
      </c>
      <c r="M597" s="47">
        <f t="shared" si="102"/>
        <v>4.3634579930486146E-2</v>
      </c>
      <c r="N597" s="47">
        <f t="shared" si="102"/>
        <v>5.1519931298429543E-2</v>
      </c>
      <c r="O597" s="47">
        <f t="shared" si="102"/>
        <v>5.0181810434653175E-2</v>
      </c>
      <c r="P597" s="47">
        <f t="shared" si="102"/>
        <v>4.5484315235828132E-2</v>
      </c>
      <c r="Q597" s="47">
        <f t="shared" si="102"/>
        <v>4.4856223233223594E-2</v>
      </c>
      <c r="R597" s="18"/>
      <c r="S597" s="24" t="s">
        <v>293</v>
      </c>
    </row>
    <row r="598" spans="2:19" ht="14" x14ac:dyDescent="0.3">
      <c r="B598" s="164" t="s">
        <v>248</v>
      </c>
      <c r="C598" s="165"/>
      <c r="D598" s="165"/>
      <c r="E598" s="165"/>
      <c r="F598" s="165"/>
      <c r="G598" s="165"/>
      <c r="H598" s="165"/>
      <c r="I598" s="165"/>
      <c r="J598" s="165"/>
      <c r="K598" s="165"/>
      <c r="L598" s="165"/>
      <c r="M598" s="165"/>
      <c r="N598" s="165"/>
      <c r="O598" s="17"/>
      <c r="P598" s="17"/>
      <c r="Q598" s="17"/>
    </row>
    <row r="599" spans="2:19" ht="14" x14ac:dyDescent="0.3">
      <c r="B599" s="20">
        <f t="shared" ref="B599:Q602" si="103">IFERROR(VLOOKUP($B$598,$221:$343,MATCH($S599&amp;"/"&amp;B$348,$219:$219,0),FALSE),"")</f>
        <v>779048</v>
      </c>
      <c r="C599" s="20">
        <f t="shared" si="103"/>
        <v>902930</v>
      </c>
      <c r="D599" s="20">
        <f t="shared" si="103"/>
        <v>1113605</v>
      </c>
      <c r="E599" s="20">
        <f t="shared" si="103"/>
        <v>1240539</v>
      </c>
      <c r="F599" s="20">
        <f t="shared" si="103"/>
        <v>1749527</v>
      </c>
      <c r="G599" s="20">
        <f t="shared" si="103"/>
        <v>2061819</v>
      </c>
      <c r="H599" s="20">
        <f t="shared" si="103"/>
        <v>1422450</v>
      </c>
      <c r="I599" s="20">
        <f t="shared" si="103"/>
        <v>1539087</v>
      </c>
      <c r="J599" s="20">
        <f t="shared" si="103"/>
        <v>1414300</v>
      </c>
      <c r="K599" s="20">
        <f t="shared" si="103"/>
        <v>1272286</v>
      </c>
      <c r="L599" s="20">
        <f t="shared" si="103"/>
        <v>1979283</v>
      </c>
      <c r="M599" s="20">
        <f t="shared" si="103"/>
        <v>2227385</v>
      </c>
      <c r="N599" s="21">
        <f t="shared" si="103"/>
        <v>1422451</v>
      </c>
      <c r="O599" s="21">
        <f t="shared" si="103"/>
        <v>2247543</v>
      </c>
      <c r="P599" s="21">
        <f t="shared" si="103"/>
        <v>1817648</v>
      </c>
      <c r="Q599" s="21">
        <f t="shared" si="103"/>
        <v>2800406</v>
      </c>
      <c r="R599" s="18"/>
      <c r="S599" s="22" t="s">
        <v>289</v>
      </c>
    </row>
    <row r="600" spans="2:19" ht="14" x14ac:dyDescent="0.3">
      <c r="B600" s="20">
        <f t="shared" si="103"/>
        <v>943521</v>
      </c>
      <c r="C600" s="20">
        <f t="shared" si="103"/>
        <v>945406</v>
      </c>
      <c r="D600" s="20">
        <f t="shared" si="103"/>
        <v>1172063</v>
      </c>
      <c r="E600" s="20">
        <f t="shared" si="103"/>
        <v>1523564</v>
      </c>
      <c r="F600" s="20">
        <f t="shared" si="103"/>
        <v>1358974</v>
      </c>
      <c r="G600" s="20">
        <f t="shared" si="103"/>
        <v>2842620</v>
      </c>
      <c r="H600" s="20">
        <f t="shared" si="103"/>
        <v>2123449</v>
      </c>
      <c r="I600" s="20">
        <f t="shared" si="103"/>
        <v>3475107</v>
      </c>
      <c r="J600" s="20">
        <f t="shared" si="103"/>
        <v>3576641</v>
      </c>
      <c r="K600" s="20">
        <f t="shared" si="103"/>
        <v>2287297</v>
      </c>
      <c r="L600" s="20">
        <f t="shared" si="103"/>
        <v>4192483</v>
      </c>
      <c r="M600" s="20">
        <f t="shared" si="103"/>
        <v>4583202</v>
      </c>
      <c r="N600" s="21">
        <f t="shared" si="103"/>
        <v>3631187</v>
      </c>
      <c r="O600" s="21">
        <f t="shared" si="103"/>
        <v>3998163</v>
      </c>
      <c r="P600" s="21">
        <f t="shared" si="103"/>
        <v>4268770</v>
      </c>
      <c r="Q600" s="21" t="str">
        <f t="shared" si="103"/>
        <v/>
      </c>
      <c r="R600" s="18"/>
      <c r="S600" s="22" t="s">
        <v>290</v>
      </c>
    </row>
    <row r="601" spans="2:19" ht="14" x14ac:dyDescent="0.3">
      <c r="B601" s="20">
        <f t="shared" si="103"/>
        <v>1513427</v>
      </c>
      <c r="C601" s="20">
        <f t="shared" si="103"/>
        <v>1532351</v>
      </c>
      <c r="D601" s="20">
        <f t="shared" si="103"/>
        <v>1417490</v>
      </c>
      <c r="E601" s="20">
        <f t="shared" si="103"/>
        <v>1962003</v>
      </c>
      <c r="F601" s="20">
        <f t="shared" si="103"/>
        <v>1381994</v>
      </c>
      <c r="G601" s="20">
        <f t="shared" si="103"/>
        <v>3481410</v>
      </c>
      <c r="H601" s="20">
        <f t="shared" si="103"/>
        <v>1995717</v>
      </c>
      <c r="I601" s="20">
        <f t="shared" si="103"/>
        <v>4696288</v>
      </c>
      <c r="J601" s="20">
        <f t="shared" si="103"/>
        <v>4280178</v>
      </c>
      <c r="K601" s="20">
        <f t="shared" si="103"/>
        <v>4314834</v>
      </c>
      <c r="L601" s="20">
        <f t="shared" si="103"/>
        <v>6404377</v>
      </c>
      <c r="M601" s="20">
        <f t="shared" si="103"/>
        <v>6203022</v>
      </c>
      <c r="N601" s="21">
        <f t="shared" si="103"/>
        <v>6527266</v>
      </c>
      <c r="O601" s="21">
        <f t="shared" si="103"/>
        <v>3631406</v>
      </c>
      <c r="P601" s="21">
        <f t="shared" si="103"/>
        <v>6707749</v>
      </c>
      <c r="Q601" s="21" t="str">
        <f t="shared" si="103"/>
        <v/>
      </c>
      <c r="R601" s="18"/>
      <c r="S601" s="22" t="s">
        <v>291</v>
      </c>
    </row>
    <row r="602" spans="2:19" ht="14" x14ac:dyDescent="0.3">
      <c r="B602" s="20">
        <f t="shared" si="103"/>
        <v>2263241</v>
      </c>
      <c r="C602" s="20">
        <f t="shared" si="103"/>
        <v>2454230</v>
      </c>
      <c r="D602" s="20">
        <f t="shared" si="103"/>
        <v>2624555.41</v>
      </c>
      <c r="E602" s="20">
        <f t="shared" si="103"/>
        <v>3830461.38</v>
      </c>
      <c r="F602" s="20">
        <f t="shared" si="103"/>
        <v>3434513.56</v>
      </c>
      <c r="G602" s="20">
        <f t="shared" si="103"/>
        <v>5193441.71</v>
      </c>
      <c r="H602" s="20">
        <f t="shared" si="103"/>
        <v>4912802.43</v>
      </c>
      <c r="I602" s="20">
        <f t="shared" si="103"/>
        <v>6892810.3099999996</v>
      </c>
      <c r="J602" s="20">
        <f t="shared" si="103"/>
        <v>7005341.6299999999</v>
      </c>
      <c r="K602" s="20">
        <f t="shared" si="103"/>
        <v>7525552.7599999998</v>
      </c>
      <c r="L602" s="20">
        <f t="shared" si="103"/>
        <v>8724970.0099999998</v>
      </c>
      <c r="M602" s="20">
        <f t="shared" si="103"/>
        <v>8375381.71</v>
      </c>
      <c r="N602" s="21">
        <f t="shared" si="103"/>
        <v>8362875.3300000001</v>
      </c>
      <c r="O602" s="21">
        <f t="shared" si="103"/>
        <v>7825406.1299999999</v>
      </c>
      <c r="P602" s="21">
        <f t="shared" si="103"/>
        <v>9951983.8300000001</v>
      </c>
      <c r="Q602" s="21" t="str">
        <f t="shared" si="103"/>
        <v/>
      </c>
      <c r="R602" s="18"/>
      <c r="S602" s="22" t="s">
        <v>292</v>
      </c>
    </row>
    <row r="603" spans="2:19" ht="14" x14ac:dyDescent="0.3">
      <c r="B603" s="53">
        <f t="shared" ref="B603:M603" si="104">B602/B$588</f>
        <v>2.3589728356149249</v>
      </c>
      <c r="C603" s="53">
        <f t="shared" si="104"/>
        <v>2.1474515184314398</v>
      </c>
      <c r="D603" s="53">
        <f t="shared" si="104"/>
        <v>1.5986568873365763</v>
      </c>
      <c r="E603" s="53">
        <f t="shared" si="104"/>
        <v>1.9101107527339418</v>
      </c>
      <c r="F603" s="53">
        <f t="shared" si="104"/>
        <v>1.2817904219765419</v>
      </c>
      <c r="G603" s="53">
        <f t="shared" si="104"/>
        <v>1.6925141402124433</v>
      </c>
      <c r="H603" s="53">
        <f t="shared" si="104"/>
        <v>1.4827393193362484</v>
      </c>
      <c r="I603" s="53">
        <f t="shared" si="104"/>
        <v>1.9700439021489049</v>
      </c>
      <c r="J603" s="53">
        <f t="shared" si="104"/>
        <v>1.6981841374724262</v>
      </c>
      <c r="K603" s="53">
        <f t="shared" si="104"/>
        <v>1.5401056046826118</v>
      </c>
      <c r="L603" s="53">
        <f t="shared" si="104"/>
        <v>1.5545260657688724</v>
      </c>
      <c r="M603" s="53">
        <f t="shared" si="104"/>
        <v>1.355987941702675</v>
      </c>
      <c r="N603" s="53">
        <f>IFERROR(N602/N$588,IFERROR(N601/N$588,IFERROR(N600/N$588,N599/N$588)))</f>
        <v>1.6223781758135805</v>
      </c>
      <c r="O603" s="53">
        <f>IFERROR(O602/O$588,IFERROR(O601/O$588,IFERROR(O600/O$588,O599/O$588)))</f>
        <v>1.4383564769544508</v>
      </c>
      <c r="P603" s="53">
        <f>IFERROR(P602/P$588,IFERROR(P601/P$588,IFERROR(P600/P$588,P599/P$588)))</f>
        <v>1.6007464904875013</v>
      </c>
      <c r="Q603" s="53">
        <f>IFERROR(Q602/Q$588,IFERROR(Q601/Q$588,IFERROR(Q600/Q$588,Q599/Q$588)))</f>
        <v>0.43454336114007647</v>
      </c>
      <c r="R603" s="18"/>
      <c r="S603" s="24" t="s">
        <v>316</v>
      </c>
    </row>
    <row r="604" spans="2:19" ht="14" x14ac:dyDescent="0.3">
      <c r="B604" s="156" t="s">
        <v>317</v>
      </c>
      <c r="C604" s="157"/>
      <c r="D604" s="157"/>
      <c r="E604" s="157"/>
      <c r="F604" s="157"/>
      <c r="G604" s="157"/>
      <c r="H604" s="157"/>
      <c r="I604" s="157"/>
      <c r="J604" s="157"/>
      <c r="K604" s="157"/>
      <c r="L604" s="157"/>
      <c r="M604" s="157"/>
      <c r="N604" s="157"/>
      <c r="O604" s="33"/>
      <c r="P604" s="33"/>
      <c r="Q604" s="33"/>
    </row>
    <row r="605" spans="2:19" ht="14" x14ac:dyDescent="0.3">
      <c r="B605" s="20">
        <f>IFERROR(B599+B611,"")</f>
        <v>779048</v>
      </c>
      <c r="C605" s="20">
        <f t="shared" ref="C605:Q608" si="105">IFERROR(C599+C611,"")</f>
        <v>902930</v>
      </c>
      <c r="D605" s="20">
        <f t="shared" si="105"/>
        <v>1102639</v>
      </c>
      <c r="E605" s="20">
        <f t="shared" si="105"/>
        <v>544551</v>
      </c>
      <c r="F605" s="20">
        <f t="shared" si="105"/>
        <v>1034260</v>
      </c>
      <c r="G605" s="20">
        <f t="shared" si="105"/>
        <v>330938</v>
      </c>
      <c r="H605" s="20">
        <f t="shared" si="105"/>
        <v>-420401</v>
      </c>
      <c r="I605" s="20">
        <f t="shared" si="105"/>
        <v>271066</v>
      </c>
      <c r="J605" s="20">
        <f t="shared" si="105"/>
        <v>633288</v>
      </c>
      <c r="K605" s="20">
        <f t="shared" si="105"/>
        <v>1103237</v>
      </c>
      <c r="L605" s="20">
        <f t="shared" si="105"/>
        <v>1755229</v>
      </c>
      <c r="M605" s="20">
        <f t="shared" si="105"/>
        <v>1589864</v>
      </c>
      <c r="N605" s="21">
        <f t="shared" si="105"/>
        <v>677301</v>
      </c>
      <c r="O605" s="21">
        <f t="shared" si="105"/>
        <v>1890611</v>
      </c>
      <c r="P605" s="21">
        <f t="shared" si="105"/>
        <v>1187482</v>
      </c>
      <c r="Q605" s="21">
        <f t="shared" si="105"/>
        <v>839381</v>
      </c>
      <c r="R605" s="18"/>
      <c r="S605" s="22" t="s">
        <v>289</v>
      </c>
    </row>
    <row r="606" spans="2:19" ht="14" x14ac:dyDescent="0.3">
      <c r="B606" s="20">
        <f t="shared" ref="B606:P608" si="106">IFERROR(B600+B612,"")</f>
        <v>943521</v>
      </c>
      <c r="C606" s="20">
        <f t="shared" si="106"/>
        <v>940713</v>
      </c>
      <c r="D606" s="20">
        <f t="shared" si="106"/>
        <v>1152855</v>
      </c>
      <c r="E606" s="20">
        <f t="shared" si="106"/>
        <v>287003</v>
      </c>
      <c r="F606" s="20">
        <f t="shared" si="106"/>
        <v>-715634</v>
      </c>
      <c r="G606" s="20">
        <f t="shared" si="106"/>
        <v>-942443</v>
      </c>
      <c r="H606" s="20">
        <f t="shared" si="106"/>
        <v>-1208314</v>
      </c>
      <c r="I606" s="20">
        <f t="shared" si="106"/>
        <v>934225</v>
      </c>
      <c r="J606" s="20">
        <f t="shared" si="106"/>
        <v>1965547</v>
      </c>
      <c r="K606" s="20">
        <f t="shared" si="106"/>
        <v>1588319</v>
      </c>
      <c r="L606" s="20">
        <f t="shared" si="106"/>
        <v>3240259</v>
      </c>
      <c r="M606" s="20">
        <f t="shared" si="106"/>
        <v>3379003</v>
      </c>
      <c r="N606" s="21">
        <f t="shared" si="106"/>
        <v>2491433</v>
      </c>
      <c r="O606" s="21">
        <f t="shared" si="106"/>
        <v>3413547</v>
      </c>
      <c r="P606" s="21">
        <f t="shared" si="106"/>
        <v>2582565</v>
      </c>
      <c r="Q606" s="21" t="str">
        <f t="shared" si="105"/>
        <v/>
      </c>
      <c r="R606" s="18"/>
      <c r="S606" s="22" t="s">
        <v>290</v>
      </c>
    </row>
    <row r="607" spans="2:19" ht="14" x14ac:dyDescent="0.3">
      <c r="B607" s="20">
        <f t="shared" si="106"/>
        <v>1513427</v>
      </c>
      <c r="C607" s="20">
        <f t="shared" si="106"/>
        <v>1524298</v>
      </c>
      <c r="D607" s="20">
        <f t="shared" si="106"/>
        <v>1380599</v>
      </c>
      <c r="E607" s="20">
        <f t="shared" si="106"/>
        <v>-356020</v>
      </c>
      <c r="F607" s="20">
        <f t="shared" si="106"/>
        <v>-2037276</v>
      </c>
      <c r="G607" s="20">
        <f t="shared" si="106"/>
        <v>-2236079</v>
      </c>
      <c r="H607" s="20">
        <f t="shared" si="106"/>
        <v>-2956003</v>
      </c>
      <c r="I607" s="20">
        <f t="shared" si="106"/>
        <v>917071</v>
      </c>
      <c r="J607" s="20">
        <f t="shared" si="106"/>
        <v>1837012</v>
      </c>
      <c r="K607" s="20">
        <f t="shared" si="106"/>
        <v>3143985</v>
      </c>
      <c r="L607" s="20">
        <f t="shared" si="106"/>
        <v>4690701</v>
      </c>
      <c r="M607" s="20">
        <f t="shared" si="106"/>
        <v>4061318</v>
      </c>
      <c r="N607" s="21">
        <f t="shared" si="106"/>
        <v>4428988</v>
      </c>
      <c r="O607" s="21">
        <f t="shared" si="106"/>
        <v>2689661</v>
      </c>
      <c r="P607" s="21">
        <f t="shared" si="106"/>
        <v>3463311</v>
      </c>
      <c r="Q607" s="21" t="str">
        <f t="shared" si="105"/>
        <v/>
      </c>
      <c r="R607" s="18"/>
      <c r="S607" s="22" t="s">
        <v>291</v>
      </c>
    </row>
    <row r="608" spans="2:19" ht="14" x14ac:dyDescent="0.3">
      <c r="B608" s="20">
        <f t="shared" si="106"/>
        <v>2263241</v>
      </c>
      <c r="C608" s="38">
        <f t="shared" si="106"/>
        <v>2430384</v>
      </c>
      <c r="D608" s="38">
        <f t="shared" si="106"/>
        <v>2566876.29</v>
      </c>
      <c r="E608" s="38">
        <f t="shared" si="106"/>
        <v>671686.40999999968</v>
      </c>
      <c r="F608" s="38">
        <f t="shared" si="106"/>
        <v>-2088707.2600000002</v>
      </c>
      <c r="G608" s="38">
        <f t="shared" si="106"/>
        <v>-4213084.1599999992</v>
      </c>
      <c r="H608" s="38">
        <f t="shared" si="106"/>
        <v>-1648513.3200000003</v>
      </c>
      <c r="I608" s="38">
        <f t="shared" si="106"/>
        <v>2348508.4899999993</v>
      </c>
      <c r="J608" s="38">
        <f t="shared" si="106"/>
        <v>2303035.67</v>
      </c>
      <c r="K608" s="38">
        <f t="shared" si="106"/>
        <v>4650762.3099999996</v>
      </c>
      <c r="L608" s="38">
        <f t="shared" si="106"/>
        <v>6336453.7300000004</v>
      </c>
      <c r="M608" s="38">
        <f t="shared" si="106"/>
        <v>5584148.8499999996</v>
      </c>
      <c r="N608" s="38">
        <f t="shared" si="106"/>
        <v>5127025.71</v>
      </c>
      <c r="O608" s="38">
        <f t="shared" si="106"/>
        <v>6414000.0599999996</v>
      </c>
      <c r="P608" s="38">
        <f t="shared" si="106"/>
        <v>4356046.1100000003</v>
      </c>
      <c r="Q608" s="38" t="str">
        <f t="shared" si="105"/>
        <v/>
      </c>
      <c r="R608" s="18"/>
      <c r="S608" s="22" t="s">
        <v>292</v>
      </c>
    </row>
    <row r="609" spans="2:19" ht="14" x14ac:dyDescent="0.3">
      <c r="B609" s="166" t="s">
        <v>318</v>
      </c>
      <c r="C609" s="167"/>
      <c r="D609" s="167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54"/>
      <c r="P609" s="54"/>
      <c r="Q609" s="54"/>
      <c r="R609" s="18"/>
      <c r="S609" s="22"/>
    </row>
    <row r="610" spans="2:19" ht="14" x14ac:dyDescent="0.3">
      <c r="B610" s="168" t="s">
        <v>254</v>
      </c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27"/>
      <c r="P610" s="27"/>
      <c r="Q610" s="27"/>
    </row>
    <row r="611" spans="2:19" ht="14" x14ac:dyDescent="0.3">
      <c r="B611" s="20">
        <f t="shared" ref="B611:Q614" si="107">IFERROR(VLOOKUP($B$610,$221:$343,MATCH($S611&amp;"/"&amp;B$348,$219:$219,0),FALSE),"")</f>
        <v>0</v>
      </c>
      <c r="C611" s="20">
        <f t="shared" si="107"/>
        <v>0</v>
      </c>
      <c r="D611" s="20">
        <f t="shared" si="107"/>
        <v>-10966</v>
      </c>
      <c r="E611" s="20">
        <f t="shared" si="107"/>
        <v>-695988</v>
      </c>
      <c r="F611" s="20">
        <f t="shared" si="107"/>
        <v>-715267</v>
      </c>
      <c r="G611" s="20">
        <f t="shared" si="107"/>
        <v>-1730881</v>
      </c>
      <c r="H611" s="20">
        <f t="shared" si="107"/>
        <v>-1842851</v>
      </c>
      <c r="I611" s="20">
        <f t="shared" si="107"/>
        <v>-1268021</v>
      </c>
      <c r="J611" s="20">
        <f t="shared" si="107"/>
        <v>-781012</v>
      </c>
      <c r="K611" s="20">
        <f t="shared" si="107"/>
        <v>-169049</v>
      </c>
      <c r="L611" s="20">
        <f t="shared" si="107"/>
        <v>-224054</v>
      </c>
      <c r="M611" s="20">
        <f t="shared" si="107"/>
        <v>-637521</v>
      </c>
      <c r="N611" s="21">
        <f t="shared" si="107"/>
        <v>-745150</v>
      </c>
      <c r="O611" s="21">
        <f t="shared" si="107"/>
        <v>-356932</v>
      </c>
      <c r="P611" s="21">
        <f t="shared" si="107"/>
        <v>-630166</v>
      </c>
      <c r="Q611" s="21">
        <f t="shared" si="107"/>
        <v>-1961025</v>
      </c>
      <c r="R611" s="18"/>
      <c r="S611" s="22" t="s">
        <v>289</v>
      </c>
    </row>
    <row r="612" spans="2:19" ht="14" x14ac:dyDescent="0.3">
      <c r="B612" s="20">
        <f t="shared" si="107"/>
        <v>0</v>
      </c>
      <c r="C612" s="20">
        <f t="shared" si="107"/>
        <v>-4693</v>
      </c>
      <c r="D612" s="20">
        <f t="shared" si="107"/>
        <v>-19208</v>
      </c>
      <c r="E612" s="20">
        <f t="shared" si="107"/>
        <v>-1236561</v>
      </c>
      <c r="F612" s="20">
        <f t="shared" si="107"/>
        <v>-2074608</v>
      </c>
      <c r="G612" s="20">
        <f t="shared" si="107"/>
        <v>-3785063</v>
      </c>
      <c r="H612" s="20">
        <f t="shared" si="107"/>
        <v>-3331763</v>
      </c>
      <c r="I612" s="20">
        <f t="shared" si="107"/>
        <v>-2540882</v>
      </c>
      <c r="J612" s="20">
        <f t="shared" si="107"/>
        <v>-1611094</v>
      </c>
      <c r="K612" s="20">
        <f t="shared" si="107"/>
        <v>-698978</v>
      </c>
      <c r="L612" s="20">
        <f t="shared" si="107"/>
        <v>-952224</v>
      </c>
      <c r="M612" s="20">
        <f t="shared" si="107"/>
        <v>-1204199</v>
      </c>
      <c r="N612" s="21">
        <f t="shared" si="107"/>
        <v>-1139754</v>
      </c>
      <c r="O612" s="21">
        <f t="shared" si="107"/>
        <v>-584616</v>
      </c>
      <c r="P612" s="21">
        <f t="shared" si="107"/>
        <v>-1686205</v>
      </c>
      <c r="Q612" s="21" t="str">
        <f t="shared" si="107"/>
        <v/>
      </c>
      <c r="R612" s="18"/>
      <c r="S612" s="22" t="s">
        <v>290</v>
      </c>
    </row>
    <row r="613" spans="2:19" ht="14" x14ac:dyDescent="0.3">
      <c r="B613" s="20">
        <f t="shared" si="107"/>
        <v>0</v>
      </c>
      <c r="C613" s="20">
        <f t="shared" si="107"/>
        <v>-8053</v>
      </c>
      <c r="D613" s="20">
        <f t="shared" si="107"/>
        <v>-36891</v>
      </c>
      <c r="E613" s="20">
        <f t="shared" si="107"/>
        <v>-2318023</v>
      </c>
      <c r="F613" s="20">
        <f t="shared" si="107"/>
        <v>-3419270</v>
      </c>
      <c r="G613" s="20">
        <f t="shared" si="107"/>
        <v>-5717489</v>
      </c>
      <c r="H613" s="20">
        <f t="shared" si="107"/>
        <v>-4951720</v>
      </c>
      <c r="I613" s="20">
        <f t="shared" si="107"/>
        <v>-3779217</v>
      </c>
      <c r="J613" s="20">
        <f t="shared" si="107"/>
        <v>-2443166</v>
      </c>
      <c r="K613" s="20">
        <f t="shared" si="107"/>
        <v>-1170849</v>
      </c>
      <c r="L613" s="20">
        <f t="shared" si="107"/>
        <v>-1713676</v>
      </c>
      <c r="M613" s="20">
        <f t="shared" si="107"/>
        <v>-2141704</v>
      </c>
      <c r="N613" s="21">
        <f t="shared" si="107"/>
        <v>-2098278</v>
      </c>
      <c r="O613" s="21">
        <f t="shared" si="107"/>
        <v>-941745</v>
      </c>
      <c r="P613" s="21">
        <f t="shared" si="107"/>
        <v>-3244438</v>
      </c>
      <c r="Q613" s="21" t="str">
        <f t="shared" si="107"/>
        <v/>
      </c>
      <c r="R613" s="18"/>
      <c r="S613" s="22" t="s">
        <v>291</v>
      </c>
    </row>
    <row r="614" spans="2:19" ht="14" x14ac:dyDescent="0.3">
      <c r="B614" s="20">
        <f t="shared" si="107"/>
        <v>0</v>
      </c>
      <c r="C614" s="20">
        <f t="shared" si="107"/>
        <v>-23846</v>
      </c>
      <c r="D614" s="20">
        <f t="shared" si="107"/>
        <v>-57679.12</v>
      </c>
      <c r="E614" s="20">
        <f t="shared" si="107"/>
        <v>-3158774.97</v>
      </c>
      <c r="F614" s="20">
        <f t="shared" si="107"/>
        <v>-5523220.8200000003</v>
      </c>
      <c r="G614" s="20">
        <f t="shared" si="107"/>
        <v>-9406525.8699999992</v>
      </c>
      <c r="H614" s="20">
        <f t="shared" si="107"/>
        <v>-6561315.75</v>
      </c>
      <c r="I614" s="20">
        <f t="shared" si="107"/>
        <v>-4544301.82</v>
      </c>
      <c r="J614" s="20">
        <f t="shared" si="107"/>
        <v>-4702305.96</v>
      </c>
      <c r="K614" s="20">
        <f t="shared" si="107"/>
        <v>-2874790.45</v>
      </c>
      <c r="L614" s="20">
        <f t="shared" si="107"/>
        <v>-2388516.2799999998</v>
      </c>
      <c r="M614" s="20">
        <f t="shared" si="107"/>
        <v>-2791232.86</v>
      </c>
      <c r="N614" s="21">
        <f t="shared" si="107"/>
        <v>-3235849.62</v>
      </c>
      <c r="O614" s="21">
        <f t="shared" si="107"/>
        <v>-1411406.07</v>
      </c>
      <c r="P614" s="21">
        <f t="shared" si="107"/>
        <v>-5595937.7199999997</v>
      </c>
      <c r="Q614" s="21" t="str">
        <f t="shared" si="107"/>
        <v/>
      </c>
      <c r="R614" s="18"/>
      <c r="S614" s="22" t="s">
        <v>292</v>
      </c>
    </row>
    <row r="615" spans="2:19" ht="14" x14ac:dyDescent="0.3">
      <c r="B615" s="154" t="s">
        <v>260</v>
      </c>
      <c r="C615" s="155"/>
      <c r="D615" s="155"/>
      <c r="E615" s="155"/>
      <c r="F615" s="155"/>
      <c r="G615" s="155"/>
      <c r="H615" s="155"/>
      <c r="I615" s="155"/>
      <c r="J615" s="155"/>
      <c r="K615" s="155"/>
      <c r="L615" s="155"/>
      <c r="M615" s="155"/>
      <c r="N615" s="155"/>
      <c r="O615" s="50"/>
      <c r="P615" s="50"/>
      <c r="Q615" s="50"/>
    </row>
    <row r="616" spans="2:19" ht="14" x14ac:dyDescent="0.3">
      <c r="B616" s="20">
        <f t="shared" ref="B616:Q619" si="108">IFERROR(VLOOKUP($B$615,$221:$343,MATCH($S616&amp;"/"&amp;B$348,$219:$219,0),FALSE),"")</f>
        <v>-262119</v>
      </c>
      <c r="C616" s="20">
        <f t="shared" si="108"/>
        <v>-415886</v>
      </c>
      <c r="D616" s="20">
        <f t="shared" si="108"/>
        <v>-383356</v>
      </c>
      <c r="E616" s="20">
        <f t="shared" si="108"/>
        <v>-701716</v>
      </c>
      <c r="F616" s="20">
        <f t="shared" si="108"/>
        <v>-738399</v>
      </c>
      <c r="G616" s="20">
        <f t="shared" si="108"/>
        <v>-1909880</v>
      </c>
      <c r="H616" s="20">
        <f t="shared" si="108"/>
        <v>-1897694</v>
      </c>
      <c r="I616" s="20">
        <f t="shared" si="108"/>
        <v>-1291368</v>
      </c>
      <c r="J616" s="20">
        <f t="shared" si="108"/>
        <v>-1055677</v>
      </c>
      <c r="K616" s="20">
        <f t="shared" si="108"/>
        <v>-336429</v>
      </c>
      <c r="L616" s="20">
        <f t="shared" si="108"/>
        <v>-487870</v>
      </c>
      <c r="M616" s="20">
        <f t="shared" si="108"/>
        <v>-760545</v>
      </c>
      <c r="N616" s="21">
        <f t="shared" si="108"/>
        <v>-735924</v>
      </c>
      <c r="O616" s="21">
        <f t="shared" si="108"/>
        <v>-353038</v>
      </c>
      <c r="P616" s="21">
        <f t="shared" si="108"/>
        <v>-660980</v>
      </c>
      <c r="Q616" s="21">
        <f t="shared" si="108"/>
        <v>-1949054</v>
      </c>
      <c r="R616" s="18"/>
      <c r="S616" s="22" t="s">
        <v>289</v>
      </c>
    </row>
    <row r="617" spans="2:19" ht="14" x14ac:dyDescent="0.3">
      <c r="B617" s="20">
        <f t="shared" si="108"/>
        <v>-443748</v>
      </c>
      <c r="C617" s="20">
        <f t="shared" si="108"/>
        <v>-674325</v>
      </c>
      <c r="D617" s="20">
        <f t="shared" si="108"/>
        <v>-668292</v>
      </c>
      <c r="E617" s="20">
        <f t="shared" si="108"/>
        <v>-1310873</v>
      </c>
      <c r="F617" s="20">
        <f t="shared" si="108"/>
        <v>-2097436</v>
      </c>
      <c r="G617" s="20">
        <f t="shared" si="108"/>
        <v>-3961932</v>
      </c>
      <c r="H617" s="20">
        <f t="shared" si="108"/>
        <v>-3624425</v>
      </c>
      <c r="I617" s="20">
        <f t="shared" si="108"/>
        <v>-2572890</v>
      </c>
      <c r="J617" s="20">
        <f t="shared" si="108"/>
        <v>-1981178</v>
      </c>
      <c r="K617" s="20">
        <f t="shared" si="108"/>
        <v>-877601</v>
      </c>
      <c r="L617" s="20">
        <f t="shared" si="108"/>
        <v>-1240906</v>
      </c>
      <c r="M617" s="20">
        <f t="shared" si="108"/>
        <v>-1296115</v>
      </c>
      <c r="N617" s="21">
        <f t="shared" si="108"/>
        <v>-1119579</v>
      </c>
      <c r="O617" s="21">
        <f t="shared" si="108"/>
        <v>-577674</v>
      </c>
      <c r="P617" s="21">
        <f t="shared" si="108"/>
        <v>-1749375</v>
      </c>
      <c r="Q617" s="21" t="str">
        <f t="shared" si="108"/>
        <v/>
      </c>
      <c r="R617" s="18"/>
      <c r="S617" s="22" t="s">
        <v>290</v>
      </c>
    </row>
    <row r="618" spans="2:19" ht="14" x14ac:dyDescent="0.3">
      <c r="B618" s="20">
        <f t="shared" si="108"/>
        <v>-633987</v>
      </c>
      <c r="C618" s="20">
        <f t="shared" si="108"/>
        <v>-826746</v>
      </c>
      <c r="D618" s="20">
        <f t="shared" si="108"/>
        <v>-1159440</v>
      </c>
      <c r="E618" s="20">
        <f t="shared" si="108"/>
        <v>-2500440</v>
      </c>
      <c r="F618" s="20">
        <f t="shared" si="108"/>
        <v>-3471314</v>
      </c>
      <c r="G618" s="20">
        <f t="shared" si="108"/>
        <v>-6066990</v>
      </c>
      <c r="H618" s="20">
        <f t="shared" si="108"/>
        <v>-5261386</v>
      </c>
      <c r="I618" s="20">
        <f t="shared" si="108"/>
        <v>-4027763</v>
      </c>
      <c r="J618" s="20">
        <f t="shared" si="108"/>
        <v>-2841623</v>
      </c>
      <c r="K618" s="20">
        <f t="shared" si="108"/>
        <v>-1350443</v>
      </c>
      <c r="L618" s="20">
        <f t="shared" si="108"/>
        <v>-1970933</v>
      </c>
      <c r="M618" s="20">
        <f t="shared" si="108"/>
        <v>-2402142</v>
      </c>
      <c r="N618" s="21">
        <f t="shared" si="108"/>
        <v>-2037910</v>
      </c>
      <c r="O618" s="21">
        <f t="shared" si="108"/>
        <v>-1008741</v>
      </c>
      <c r="P618" s="21">
        <f t="shared" si="108"/>
        <v>-3260484</v>
      </c>
      <c r="Q618" s="21" t="str">
        <f t="shared" si="108"/>
        <v/>
      </c>
      <c r="R618" s="18"/>
      <c r="S618" s="22" t="s">
        <v>291</v>
      </c>
    </row>
    <row r="619" spans="2:19" ht="14" x14ac:dyDescent="0.3">
      <c r="B619" s="20">
        <f t="shared" si="108"/>
        <v>-1279206</v>
      </c>
      <c r="C619" s="20">
        <f t="shared" si="108"/>
        <v>-900959</v>
      </c>
      <c r="D619" s="20">
        <f t="shared" si="108"/>
        <v>-2005683.44</v>
      </c>
      <c r="E619" s="20">
        <f t="shared" si="108"/>
        <v>-3418734.92</v>
      </c>
      <c r="F619" s="20">
        <f t="shared" si="108"/>
        <v>-5667225.0800000001</v>
      </c>
      <c r="G619" s="20">
        <f t="shared" si="108"/>
        <v>-9661515.5600000005</v>
      </c>
      <c r="H619" s="20">
        <f t="shared" si="108"/>
        <v>-7060908.8700000001</v>
      </c>
      <c r="I619" s="20">
        <f t="shared" si="108"/>
        <v>-4885841.38</v>
      </c>
      <c r="J619" s="20">
        <f t="shared" si="108"/>
        <v>-4968738.63</v>
      </c>
      <c r="K619" s="20">
        <f t="shared" si="108"/>
        <v>-3232907.48</v>
      </c>
      <c r="L619" s="20">
        <f t="shared" si="108"/>
        <v>-2869673.09</v>
      </c>
      <c r="M619" s="20">
        <f t="shared" si="108"/>
        <v>-3016637.6</v>
      </c>
      <c r="N619" s="21">
        <f t="shared" si="108"/>
        <v>-3144814.8</v>
      </c>
      <c r="O619" s="21">
        <f t="shared" si="108"/>
        <v>-1673079.73</v>
      </c>
      <c r="P619" s="21">
        <f t="shared" si="108"/>
        <v>-5509167.2199999997</v>
      </c>
      <c r="Q619" s="21" t="str">
        <f t="shared" si="108"/>
        <v/>
      </c>
      <c r="R619" s="18"/>
      <c r="S619" s="22" t="s">
        <v>292</v>
      </c>
    </row>
    <row r="620" spans="2:19" ht="14" x14ac:dyDescent="0.3">
      <c r="B620" s="156" t="s">
        <v>281</v>
      </c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33"/>
      <c r="P620" s="33"/>
      <c r="Q620" s="33"/>
    </row>
    <row r="621" spans="2:19" ht="14" x14ac:dyDescent="0.3">
      <c r="B621" s="20">
        <f t="shared" ref="B621:Q624" si="109">IFERROR(VLOOKUP($B$620,$221:$343,MATCH($S621&amp;"/"&amp;B$348,$219:$219,0),FALSE),"")</f>
        <v>-631504</v>
      </c>
      <c r="C621" s="20">
        <f t="shared" si="109"/>
        <v>-244152</v>
      </c>
      <c r="D621" s="20">
        <f t="shared" si="109"/>
        <v>-152087</v>
      </c>
      <c r="E621" s="20">
        <f t="shared" si="109"/>
        <v>-33045</v>
      </c>
      <c r="F621" s="20">
        <f t="shared" si="109"/>
        <v>9598</v>
      </c>
      <c r="G621" s="20">
        <f t="shared" si="109"/>
        <v>-699133</v>
      </c>
      <c r="H621" s="20">
        <f t="shared" si="109"/>
        <v>645684</v>
      </c>
      <c r="I621" s="20">
        <f t="shared" si="109"/>
        <v>997486</v>
      </c>
      <c r="J621" s="20">
        <f t="shared" si="109"/>
        <v>-6924</v>
      </c>
      <c r="K621" s="20">
        <f t="shared" si="109"/>
        <v>-2388840</v>
      </c>
      <c r="L621" s="20">
        <f t="shared" si="109"/>
        <v>950909</v>
      </c>
      <c r="M621" s="20">
        <f t="shared" si="109"/>
        <v>-132295</v>
      </c>
      <c r="N621" s="20">
        <f t="shared" si="109"/>
        <v>6906109</v>
      </c>
      <c r="O621" s="20">
        <f t="shared" si="109"/>
        <v>287285</v>
      </c>
      <c r="P621" s="20">
        <f t="shared" si="109"/>
        <v>-1020254</v>
      </c>
      <c r="Q621" s="20">
        <f t="shared" si="109"/>
        <v>-2325776</v>
      </c>
      <c r="R621" s="18"/>
      <c r="S621" s="22" t="s">
        <v>289</v>
      </c>
    </row>
    <row r="622" spans="2:19" ht="14" x14ac:dyDescent="0.3">
      <c r="B622" s="20">
        <f t="shared" si="109"/>
        <v>-596707</v>
      </c>
      <c r="C622" s="20">
        <f t="shared" si="109"/>
        <v>-787695</v>
      </c>
      <c r="D622" s="20">
        <f t="shared" si="109"/>
        <v>122399</v>
      </c>
      <c r="E622" s="20">
        <f t="shared" si="109"/>
        <v>-145963</v>
      </c>
      <c r="F622" s="20">
        <f t="shared" si="109"/>
        <v>-828913</v>
      </c>
      <c r="G622" s="20">
        <f t="shared" si="109"/>
        <v>320488</v>
      </c>
      <c r="H622" s="20">
        <f t="shared" si="109"/>
        <v>1090528</v>
      </c>
      <c r="I622" s="20">
        <f t="shared" si="109"/>
        <v>-253041</v>
      </c>
      <c r="J622" s="20">
        <f t="shared" si="109"/>
        <v>-2333258</v>
      </c>
      <c r="K622" s="20">
        <f t="shared" si="109"/>
        <v>-371480</v>
      </c>
      <c r="L622" s="20">
        <f t="shared" si="109"/>
        <v>-1540041</v>
      </c>
      <c r="M622" s="20">
        <f t="shared" si="109"/>
        <v>-2787476</v>
      </c>
      <c r="N622" s="20">
        <f t="shared" si="109"/>
        <v>-1659807</v>
      </c>
      <c r="O622" s="20">
        <f t="shared" si="109"/>
        <v>-3521627</v>
      </c>
      <c r="P622" s="20">
        <f t="shared" si="109"/>
        <v>-2901894</v>
      </c>
      <c r="Q622" s="20" t="str">
        <f t="shared" si="109"/>
        <v/>
      </c>
      <c r="R622" s="18"/>
      <c r="S622" s="22" t="s">
        <v>290</v>
      </c>
    </row>
    <row r="623" spans="2:19" ht="14" x14ac:dyDescent="0.3">
      <c r="B623" s="20">
        <f t="shared" si="109"/>
        <v>-947731</v>
      </c>
      <c r="C623" s="20">
        <f t="shared" si="109"/>
        <v>-963568</v>
      </c>
      <c r="D623" s="20">
        <f t="shared" si="109"/>
        <v>59710</v>
      </c>
      <c r="E623" s="20">
        <f t="shared" si="109"/>
        <v>857907</v>
      </c>
      <c r="F623" s="20">
        <f t="shared" si="109"/>
        <v>475018</v>
      </c>
      <c r="G623" s="20">
        <f t="shared" si="109"/>
        <v>4519219</v>
      </c>
      <c r="H623" s="20">
        <f t="shared" si="109"/>
        <v>3288004</v>
      </c>
      <c r="I623" s="20">
        <f t="shared" si="109"/>
        <v>-1368833</v>
      </c>
      <c r="J623" s="20">
        <f t="shared" si="109"/>
        <v>-2690313</v>
      </c>
      <c r="K623" s="20">
        <f t="shared" si="109"/>
        <v>-5093421</v>
      </c>
      <c r="L623" s="20">
        <f t="shared" si="109"/>
        <v>-6040832</v>
      </c>
      <c r="M623" s="20">
        <f t="shared" si="109"/>
        <v>-7715193</v>
      </c>
      <c r="N623" s="20">
        <f t="shared" si="109"/>
        <v>-4146055</v>
      </c>
      <c r="O623" s="20">
        <f t="shared" si="109"/>
        <v>-3667997</v>
      </c>
      <c r="P623" s="20">
        <f t="shared" si="109"/>
        <v>-2238716</v>
      </c>
      <c r="Q623" s="20" t="str">
        <f t="shared" si="109"/>
        <v/>
      </c>
      <c r="R623" s="18"/>
      <c r="S623" s="22" t="s">
        <v>291</v>
      </c>
    </row>
    <row r="624" spans="2:19" ht="14" x14ac:dyDescent="0.3">
      <c r="B624" s="20">
        <f t="shared" si="109"/>
        <v>-615322</v>
      </c>
      <c r="C624" s="20">
        <f t="shared" si="109"/>
        <v>-1310728</v>
      </c>
      <c r="D624" s="20">
        <f t="shared" si="109"/>
        <v>-47957.7</v>
      </c>
      <c r="E624" s="20">
        <f t="shared" si="109"/>
        <v>148450.71</v>
      </c>
      <c r="F624" s="20">
        <f t="shared" si="109"/>
        <v>1546069.29</v>
      </c>
      <c r="G624" s="20">
        <f t="shared" si="109"/>
        <v>3985262.96</v>
      </c>
      <c r="H624" s="20">
        <f t="shared" si="109"/>
        <v>3784373.58</v>
      </c>
      <c r="I624" s="20">
        <f t="shared" si="109"/>
        <v>-1717744.89</v>
      </c>
      <c r="J624" s="20">
        <f t="shared" si="109"/>
        <v>-1051586.73</v>
      </c>
      <c r="K624" s="20">
        <f t="shared" si="109"/>
        <v>-5495222.9100000001</v>
      </c>
      <c r="L624" s="20">
        <f t="shared" si="109"/>
        <v>-2124934.8199999998</v>
      </c>
      <c r="M624" s="20">
        <f t="shared" si="109"/>
        <v>-8729031.4199999999</v>
      </c>
      <c r="N624" s="20">
        <f t="shared" si="109"/>
        <v>-4797482.74</v>
      </c>
      <c r="O624" s="20">
        <f t="shared" si="109"/>
        <v>-4915308.53</v>
      </c>
      <c r="P624" s="20">
        <f t="shared" si="109"/>
        <v>-3567589.77</v>
      </c>
      <c r="Q624" s="20" t="str">
        <f t="shared" si="109"/>
        <v/>
      </c>
      <c r="R624" s="18"/>
      <c r="S624" s="22" t="s">
        <v>292</v>
      </c>
    </row>
    <row r="625" spans="2:19" ht="14" x14ac:dyDescent="0.3">
      <c r="B625" s="158" t="s">
        <v>282</v>
      </c>
      <c r="C625" s="159"/>
      <c r="D625" s="159"/>
      <c r="E625" s="159"/>
      <c r="F625" s="159"/>
      <c r="G625" s="159"/>
      <c r="H625" s="159"/>
      <c r="I625" s="159"/>
      <c r="J625" s="159"/>
      <c r="K625" s="159"/>
      <c r="L625" s="159"/>
      <c r="M625" s="159"/>
      <c r="N625" s="159"/>
      <c r="O625" s="55"/>
      <c r="P625" s="55"/>
      <c r="Q625" s="55"/>
    </row>
    <row r="626" spans="2:19" ht="14" x14ac:dyDescent="0.3">
      <c r="B626" s="20">
        <f t="shared" ref="B626:Q629" si="110">IFERROR(VLOOKUP($B$625,$221:$343,MATCH($S626&amp;"/"&amp;B$348,$219:$219,0),FALSE),"")</f>
        <v>-114575</v>
      </c>
      <c r="C626" s="20">
        <f t="shared" si="110"/>
        <v>242892</v>
      </c>
      <c r="D626" s="20">
        <f t="shared" si="110"/>
        <v>578162</v>
      </c>
      <c r="E626" s="20">
        <f t="shared" si="110"/>
        <v>505778</v>
      </c>
      <c r="F626" s="20">
        <f t="shared" si="110"/>
        <v>1020726</v>
      </c>
      <c r="G626" s="20">
        <f t="shared" si="110"/>
        <v>-547194</v>
      </c>
      <c r="H626" s="20">
        <f t="shared" si="110"/>
        <v>170440</v>
      </c>
      <c r="I626" s="20">
        <f t="shared" si="110"/>
        <v>1245205</v>
      </c>
      <c r="J626" s="20">
        <f t="shared" si="110"/>
        <v>351699</v>
      </c>
      <c r="K626" s="20">
        <f t="shared" si="110"/>
        <v>-1452983</v>
      </c>
      <c r="L626" s="20">
        <f t="shared" si="110"/>
        <v>2442322</v>
      </c>
      <c r="M626" s="20">
        <f t="shared" si="110"/>
        <v>1334545</v>
      </c>
      <c r="N626" s="21">
        <f t="shared" si="110"/>
        <v>7592636</v>
      </c>
      <c r="O626" s="21">
        <f t="shared" si="110"/>
        <v>2181790</v>
      </c>
      <c r="P626" s="21">
        <f t="shared" si="110"/>
        <v>136414</v>
      </c>
      <c r="Q626" s="21">
        <f t="shared" si="110"/>
        <v>-1474424</v>
      </c>
      <c r="R626" s="18"/>
      <c r="S626" s="22" t="s">
        <v>289</v>
      </c>
    </row>
    <row r="627" spans="2:19" ht="14" x14ac:dyDescent="0.3">
      <c r="B627" s="20">
        <f t="shared" si="110"/>
        <v>-96934</v>
      </c>
      <c r="C627" s="20">
        <f t="shared" si="110"/>
        <v>-516614</v>
      </c>
      <c r="D627" s="20">
        <f t="shared" si="110"/>
        <v>626170</v>
      </c>
      <c r="E627" s="20">
        <f t="shared" si="110"/>
        <v>66728</v>
      </c>
      <c r="F627" s="20">
        <f t="shared" si="110"/>
        <v>-1567375</v>
      </c>
      <c r="G627" s="20">
        <f t="shared" si="110"/>
        <v>-798824</v>
      </c>
      <c r="H627" s="20">
        <f t="shared" si="110"/>
        <v>-410448</v>
      </c>
      <c r="I627" s="20">
        <f t="shared" si="110"/>
        <v>649176</v>
      </c>
      <c r="J627" s="20">
        <f t="shared" si="110"/>
        <v>-737795</v>
      </c>
      <c r="K627" s="20">
        <f t="shared" si="110"/>
        <v>1038216</v>
      </c>
      <c r="L627" s="20">
        <f t="shared" si="110"/>
        <v>1411536</v>
      </c>
      <c r="M627" s="20">
        <f t="shared" si="110"/>
        <v>499611</v>
      </c>
      <c r="N627" s="21">
        <f t="shared" si="110"/>
        <v>851801</v>
      </c>
      <c r="O627" s="21">
        <f t="shared" si="110"/>
        <v>-101138</v>
      </c>
      <c r="P627" s="21">
        <f t="shared" si="110"/>
        <v>-382499</v>
      </c>
      <c r="Q627" s="21" t="str">
        <f t="shared" si="110"/>
        <v/>
      </c>
      <c r="R627" s="18"/>
      <c r="S627" s="22" t="s">
        <v>290</v>
      </c>
    </row>
    <row r="628" spans="2:19" ht="14" x14ac:dyDescent="0.3">
      <c r="B628" s="20">
        <f t="shared" si="110"/>
        <v>-68291</v>
      </c>
      <c r="C628" s="20">
        <f t="shared" si="110"/>
        <v>-257963</v>
      </c>
      <c r="D628" s="20">
        <f t="shared" si="110"/>
        <v>317760</v>
      </c>
      <c r="E628" s="20">
        <f t="shared" si="110"/>
        <v>319470</v>
      </c>
      <c r="F628" s="20">
        <f t="shared" si="110"/>
        <v>-1614302</v>
      </c>
      <c r="G628" s="20">
        <f t="shared" si="110"/>
        <v>1933639</v>
      </c>
      <c r="H628" s="20">
        <f t="shared" si="110"/>
        <v>22335</v>
      </c>
      <c r="I628" s="20">
        <f t="shared" si="110"/>
        <v>-700308</v>
      </c>
      <c r="J628" s="20">
        <f t="shared" si="110"/>
        <v>-1251758</v>
      </c>
      <c r="K628" s="20">
        <f t="shared" si="110"/>
        <v>-2129030</v>
      </c>
      <c r="L628" s="20">
        <f t="shared" si="110"/>
        <v>-1607388</v>
      </c>
      <c r="M628" s="20">
        <f t="shared" si="110"/>
        <v>-3914313</v>
      </c>
      <c r="N628" s="21">
        <f t="shared" si="110"/>
        <v>343301</v>
      </c>
      <c r="O628" s="21">
        <f t="shared" si="110"/>
        <v>-1045332</v>
      </c>
      <c r="P628" s="21">
        <f t="shared" si="110"/>
        <v>1208549</v>
      </c>
      <c r="Q628" s="21" t="str">
        <f t="shared" si="110"/>
        <v/>
      </c>
      <c r="R628" s="18"/>
      <c r="S628" s="22" t="s">
        <v>291</v>
      </c>
    </row>
    <row r="629" spans="2:19" ht="14" x14ac:dyDescent="0.3">
      <c r="B629" s="20">
        <f t="shared" si="110"/>
        <v>368713</v>
      </c>
      <c r="C629" s="20">
        <f t="shared" si="110"/>
        <v>242543</v>
      </c>
      <c r="D629" s="20">
        <f t="shared" si="110"/>
        <v>570914.28</v>
      </c>
      <c r="E629" s="20">
        <f t="shared" si="110"/>
        <v>560177.17000000004</v>
      </c>
      <c r="F629" s="20">
        <f t="shared" si="110"/>
        <v>-686642.22</v>
      </c>
      <c r="G629" s="20">
        <f t="shared" si="110"/>
        <v>-482810.9</v>
      </c>
      <c r="H629" s="20">
        <f t="shared" si="110"/>
        <v>1636267.13</v>
      </c>
      <c r="I629" s="20">
        <f t="shared" si="110"/>
        <v>289224.03000000003</v>
      </c>
      <c r="J629" s="20">
        <f t="shared" si="110"/>
        <v>985016.27</v>
      </c>
      <c r="K629" s="20">
        <f t="shared" si="110"/>
        <v>-1202577.6299999999</v>
      </c>
      <c r="L629" s="20">
        <f t="shared" si="110"/>
        <v>3730362.1</v>
      </c>
      <c r="M629" s="20">
        <f t="shared" si="110"/>
        <v>-3370287.31</v>
      </c>
      <c r="N629" s="21">
        <f t="shared" si="110"/>
        <v>420577.8</v>
      </c>
      <c r="O629" s="21">
        <f t="shared" si="110"/>
        <v>1237017.8700000001</v>
      </c>
      <c r="P629" s="21">
        <f t="shared" si="110"/>
        <v>875226.85</v>
      </c>
      <c r="Q629" s="21" t="str">
        <f t="shared" si="110"/>
        <v/>
      </c>
      <c r="R629" s="18"/>
      <c r="S629" s="22" t="s">
        <v>292</v>
      </c>
    </row>
    <row r="630" spans="2:19" ht="14" x14ac:dyDescent="0.3">
      <c r="B630" s="160" t="s">
        <v>319</v>
      </c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56"/>
      <c r="P630" s="56"/>
      <c r="Q630" s="56"/>
      <c r="R630" s="57"/>
      <c r="S630" s="58"/>
    </row>
    <row r="631" spans="2:19" ht="14" x14ac:dyDescent="0.3">
      <c r="B631" s="144" t="s">
        <v>320</v>
      </c>
      <c r="C631" s="145"/>
      <c r="D631" s="145"/>
      <c r="E631" s="145"/>
      <c r="F631" s="145"/>
      <c r="G631" s="145"/>
      <c r="H631" s="145"/>
      <c r="I631" s="145"/>
      <c r="J631" s="145"/>
      <c r="K631" s="145"/>
      <c r="L631" s="145"/>
      <c r="M631" s="145"/>
      <c r="N631" s="145"/>
      <c r="O631" s="59"/>
      <c r="P631" s="59"/>
      <c r="Q631" s="59"/>
      <c r="R631" s="57"/>
      <c r="S631" s="58"/>
    </row>
    <row r="632" spans="2:19" ht="14" x14ac:dyDescent="0.3">
      <c r="B632" s="60">
        <f t="shared" ref="B632:Q632" si="111">B588/B402</f>
        <v>7.1763993791042494E-2</v>
      </c>
      <c r="C632" s="60">
        <f t="shared" si="111"/>
        <v>8.242136825340321E-2</v>
      </c>
      <c r="D632" s="60">
        <f t="shared" si="111"/>
        <v>9.8946858682374544E-2</v>
      </c>
      <c r="E632" s="60">
        <f t="shared" si="111"/>
        <v>9.6980391466766916E-2</v>
      </c>
      <c r="F632" s="60">
        <f t="shared" si="111"/>
        <v>0.10385124368198964</v>
      </c>
      <c r="G632" s="60">
        <f t="shared" si="111"/>
        <v>8.5373786722825626E-2</v>
      </c>
      <c r="H632" s="60">
        <f t="shared" si="111"/>
        <v>7.4771332116101513E-2</v>
      </c>
      <c r="I632" s="60">
        <f t="shared" si="111"/>
        <v>7.4456978875238486E-2</v>
      </c>
      <c r="J632" s="60">
        <f t="shared" si="111"/>
        <v>7.9719727906310475E-2</v>
      </c>
      <c r="K632" s="60">
        <f t="shared" si="111"/>
        <v>9.5906774735031036E-2</v>
      </c>
      <c r="L632" s="60">
        <f t="shared" si="111"/>
        <v>0.10239892476965631</v>
      </c>
      <c r="M632" s="60">
        <f t="shared" si="111"/>
        <v>0.11866885475355098</v>
      </c>
      <c r="N632" s="60">
        <f t="shared" si="111"/>
        <v>9.1899278235604329E-2</v>
      </c>
      <c r="O632" s="60">
        <f t="shared" si="111"/>
        <v>9.286326170352506E-2</v>
      </c>
      <c r="P632" s="60">
        <f t="shared" si="111"/>
        <v>9.5376446416581689E-2</v>
      </c>
      <c r="Q632" s="60">
        <f t="shared" si="111"/>
        <v>9.9338693122949531E-2</v>
      </c>
      <c r="R632" s="18"/>
      <c r="S632" s="58" t="s">
        <v>321</v>
      </c>
    </row>
    <row r="633" spans="2:19" ht="14" x14ac:dyDescent="0.3">
      <c r="B633" s="60">
        <f t="shared" ref="B633:Q633" si="112">((B551*(1-B582))/(B457+B432))</f>
        <v>0.14225319940713343</v>
      </c>
      <c r="C633" s="60">
        <f t="shared" si="112"/>
        <v>0.17278880251627979</v>
      </c>
      <c r="D633" s="60">
        <f t="shared" si="112"/>
        <v>0.19655108530820337</v>
      </c>
      <c r="E633" s="60">
        <f t="shared" si="112"/>
        <v>0.1947294567026418</v>
      </c>
      <c r="F633" s="60">
        <f t="shared" si="112"/>
        <v>0.18359715681225003</v>
      </c>
      <c r="G633" s="60">
        <f t="shared" si="112"/>
        <v>0.148535124960225</v>
      </c>
      <c r="H633" s="60">
        <f t="shared" si="112"/>
        <v>0.12679664191328344</v>
      </c>
      <c r="I633" s="60">
        <f t="shared" si="112"/>
        <v>0.12648933563853607</v>
      </c>
      <c r="J633" s="60">
        <f t="shared" si="112"/>
        <v>0.13388618837693958</v>
      </c>
      <c r="K633" s="60">
        <f t="shared" si="112"/>
        <v>0.1560754788766536</v>
      </c>
      <c r="L633" s="60">
        <f t="shared" si="112"/>
        <v>0.16095265341523196</v>
      </c>
      <c r="M633" s="60">
        <f t="shared" si="112"/>
        <v>0.18904044338486997</v>
      </c>
      <c r="N633" s="60">
        <f t="shared" si="112"/>
        <v>0.15844685412776266</v>
      </c>
      <c r="O633" s="60">
        <f t="shared" si="112"/>
        <v>0.15993759973967703</v>
      </c>
      <c r="P633" s="60">
        <f t="shared" si="112"/>
        <v>0.16594687302672984</v>
      </c>
      <c r="Q633" s="60">
        <f t="shared" si="112"/>
        <v>0.17598481989673187</v>
      </c>
      <c r="R633" s="18"/>
      <c r="S633" s="58" t="s">
        <v>322</v>
      </c>
    </row>
    <row r="634" spans="2:19" ht="14" x14ac:dyDescent="0.3">
      <c r="B634" s="60">
        <f t="shared" ref="B634:Q634" si="113">B588/B457</f>
        <v>0.19357900362958866</v>
      </c>
      <c r="C634" s="60">
        <f t="shared" si="113"/>
        <v>0.21671973456380311</v>
      </c>
      <c r="D634" s="60">
        <f t="shared" si="113"/>
        <v>0.26317271031828671</v>
      </c>
      <c r="E634" s="60">
        <f t="shared" si="113"/>
        <v>0.24692632084495625</v>
      </c>
      <c r="F634" s="60">
        <f t="shared" si="113"/>
        <v>0.27175402122716386</v>
      </c>
      <c r="G634" s="60">
        <f t="shared" si="113"/>
        <v>0.24130120117225884</v>
      </c>
      <c r="H634" s="60">
        <f t="shared" si="113"/>
        <v>0.21101821044875915</v>
      </c>
      <c r="I634" s="60">
        <f t="shared" si="113"/>
        <v>0.20699810044966668</v>
      </c>
      <c r="J634" s="60">
        <f t="shared" si="113"/>
        <v>0.23585531071546878</v>
      </c>
      <c r="K634" s="60">
        <f t="shared" si="113"/>
        <v>0.26221856603545796</v>
      </c>
      <c r="L634" s="60">
        <f t="shared" si="113"/>
        <v>0.28184181198723823</v>
      </c>
      <c r="M634" s="60">
        <f t="shared" si="113"/>
        <v>0.29220207527964742</v>
      </c>
      <c r="N634" s="60">
        <f t="shared" si="113"/>
        <v>0.23902825040351872</v>
      </c>
      <c r="O634" s="60">
        <f t="shared" si="113"/>
        <v>0.23767658917033802</v>
      </c>
      <c r="P634" s="60">
        <f t="shared" si="113"/>
        <v>0.25641838661016153</v>
      </c>
      <c r="Q634" s="60">
        <f t="shared" si="113"/>
        <v>0.24924674611027675</v>
      </c>
      <c r="R634" s="18"/>
      <c r="S634" s="58" t="s">
        <v>323</v>
      </c>
    </row>
    <row r="635" spans="2:19" ht="14" x14ac:dyDescent="0.3">
      <c r="B635" s="144" t="s">
        <v>324</v>
      </c>
      <c r="C635" s="145"/>
      <c r="D635" s="145"/>
      <c r="E635" s="145"/>
      <c r="F635" s="145"/>
      <c r="G635" s="145"/>
      <c r="H635" s="145"/>
      <c r="I635" s="145"/>
      <c r="J635" s="145"/>
      <c r="K635" s="145"/>
      <c r="L635" s="145"/>
      <c r="M635" s="145"/>
      <c r="N635" s="145"/>
      <c r="O635" s="59"/>
      <c r="P635" s="59"/>
      <c r="Q635" s="59"/>
      <c r="R635" s="57"/>
      <c r="S635" s="58"/>
    </row>
    <row r="636" spans="2:19" ht="14" x14ac:dyDescent="0.3">
      <c r="B636" s="61">
        <f t="shared" ref="B636:N636" si="114">B378/B414</f>
        <v>0.62004455190261187</v>
      </c>
      <c r="C636" s="61">
        <f t="shared" si="114"/>
        <v>0.66769750413245721</v>
      </c>
      <c r="D636" s="61">
        <f t="shared" si="114"/>
        <v>0.77146051895768386</v>
      </c>
      <c r="E636" s="61">
        <f t="shared" si="114"/>
        <v>0.81774991947776321</v>
      </c>
      <c r="F636" s="61">
        <f t="shared" si="114"/>
        <v>0.70177724541079123</v>
      </c>
      <c r="G636" s="61">
        <f t="shared" si="114"/>
        <v>0.64340469701399361</v>
      </c>
      <c r="H636" s="61">
        <f t="shared" si="114"/>
        <v>0.76241550470008845</v>
      </c>
      <c r="I636" s="61">
        <f t="shared" si="114"/>
        <v>0.68640107450474896</v>
      </c>
      <c r="J636" s="61">
        <f t="shared" si="114"/>
        <v>0.7069443915199275</v>
      </c>
      <c r="K636" s="61">
        <f t="shared" si="114"/>
        <v>0.74795582274884809</v>
      </c>
      <c r="L636" s="61">
        <f t="shared" si="114"/>
        <v>0.80360619551028556</v>
      </c>
      <c r="M636" s="61">
        <f t="shared" si="114"/>
        <v>0.70391919605779618</v>
      </c>
      <c r="N636" s="61">
        <f t="shared" si="114"/>
        <v>0.76799197854051571</v>
      </c>
      <c r="O636" s="61">
        <f>O378/O414</f>
        <v>0.92245634735194204</v>
      </c>
      <c r="P636" s="61">
        <f>P378/P414</f>
        <v>0.87522741190302966</v>
      </c>
      <c r="Q636" s="61">
        <f>Q378/Q414</f>
        <v>0.9074762409994056</v>
      </c>
      <c r="R636" s="18"/>
      <c r="S636" s="58" t="s">
        <v>325</v>
      </c>
    </row>
    <row r="637" spans="2:19" ht="14" x14ac:dyDescent="0.3">
      <c r="B637" s="61">
        <f t="shared" ref="B637:N637" si="115">(B378-B372)/B414</f>
        <v>0.1802836794603607</v>
      </c>
      <c r="C637" s="61">
        <f t="shared" si="115"/>
        <v>0.21670732888646579</v>
      </c>
      <c r="D637" s="61">
        <f t="shared" si="115"/>
        <v>0.28493324352570559</v>
      </c>
      <c r="E637" s="61">
        <f t="shared" si="115"/>
        <v>0.33699681478337024</v>
      </c>
      <c r="F637" s="61">
        <f t="shared" si="115"/>
        <v>0.23986794804705505</v>
      </c>
      <c r="G637" s="61">
        <f t="shared" si="115"/>
        <v>0.18945839889960039</v>
      </c>
      <c r="H637" s="61">
        <f t="shared" si="115"/>
        <v>0.28372291251082532</v>
      </c>
      <c r="I637" s="61">
        <f t="shared" si="115"/>
        <v>0.25687411351174566</v>
      </c>
      <c r="J637" s="61">
        <f t="shared" si="115"/>
        <v>0.27693385734455406</v>
      </c>
      <c r="K637" s="61">
        <f t="shared" si="115"/>
        <v>0.24039368362334607</v>
      </c>
      <c r="L637" s="61">
        <f t="shared" si="115"/>
        <v>0.37041698076423035</v>
      </c>
      <c r="M637" s="61">
        <f t="shared" si="115"/>
        <v>0.23637299284326682</v>
      </c>
      <c r="N637" s="61">
        <f t="shared" si="115"/>
        <v>0.26607265513330669</v>
      </c>
      <c r="O637" s="61">
        <f>(O378-O372)/O414</f>
        <v>0.30949766581986865</v>
      </c>
      <c r="P637" s="61">
        <f>(P378-P372)/P414</f>
        <v>0.31855755435346789</v>
      </c>
      <c r="Q637" s="61">
        <f>(Q378-Q372)/Q414</f>
        <v>0.26944858497631113</v>
      </c>
      <c r="R637" s="18"/>
      <c r="S637" s="58" t="s">
        <v>326</v>
      </c>
    </row>
    <row r="638" spans="2:19" ht="14" x14ac:dyDescent="0.3">
      <c r="B638" s="144" t="s">
        <v>327</v>
      </c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59"/>
      <c r="P638" s="59"/>
      <c r="Q638" s="59"/>
      <c r="R638" s="57"/>
      <c r="S638" s="58"/>
    </row>
    <row r="639" spans="2:19" ht="14" x14ac:dyDescent="0.3">
      <c r="B639" s="61">
        <f t="shared" ref="B639:N639" si="116">B432/B457</f>
        <v>0.54037753452285808</v>
      </c>
      <c r="C639" s="61">
        <f t="shared" si="116"/>
        <v>0.41155732897336517</v>
      </c>
      <c r="D639" s="61">
        <f t="shared" si="116"/>
        <v>0.43762590020248804</v>
      </c>
      <c r="E639" s="61">
        <f t="shared" si="116"/>
        <v>0.369399328531266</v>
      </c>
      <c r="F639" s="61">
        <f t="shared" si="116"/>
        <v>0.55781534270146738</v>
      </c>
      <c r="G639" s="61">
        <f t="shared" si="116"/>
        <v>0.76751406988155524</v>
      </c>
      <c r="H639" s="61">
        <f t="shared" si="116"/>
        <v>0.88207439242322572</v>
      </c>
      <c r="I639" s="61">
        <f t="shared" si="116"/>
        <v>0.84898074158715076</v>
      </c>
      <c r="J639" s="61">
        <f t="shared" si="116"/>
        <v>0.94094116201274614</v>
      </c>
      <c r="K639" s="61">
        <f t="shared" si="116"/>
        <v>0.80775294975056056</v>
      </c>
      <c r="L639" s="61">
        <f t="shared" si="116"/>
        <v>0.86611108693309036</v>
      </c>
      <c r="M639" s="61">
        <f t="shared" si="116"/>
        <v>0.63263090488367779</v>
      </c>
      <c r="N639" s="61">
        <f t="shared" si="116"/>
        <v>0.62041826909551112</v>
      </c>
      <c r="O639" s="61">
        <f>O432/O457</f>
        <v>0.58354961615189871</v>
      </c>
      <c r="P639" s="61">
        <f>P432/P457</f>
        <v>0.63118571805383017</v>
      </c>
      <c r="Q639" s="61">
        <f>Q432/Q457</f>
        <v>0.50886396039824533</v>
      </c>
      <c r="R639" s="18"/>
      <c r="S639" s="58" t="s">
        <v>328</v>
      </c>
    </row>
    <row r="640" spans="2:19" ht="14" x14ac:dyDescent="0.3">
      <c r="B640" s="61">
        <f t="shared" ref="B640:N640" si="117">B432/B588</f>
        <v>2.7915090190094412</v>
      </c>
      <c r="C640" s="61">
        <f t="shared" si="117"/>
        <v>1.8990302373787797</v>
      </c>
      <c r="D640" s="61">
        <f t="shared" si="117"/>
        <v>1.6628848016696485</v>
      </c>
      <c r="E640" s="61">
        <f t="shared" si="117"/>
        <v>1.4959900883276431</v>
      </c>
      <c r="F640" s="61">
        <f t="shared" si="117"/>
        <v>2.0526479798993664</v>
      </c>
      <c r="G640" s="61">
        <f t="shared" si="117"/>
        <v>3.1807304155674152</v>
      </c>
      <c r="H640" s="61">
        <f t="shared" si="117"/>
        <v>4.1800865932251705</v>
      </c>
      <c r="I640" s="61">
        <f t="shared" si="117"/>
        <v>4.1013938762862585</v>
      </c>
      <c r="J640" s="61">
        <f t="shared" si="117"/>
        <v>3.989484736037507</v>
      </c>
      <c r="K640" s="61">
        <f t="shared" si="117"/>
        <v>3.080456742492192</v>
      </c>
      <c r="L640" s="61">
        <f t="shared" si="117"/>
        <v>3.0730397339778235</v>
      </c>
      <c r="M640" s="61">
        <f t="shared" si="117"/>
        <v>2.1650458994113175</v>
      </c>
      <c r="N640" s="61">
        <f t="shared" si="117"/>
        <v>2.5955855345472503</v>
      </c>
      <c r="O640" s="61">
        <f>O432/O588</f>
        <v>2.4552254733581709</v>
      </c>
      <c r="P640" s="61">
        <f>P432/P588</f>
        <v>2.4615462502438863</v>
      </c>
      <c r="Q640" s="61">
        <f>Q432/Q588</f>
        <v>2.0416072359600776</v>
      </c>
      <c r="R640" s="18"/>
      <c r="S640" s="58" t="s">
        <v>329</v>
      </c>
    </row>
    <row r="641" spans="2:19" ht="14" x14ac:dyDescent="0.3">
      <c r="B641" s="146" t="s">
        <v>330</v>
      </c>
      <c r="C641" s="147"/>
      <c r="D641" s="147"/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62"/>
      <c r="P641" s="62"/>
      <c r="Q641" s="62"/>
      <c r="R641" s="63"/>
      <c r="S641" s="64"/>
    </row>
    <row r="642" spans="2:19" ht="14" x14ac:dyDescent="0.3">
      <c r="B642" s="65"/>
      <c r="C642" s="66">
        <f t="shared" ref="C642:N642" si="118">365/(C465/((C366+B366)/2))</f>
        <v>5.3895523003872823</v>
      </c>
      <c r="D642" s="66">
        <f t="shared" si="118"/>
        <v>8.2872671515006164</v>
      </c>
      <c r="E642" s="66">
        <f t="shared" si="118"/>
        <v>10.188408917699043</v>
      </c>
      <c r="F642" s="66">
        <f t="shared" si="118"/>
        <v>11.526618333176327</v>
      </c>
      <c r="G642" s="66">
        <f t="shared" si="118"/>
        <v>11.81915564151352</v>
      </c>
      <c r="H642" s="66">
        <f t="shared" si="118"/>
        <v>11.252979708831063</v>
      </c>
      <c r="I642" s="66">
        <f t="shared" si="118"/>
        <v>11.236851424925657</v>
      </c>
      <c r="J642" s="66">
        <f t="shared" si="118"/>
        <v>11.203755903843089</v>
      </c>
      <c r="K642" s="66">
        <f t="shared" si="118"/>
        <v>11.341993880030039</v>
      </c>
      <c r="L642" s="66">
        <f t="shared" si="118"/>
        <v>10.897778956836598</v>
      </c>
      <c r="M642" s="66">
        <f t="shared" si="118"/>
        <v>10.938322539909501</v>
      </c>
      <c r="N642" s="67">
        <f t="shared" si="118"/>
        <v>11.355093464396337</v>
      </c>
      <c r="O642" s="67">
        <f>365/(O465/((O366+M366)/2))</f>
        <v>10.595029187766903</v>
      </c>
      <c r="P642" s="67">
        <f>365/(P465/((P366+M366)/2))</f>
        <v>10.87518318177915</v>
      </c>
      <c r="Q642" s="67">
        <f>365/(Q465/((Q366+N366)/2))</f>
        <v>8.9867000521257712</v>
      </c>
      <c r="R642" s="63"/>
      <c r="S642" s="64" t="s">
        <v>331</v>
      </c>
    </row>
    <row r="643" spans="2:19" ht="14" x14ac:dyDescent="0.3">
      <c r="B643" s="65"/>
      <c r="C643" s="66">
        <f t="shared" ref="C643:N643" si="119">365/(C503/((C372+B372)/2))</f>
        <v>66.778657225982087</v>
      </c>
      <c r="D643" s="66">
        <f t="shared" si="119"/>
        <v>66.918911632490477</v>
      </c>
      <c r="E643" s="66">
        <f t="shared" si="119"/>
        <v>70.117417255976832</v>
      </c>
      <c r="F643" s="66">
        <f t="shared" si="119"/>
        <v>69.510407126944997</v>
      </c>
      <c r="G643" s="66">
        <f t="shared" si="119"/>
        <v>73.744726865007934</v>
      </c>
      <c r="H643" s="66">
        <f t="shared" si="119"/>
        <v>74.786790973106164</v>
      </c>
      <c r="I643" s="66">
        <f t="shared" si="119"/>
        <v>76.723407606594392</v>
      </c>
      <c r="J643" s="66">
        <f t="shared" si="119"/>
        <v>77.624157036855337</v>
      </c>
      <c r="K643" s="66">
        <f t="shared" si="119"/>
        <v>82.921053123851152</v>
      </c>
      <c r="L643" s="66">
        <f t="shared" si="119"/>
        <v>84.162984822991504</v>
      </c>
      <c r="M643" s="66">
        <f t="shared" si="119"/>
        <v>79.740863561617886</v>
      </c>
      <c r="N643" s="67">
        <f t="shared" si="119"/>
        <v>85.834676154664351</v>
      </c>
      <c r="O643" s="67">
        <f>365/(O503/((O372+M372)/2))</f>
        <v>92.157318402259079</v>
      </c>
      <c r="P643" s="67">
        <f>365/(P503/((P372+M372)/2))</f>
        <v>89.978099486960716</v>
      </c>
      <c r="Q643" s="67">
        <f>365/(Q503/((Q372+N372)/2))</f>
        <v>86.849648188809525</v>
      </c>
      <c r="R643" s="63"/>
      <c r="S643" s="64" t="s">
        <v>332</v>
      </c>
    </row>
    <row r="644" spans="2:19" ht="14" x14ac:dyDescent="0.3">
      <c r="B644" s="65"/>
      <c r="C644" s="66">
        <f t="shared" ref="C644:N644" si="120">365/(C503/((C408+B408)/2))</f>
        <v>97.568086894051149</v>
      </c>
      <c r="D644" s="66">
        <f t="shared" si="120"/>
        <v>100.19940307494539</v>
      </c>
      <c r="E644" s="66">
        <f t="shared" si="120"/>
        <v>109.71992203653977</v>
      </c>
      <c r="F644" s="66">
        <f t="shared" si="120"/>
        <v>109.83898935619841</v>
      </c>
      <c r="G644" s="66">
        <f t="shared" si="120"/>
        <v>119.07965316077552</v>
      </c>
      <c r="H644" s="66">
        <f t="shared" si="120"/>
        <v>119.00935350698289</v>
      </c>
      <c r="I644" s="66">
        <f t="shared" si="120"/>
        <v>116.27987392150177</v>
      </c>
      <c r="J644" s="66">
        <f t="shared" si="120"/>
        <v>115.36216804426878</v>
      </c>
      <c r="K644" s="66">
        <f t="shared" si="120"/>
        <v>116.4878750685596</v>
      </c>
      <c r="L644" s="66">
        <f t="shared" si="120"/>
        <v>116.32240330279808</v>
      </c>
      <c r="M644" s="66">
        <f t="shared" si="120"/>
        <v>109.73197453751817</v>
      </c>
      <c r="N644" s="67">
        <f t="shared" si="120"/>
        <v>112.09688550398127</v>
      </c>
      <c r="O644" s="67">
        <f>365/(O503/((O408+M408)/2))</f>
        <v>112.39053611315681</v>
      </c>
      <c r="P644" s="67">
        <f>365/(P503/((P408+M408)/2))</f>
        <v>111.78718725291644</v>
      </c>
      <c r="Q644" s="67">
        <f>365/(Q503/((Q408+N408)/2))</f>
        <v>101.31740643295532</v>
      </c>
      <c r="R644" s="63"/>
      <c r="S644" s="64" t="s">
        <v>333</v>
      </c>
    </row>
    <row r="645" spans="2:19" ht="14" x14ac:dyDescent="0.3">
      <c r="B645" s="68"/>
      <c r="C645" s="69">
        <f t="shared" ref="C645:M645" si="121">C643+C642-C644</f>
        <v>-25.399877367681782</v>
      </c>
      <c r="D645" s="69">
        <f t="shared" si="121"/>
        <v>-24.993224290954302</v>
      </c>
      <c r="E645" s="69">
        <f t="shared" si="121"/>
        <v>-29.414095862863888</v>
      </c>
      <c r="F645" s="69">
        <f t="shared" si="121"/>
        <v>-28.801963896077083</v>
      </c>
      <c r="G645" s="69">
        <f t="shared" si="121"/>
        <v>-33.515770654254069</v>
      </c>
      <c r="H645" s="69">
        <f t="shared" si="121"/>
        <v>-32.969582825045663</v>
      </c>
      <c r="I645" s="69">
        <f t="shared" si="121"/>
        <v>-28.319614889981722</v>
      </c>
      <c r="J645" s="69">
        <f t="shared" si="121"/>
        <v>-26.534255103570359</v>
      </c>
      <c r="K645" s="69">
        <f t="shared" si="121"/>
        <v>-22.22482806467842</v>
      </c>
      <c r="L645" s="69">
        <f t="shared" si="121"/>
        <v>-21.261639522969972</v>
      </c>
      <c r="M645" s="69">
        <f t="shared" si="121"/>
        <v>-19.052788435990777</v>
      </c>
      <c r="N645" s="70">
        <f>N643+N642-N644</f>
        <v>-14.907115884920586</v>
      </c>
      <c r="O645" s="70">
        <f>O643+O642-O644</f>
        <v>-9.638188523130836</v>
      </c>
      <c r="P645" s="70">
        <f>P643+P642-P644</f>
        <v>-10.933904584176574</v>
      </c>
      <c r="Q645" s="70">
        <f>Q643+Q642-Q644</f>
        <v>-5.4810581920200292</v>
      </c>
      <c r="R645" s="63"/>
      <c r="S645" s="64" t="s">
        <v>334</v>
      </c>
    </row>
    <row r="646" spans="2:19" ht="14" x14ac:dyDescent="0.3">
      <c r="B646" s="148" t="s">
        <v>335</v>
      </c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59"/>
      <c r="P646" s="59"/>
      <c r="Q646" s="59"/>
      <c r="R646" s="57"/>
      <c r="S646" s="58"/>
    </row>
    <row r="647" spans="2:19" ht="14" x14ac:dyDescent="0.3">
      <c r="B647" s="71">
        <v>1933610.6</v>
      </c>
      <c r="C647" s="71">
        <v>3703926.216</v>
      </c>
      <c r="D647" s="71">
        <v>4352991.8619999997</v>
      </c>
      <c r="E647" s="71">
        <v>5836721.415</v>
      </c>
      <c r="F647" s="71">
        <v>7041430.0180000002</v>
      </c>
      <c r="G647" s="71">
        <v>9589550.9879999999</v>
      </c>
      <c r="H647" s="71">
        <v>12329315.446</v>
      </c>
      <c r="I647" s="71">
        <v>13151198.025</v>
      </c>
      <c r="J647" s="71">
        <v>13151198.025</v>
      </c>
      <c r="K647" s="71">
        <v>13151198.025</v>
      </c>
      <c r="L647" s="71">
        <v>13151198.025</v>
      </c>
      <c r="M647" s="71">
        <v>13151198.025</v>
      </c>
      <c r="N647" s="72">
        <v>13151198.025</v>
      </c>
      <c r="O647" s="72">
        <v>13151198.025</v>
      </c>
      <c r="P647" s="72">
        <v>13151198.025</v>
      </c>
      <c r="Q647" s="72">
        <v>13151198.025</v>
      </c>
      <c r="R647" s="73"/>
      <c r="S647" s="74" t="s">
        <v>336</v>
      </c>
    </row>
    <row r="648" spans="2:19" ht="14" x14ac:dyDescent="0.3">
      <c r="B648" s="30">
        <f t="shared" ref="B648:Q648" si="122">B457/B647</f>
        <v>2.5631887826845796</v>
      </c>
      <c r="C648" s="30">
        <f t="shared" si="122"/>
        <v>1.423741374010135</v>
      </c>
      <c r="D648" s="30">
        <f t="shared" si="122"/>
        <v>1.4330844205010371</v>
      </c>
      <c r="E648" s="30">
        <f t="shared" si="122"/>
        <v>1.3914134207482987</v>
      </c>
      <c r="F648" s="30">
        <f t="shared" si="122"/>
        <v>1.4002686534972533</v>
      </c>
      <c r="G648" s="30">
        <f t="shared" si="122"/>
        <v>1.3260661814002339</v>
      </c>
      <c r="H648" s="30">
        <f t="shared" si="122"/>
        <v>1.2735194876609373</v>
      </c>
      <c r="I648" s="30">
        <f t="shared" si="122"/>
        <v>1.2852533516618536</v>
      </c>
      <c r="J648" s="30">
        <f t="shared" si="122"/>
        <v>1.329944637496248</v>
      </c>
      <c r="K648" s="30">
        <f t="shared" si="122"/>
        <v>1.416965082160262</v>
      </c>
      <c r="L648" s="30">
        <f t="shared" si="122"/>
        <v>1.5142416753320842</v>
      </c>
      <c r="M648" s="30">
        <f t="shared" si="122"/>
        <v>1.6073119308079158</v>
      </c>
      <c r="N648" s="30">
        <f t="shared" si="122"/>
        <v>1.6397928073933021</v>
      </c>
      <c r="O648" s="30">
        <f t="shared" si="122"/>
        <v>1.7405585191923989</v>
      </c>
      <c r="P648" s="30">
        <f t="shared" si="122"/>
        <v>1.8436251453220742</v>
      </c>
      <c r="Q648" s="30">
        <f t="shared" si="122"/>
        <v>1.9660432419045717</v>
      </c>
      <c r="R648" s="18"/>
      <c r="S648" s="74" t="s">
        <v>337</v>
      </c>
    </row>
    <row r="649" spans="2:19" ht="14" x14ac:dyDescent="0.3">
      <c r="B649" s="30">
        <f t="shared" ref="B649:Q649" si="123">B588/B647</f>
        <v>0.49617953066661918</v>
      </c>
      <c r="C649" s="30">
        <f t="shared" si="123"/>
        <v>0.30855285266298083</v>
      </c>
      <c r="D649" s="30">
        <f t="shared" si="123"/>
        <v>0.37714871105816922</v>
      </c>
      <c r="E649" s="30">
        <f t="shared" si="123"/>
        <v>0.34357659675967245</v>
      </c>
      <c r="F649" s="30">
        <f t="shared" si="123"/>
        <v>0.38052863738622472</v>
      </c>
      <c r="G649" s="30">
        <f t="shared" si="123"/>
        <v>0.3199813624057869</v>
      </c>
      <c r="H649" s="30">
        <f t="shared" si="123"/>
        <v>0.26873580325783158</v>
      </c>
      <c r="I649" s="30">
        <f t="shared" si="123"/>
        <v>0.26604500239057116</v>
      </c>
      <c r="J649" s="30">
        <f t="shared" si="123"/>
        <v>0.3136745057110491</v>
      </c>
      <c r="K649" s="30">
        <f t="shared" si="123"/>
        <v>0.37155455196637877</v>
      </c>
      <c r="L649" s="30">
        <f t="shared" si="123"/>
        <v>0.42677661756218599</v>
      </c>
      <c r="M649" s="30">
        <f t="shared" si="123"/>
        <v>0.46965988180381008</v>
      </c>
      <c r="N649" s="30">
        <f t="shared" si="123"/>
        <v>0.39195680577549513</v>
      </c>
      <c r="O649" s="30">
        <f t="shared" si="123"/>
        <v>0.4136900120930237</v>
      </c>
      <c r="P649" s="30">
        <f t="shared" si="123"/>
        <v>0.47273938527741083</v>
      </c>
      <c r="Q649" s="30">
        <f t="shared" si="123"/>
        <v>0.49002988075681414</v>
      </c>
      <c r="R649" s="18"/>
      <c r="S649" s="58" t="s">
        <v>338</v>
      </c>
    </row>
    <row r="650" spans="2:19" ht="14" x14ac:dyDescent="0.3">
      <c r="B650" s="75"/>
      <c r="C650" s="75">
        <f t="shared" ref="C650:M650" si="124">+C649/B649-1</f>
        <v>-0.378142721348382</v>
      </c>
      <c r="D650" s="76">
        <f t="shared" si="124"/>
        <v>0.22231477623093876</v>
      </c>
      <c r="E650" s="75">
        <f t="shared" si="124"/>
        <v>-8.9015588053590888E-2</v>
      </c>
      <c r="F650" s="76">
        <f t="shared" si="124"/>
        <v>0.10755109915824601</v>
      </c>
      <c r="G650" s="75">
        <f t="shared" si="124"/>
        <v>-0.1591135831361471</v>
      </c>
      <c r="H650" s="76">
        <f t="shared" si="124"/>
        <v>-0.16015169996984968</v>
      </c>
      <c r="I650" s="75">
        <f t="shared" si="124"/>
        <v>-1.0012811224408447E-2</v>
      </c>
      <c r="J650" s="76">
        <f t="shared" si="124"/>
        <v>0.17902799485988763</v>
      </c>
      <c r="K650" s="75">
        <f t="shared" si="124"/>
        <v>0.18452263477430209</v>
      </c>
      <c r="L650" s="76">
        <f t="shared" si="124"/>
        <v>0.14862438181299464</v>
      </c>
      <c r="M650" s="75">
        <f t="shared" si="124"/>
        <v>0.1004817566777203</v>
      </c>
      <c r="N650" s="77">
        <f>+N649/M649-1</f>
        <v>-0.16544541920396272</v>
      </c>
      <c r="O650" s="77">
        <f>+O649/M649-1</f>
        <v>-0.119171067998877</v>
      </c>
      <c r="P650" s="77">
        <f>+P649/M649-1</f>
        <v>6.5568799740216566E-3</v>
      </c>
      <c r="Q650" s="77">
        <f>+Q649/N649-1</f>
        <v>0.25021398668478101</v>
      </c>
      <c r="R650" s="78"/>
      <c r="S650" s="79" t="s">
        <v>339</v>
      </c>
    </row>
    <row r="651" spans="2:19" ht="14" x14ac:dyDescent="0.3">
      <c r="B651" s="80">
        <v>5.2852929637055256E-2</v>
      </c>
      <c r="C651" s="80">
        <v>7.4600372984633262E-2</v>
      </c>
      <c r="D651" s="80">
        <v>1.3999007934149993E-2</v>
      </c>
      <c r="E651" s="80">
        <v>7.405305738304549E-2</v>
      </c>
      <c r="F651" s="80">
        <v>2.3528700938419793E-2</v>
      </c>
      <c r="G651" s="80">
        <v>2.6812835156249999E-2</v>
      </c>
      <c r="H651" s="80">
        <v>8.6350937500000002E-2</v>
      </c>
      <c r="I651" s="80">
        <v>0.25</v>
      </c>
      <c r="J651" s="80">
        <v>0.27</v>
      </c>
      <c r="K651" s="80">
        <v>0.31</v>
      </c>
      <c r="L651" s="80">
        <v>0.35</v>
      </c>
      <c r="M651" s="80">
        <v>0.38</v>
      </c>
      <c r="N651" s="80">
        <v>0.30000000000000004</v>
      </c>
      <c r="O651" s="80">
        <v>0.32</v>
      </c>
      <c r="P651" s="80">
        <v>0.38</v>
      </c>
      <c r="Q651" s="80">
        <v>0</v>
      </c>
      <c r="R651" s="18"/>
      <c r="S651" s="74" t="s">
        <v>340</v>
      </c>
    </row>
    <row r="652" spans="2:19" ht="14" x14ac:dyDescent="0.3">
      <c r="B652" s="75">
        <f t="shared" ref="B652:Q652" si="125">+B651/B661</f>
        <v>7.5162457672187807E-2</v>
      </c>
      <c r="C652" s="75">
        <f t="shared" si="125"/>
        <v>7.1121779719253084E-2</v>
      </c>
      <c r="D652" s="76">
        <f t="shared" si="125"/>
        <v>6.1831897483971346E-3</v>
      </c>
      <c r="E652" s="75">
        <f t="shared" si="125"/>
        <v>1.9936984231516651E-2</v>
      </c>
      <c r="F652" s="76">
        <f t="shared" si="125"/>
        <v>4.0883543923828222E-3</v>
      </c>
      <c r="G652" s="75">
        <f t="shared" si="125"/>
        <v>3.2943310802774129E-3</v>
      </c>
      <c r="H652" s="76">
        <f t="shared" si="125"/>
        <v>1.1236112360144081E-2</v>
      </c>
      <c r="I652" s="75">
        <f t="shared" si="125"/>
        <v>3.5618483143213024E-2</v>
      </c>
      <c r="J652" s="76">
        <f t="shared" si="125"/>
        <v>2.9125405960294427E-2</v>
      </c>
      <c r="K652" s="75">
        <f t="shared" si="125"/>
        <v>2.8838645031097607E-2</v>
      </c>
      <c r="L652" s="76">
        <f t="shared" si="125"/>
        <v>2.4255674075832775E-2</v>
      </c>
      <c r="M652" s="75">
        <f t="shared" si="125"/>
        <v>2.2985149171498673E-2</v>
      </c>
      <c r="N652" s="77">
        <f t="shared" si="125"/>
        <v>2.1283248561088559E-2</v>
      </c>
      <c r="O652" s="77">
        <f t="shared" si="125"/>
        <v>2.2719675025723574E-2</v>
      </c>
      <c r="P652" s="77">
        <f t="shared" si="125"/>
        <v>2.6273619653871625E-2</v>
      </c>
      <c r="Q652" s="77">
        <f t="shared" si="125"/>
        <v>0</v>
      </c>
      <c r="R652" s="18"/>
      <c r="S652" s="79" t="s">
        <v>341</v>
      </c>
    </row>
    <row r="653" spans="2:19" x14ac:dyDescent="0.25">
      <c r="B653" s="81">
        <f t="shared" ref="B653:M653" si="126">+B651/B649</f>
        <v>0.10651977030581478</v>
      </c>
      <c r="C653" s="81">
        <f t="shared" si="126"/>
        <v>0.24177502279039398</v>
      </c>
      <c r="D653" s="82">
        <f t="shared" si="126"/>
        <v>3.7118005507357728E-2</v>
      </c>
      <c r="E653" s="81">
        <f t="shared" si="126"/>
        <v>0.21553580215140405</v>
      </c>
      <c r="F653" s="82">
        <f t="shared" si="126"/>
        <v>6.1831616931734085E-2</v>
      </c>
      <c r="G653" s="81">
        <f t="shared" si="126"/>
        <v>8.3794990291487945E-2</v>
      </c>
      <c r="H653" s="82">
        <f t="shared" si="126"/>
        <v>0.32132278785775648</v>
      </c>
      <c r="I653" s="81">
        <f t="shared" si="126"/>
        <v>0.93969064539308256</v>
      </c>
      <c r="J653" s="82">
        <f t="shared" si="126"/>
        <v>0.86076488552346297</v>
      </c>
      <c r="K653" s="81">
        <f t="shared" si="126"/>
        <v>0.8343323971120431</v>
      </c>
      <c r="L653" s="82">
        <f t="shared" si="126"/>
        <v>0.82010116205347439</v>
      </c>
      <c r="M653" s="81">
        <f t="shared" si="126"/>
        <v>0.80909614536490582</v>
      </c>
      <c r="N653" s="83">
        <f>+N651/N649</f>
        <v>0.76539046032494185</v>
      </c>
      <c r="O653" s="83">
        <f>+O651/O649</f>
        <v>0.77352604763405253</v>
      </c>
      <c r="P653" s="83">
        <f>+P651/P649</f>
        <v>0.80382555766325692</v>
      </c>
      <c r="Q653" s="83">
        <f>+Q651/Q649</f>
        <v>0</v>
      </c>
      <c r="R653" s="57"/>
      <c r="S653" s="84" t="s">
        <v>342</v>
      </c>
    </row>
    <row r="654" spans="2:19" ht="14" x14ac:dyDescent="0.3">
      <c r="B654" s="39">
        <f t="shared" ref="B654:M654" si="127">+B661*B647</f>
        <v>1359681.2578027225</v>
      </c>
      <c r="C654" s="39">
        <f t="shared" si="127"/>
        <v>3885086.6543538058</v>
      </c>
      <c r="D654" s="39">
        <f t="shared" si="127"/>
        <v>9855361.0827203151</v>
      </c>
      <c r="E654" s="39">
        <f t="shared" si="127"/>
        <v>21679661.319617994</v>
      </c>
      <c r="F654" s="39">
        <f t="shared" si="127"/>
        <v>40523811.091575369</v>
      </c>
      <c r="G654" s="39">
        <f t="shared" si="127"/>
        <v>78050154.522430748</v>
      </c>
      <c r="H654" s="39">
        <f t="shared" si="127"/>
        <v>94752340.789308265</v>
      </c>
      <c r="I654" s="39">
        <f t="shared" si="127"/>
        <v>92305994.419542789</v>
      </c>
      <c r="J654" s="39">
        <f t="shared" si="127"/>
        <v>121914986.2354092</v>
      </c>
      <c r="K654" s="39">
        <f t="shared" si="127"/>
        <v>141368340.41106242</v>
      </c>
      <c r="L654" s="39">
        <f t="shared" si="127"/>
        <v>189766703.42615357</v>
      </c>
      <c r="M654" s="39">
        <f t="shared" si="127"/>
        <v>217421049.2267237</v>
      </c>
      <c r="N654" s="39">
        <f>+N661*N647</f>
        <v>185373928.9928309</v>
      </c>
      <c r="O654" s="39">
        <f>+O661*O647</f>
        <v>185230790.63565841</v>
      </c>
      <c r="P654" s="39">
        <f>+P661*P647</f>
        <v>190208099.04902408</v>
      </c>
      <c r="Q654" s="39">
        <f>+Q661*Q647</f>
        <v>190692371.36250001</v>
      </c>
      <c r="R654" s="18"/>
      <c r="S654" s="58" t="s">
        <v>343</v>
      </c>
    </row>
    <row r="655" spans="2:19" ht="14" x14ac:dyDescent="0.3">
      <c r="B655" s="85">
        <f t="shared" ref="B655:M655" si="128">+B661/B$648</f>
        <v>0.27433896710221917</v>
      </c>
      <c r="C655" s="85">
        <f t="shared" si="128"/>
        <v>0.73672817201883589</v>
      </c>
      <c r="D655" s="86">
        <f t="shared" si="128"/>
        <v>1.579839291445438</v>
      </c>
      <c r="E655" s="85">
        <f t="shared" si="128"/>
        <v>2.6694841114173826</v>
      </c>
      <c r="F655" s="86">
        <f t="shared" si="128"/>
        <v>4.1099642857484806</v>
      </c>
      <c r="G655" s="85">
        <f t="shared" si="128"/>
        <v>6.1377655484011377</v>
      </c>
      <c r="H655" s="86">
        <f t="shared" si="128"/>
        <v>6.0345569265276184</v>
      </c>
      <c r="I655" s="85">
        <f t="shared" si="128"/>
        <v>5.4610461041981067</v>
      </c>
      <c r="J655" s="86">
        <f t="shared" si="128"/>
        <v>6.9704082341329539</v>
      </c>
      <c r="K655" s="85">
        <f t="shared" si="128"/>
        <v>7.586259497689011</v>
      </c>
      <c r="L655" s="86">
        <f t="shared" si="128"/>
        <v>9.5292671233691628</v>
      </c>
      <c r="M655" s="85">
        <f t="shared" si="128"/>
        <v>10.285753249300049</v>
      </c>
      <c r="N655" s="87">
        <f>+N661/N$648</f>
        <v>8.5959594975315863</v>
      </c>
      <c r="O655" s="87">
        <f>+O661/O$648</f>
        <v>8.0920626033566609</v>
      </c>
      <c r="P655" s="87">
        <f>+P661/P$648</f>
        <v>7.8449659897414588</v>
      </c>
      <c r="Q655" s="87">
        <f>+Q661/Q$648</f>
        <v>7.3752192682971538</v>
      </c>
      <c r="R655" s="88">
        <f>(SUM(INDEX($B655:$Q655,,$S$348-$B$348-$R$348+1):INDEX($B655:$Q655,$S$348-$B$348+1))-MAX(INDEX($B655:$Q655,,$S$348-$B$348-$R$348+1):INDEX($B655:$Q655,$S$348-$B$348+1))-MIN(INDEX($B655:$Q655,,$S$348-$B$348-$R$348+1):INDEX($B655:$Q655,$S$348-$B$348+1)))/(COUNT(INDEX($B655:$Q655,,$S$348-$B$348-$R$348+1):INDEX($B655:$Q655,$S$348-$B$348+1))-2)</f>
        <v>6.7005799325342279</v>
      </c>
      <c r="S655" s="89" t="s">
        <v>344</v>
      </c>
    </row>
    <row r="656" spans="2:19" ht="14" x14ac:dyDescent="0.3">
      <c r="B656" s="85">
        <f t="shared" ref="B656:M656" si="129">+B661/B$649</f>
        <v>1.4171938172962386</v>
      </c>
      <c r="C656" s="85">
        <f t="shared" si="129"/>
        <v>3.3994512474909855</v>
      </c>
      <c r="D656" s="86">
        <f t="shared" si="129"/>
        <v>6.003051340447672</v>
      </c>
      <c r="E656" s="85">
        <f t="shared" si="129"/>
        <v>10.810852817482905</v>
      </c>
      <c r="F656" s="86">
        <f t="shared" si="129"/>
        <v>15.123839813626494</v>
      </c>
      <c r="G656" s="85">
        <f t="shared" si="129"/>
        <v>25.436116847257392</v>
      </c>
      <c r="H656" s="86">
        <f t="shared" si="129"/>
        <v>28.597327755241153</v>
      </c>
      <c r="I656" s="85">
        <f t="shared" si="129"/>
        <v>26.382107334970474</v>
      </c>
      <c r="J656" s="86">
        <f t="shared" si="129"/>
        <v>29.553747223194467</v>
      </c>
      <c r="K656" s="85">
        <f t="shared" si="129"/>
        <v>28.931054014928808</v>
      </c>
      <c r="L656" s="86">
        <f t="shared" si="129"/>
        <v>33.810693509877964</v>
      </c>
      <c r="M656" s="85">
        <f t="shared" si="129"/>
        <v>35.200822032000382</v>
      </c>
      <c r="N656" s="87">
        <f>+N661/N$649</f>
        <v>35.962106918409027</v>
      </c>
      <c r="O656" s="87">
        <f>+O661/O$649</f>
        <v>34.046527811610602</v>
      </c>
      <c r="P656" s="87">
        <f>+P661/P$649</f>
        <v>30.59439727958484</v>
      </c>
      <c r="Q656" s="87">
        <f>+Q661/Q$649</f>
        <v>29.590032300899377</v>
      </c>
      <c r="R656" s="88">
        <f>(SUM(INDEX($B656:$Q656,,$S$348-$B$348-$R$348+1):INDEX($B656:$Q656,$S$348-$B$348+1))-MAX(INDEX($B656:$Q656,,$S$348-$B$348-$R$348+1):INDEX($B656:$Q656,$S$348-$B$348+1))-MIN(INDEX($B656:$Q656,,$S$348-$B$348-$R$348+1):INDEX($B656:$Q656,$S$348-$B$348+1)))/(COUNT(INDEX($B656:$Q656,,$S$348-$B$348-$R$348+1):INDEX($B656:$Q656,$S$348-$B$348+1))-2)</f>
        <v>27.339793228389578</v>
      </c>
      <c r="S656" s="89" t="s">
        <v>345</v>
      </c>
    </row>
    <row r="657" spans="1:19" ht="14" x14ac:dyDescent="0.3">
      <c r="B657" s="85">
        <f t="shared" ref="B657:Q657" si="130">+(B654+B432-B354-B360)/B559</f>
        <v>1.5302632229356623</v>
      </c>
      <c r="C657" s="85">
        <f t="shared" si="130"/>
        <v>1.9870538794494181</v>
      </c>
      <c r="D657" s="86">
        <f t="shared" si="130"/>
        <v>3.3669498051876845</v>
      </c>
      <c r="E657" s="85">
        <f t="shared" si="130"/>
        <v>5.4654877856065829</v>
      </c>
      <c r="F657" s="86">
        <f t="shared" si="130"/>
        <v>9.1182769706789291</v>
      </c>
      <c r="G657" s="85">
        <f t="shared" si="130"/>
        <v>14.916861357383986</v>
      </c>
      <c r="H657" s="86">
        <f t="shared" si="130"/>
        <v>15.293777357499325</v>
      </c>
      <c r="I657" s="85">
        <f t="shared" si="130"/>
        <v>13.493608949917094</v>
      </c>
      <c r="J657" s="86">
        <f t="shared" si="130"/>
        <v>15.81263815135874</v>
      </c>
      <c r="K657" s="85">
        <f t="shared" si="130"/>
        <v>16.191185487082841</v>
      </c>
      <c r="L657" s="86">
        <f t="shared" si="130"/>
        <v>19.248972974456766</v>
      </c>
      <c r="M657" s="85">
        <f t="shared" si="130"/>
        <v>20.780136150568332</v>
      </c>
      <c r="N657" s="87">
        <f t="shared" si="130"/>
        <v>19.883694825454388</v>
      </c>
      <c r="O657" s="87">
        <f t="shared" si="130"/>
        <v>18.886873927092235</v>
      </c>
      <c r="P657" s="87">
        <f t="shared" si="130"/>
        <v>17.795372262895178</v>
      </c>
      <c r="Q657" s="87">
        <f t="shared" si="130"/>
        <v>16.918587666692961</v>
      </c>
      <c r="R657" s="88">
        <f>(SUM(INDEX($B657:$Q657,,$S$348-$B$348-$R$348+1):INDEX($B657:$Q657,$S$348-$B$348+1))-MAX(INDEX($B657:$Q657,,$S$348-$B$348-$R$348+1):INDEX($B657:$Q657,$S$348-$B$348+1))-MIN(INDEX($B657:$Q657,,$S$348-$B$348-$R$348+1):INDEX($B657:$Q657,$S$348-$B$348+1)))/(COUNT(INDEX($B657:$Q657,,$S$348-$B$348-$R$348+1):INDEX($B657:$Q657,$S$348-$B$348+1))-2)</f>
        <v>15.252111476343252</v>
      </c>
      <c r="S657" s="89" t="s">
        <v>346</v>
      </c>
    </row>
    <row r="658" spans="1:19" ht="14" x14ac:dyDescent="0.3">
      <c r="B658" s="85">
        <f t="shared" ref="B658:Q658" si="131">B654/B465</f>
        <v>7.1000171474420976E-2</v>
      </c>
      <c r="C658" s="85">
        <f t="shared" si="131"/>
        <v>0.18488656495485542</v>
      </c>
      <c r="D658" s="86">
        <f t="shared" si="131"/>
        <v>0.39674641976518821</v>
      </c>
      <c r="E658" s="85">
        <f t="shared" si="131"/>
        <v>0.74304269548960122</v>
      </c>
      <c r="F658" s="86">
        <f t="shared" si="131"/>
        <v>1.1436107827680031</v>
      </c>
      <c r="G658" s="85">
        <f t="shared" si="131"/>
        <v>1.8985558615979294</v>
      </c>
      <c r="H658" s="86">
        <f t="shared" si="131"/>
        <v>1.9276014482475461</v>
      </c>
      <c r="I658" s="85">
        <f t="shared" si="131"/>
        <v>1.7096883045134115</v>
      </c>
      <c r="J658" s="86">
        <f t="shared" si="131"/>
        <v>2.0792460780032735</v>
      </c>
      <c r="K658" s="85">
        <f t="shared" si="131"/>
        <v>2.3796475882086097</v>
      </c>
      <c r="L658" s="86">
        <f t="shared" si="131"/>
        <v>2.985816919594892</v>
      </c>
      <c r="M658" s="85">
        <f t="shared" si="131"/>
        <v>3.3319542481820896</v>
      </c>
      <c r="N658" s="87">
        <f t="shared" si="131"/>
        <v>3.1326924329068748</v>
      </c>
      <c r="O658" s="87">
        <f t="shared" si="131"/>
        <v>2.9976953090137086</v>
      </c>
      <c r="P658" s="87">
        <f t="shared" si="131"/>
        <v>2.8469378392409088</v>
      </c>
      <c r="Q658" s="87">
        <f t="shared" si="131"/>
        <v>2.6933253840451474</v>
      </c>
      <c r="R658" s="88">
        <f>(SUM(INDEX($B658:$Q658,,$S$348-$B$348-$R$348+1):INDEX($B658:$Q658,$S$348-$B$348+1))-MAX(INDEX($B658:$Q658,,$S$348-$B$348-$R$348+1):INDEX($B658:$Q658,$S$348-$B$348+1))-MIN(INDEX($B658:$Q658,,$S$348-$B$348-$R$348+1):INDEX($B658:$Q658,$S$348-$B$348+1)))/(COUNT(INDEX($B658:$Q658,,$S$348-$B$348-$R$348+1):INDEX($B658:$Q658,$S$348-$B$348+1))-2)</f>
        <v>2.2114883869691586</v>
      </c>
      <c r="S658" s="89" t="s">
        <v>347</v>
      </c>
    </row>
    <row r="659" spans="1:19" s="35" customFormat="1" ht="14" x14ac:dyDescent="0.3">
      <c r="A659" s="90"/>
      <c r="B659" s="80">
        <v>0.85319729271246358</v>
      </c>
      <c r="C659" s="80">
        <v>1.4776612341186972</v>
      </c>
      <c r="D659" s="80">
        <v>3.5150010156729281</v>
      </c>
      <c r="E659" s="80">
        <v>5.2671855160936518</v>
      </c>
      <c r="F659" s="80">
        <v>7.0172430891296838</v>
      </c>
      <c r="G659" s="80">
        <v>10.562103899648436</v>
      </c>
      <c r="H659" s="80">
        <v>9.2501156249999994</v>
      </c>
      <c r="I659" s="80">
        <v>8.296875</v>
      </c>
      <c r="J659" s="80">
        <v>11.5</v>
      </c>
      <c r="K659" s="80">
        <v>13.7</v>
      </c>
      <c r="L659" s="80">
        <v>16.100000000000001</v>
      </c>
      <c r="M659" s="80">
        <v>18.8</v>
      </c>
      <c r="N659" s="91">
        <v>16.7</v>
      </c>
      <c r="O659" s="91">
        <v>15.4</v>
      </c>
      <c r="P659" s="91">
        <v>16.600000000000001</v>
      </c>
      <c r="Q659" s="91">
        <v>15.9</v>
      </c>
      <c r="R659" s="78"/>
      <c r="S659" s="92" t="s">
        <v>348</v>
      </c>
    </row>
    <row r="660" spans="1:19" s="96" customFormat="1" ht="14" x14ac:dyDescent="0.3">
      <c r="A660" s="93"/>
      <c r="B660" s="80">
        <v>0.40470243264945172</v>
      </c>
      <c r="C660" s="80">
        <v>0.4620856133982546</v>
      </c>
      <c r="D660" s="80">
        <v>1.159175026376609</v>
      </c>
      <c r="E660" s="80">
        <v>2.5944055115681137</v>
      </c>
      <c r="F660" s="80">
        <v>4.8654510275780343</v>
      </c>
      <c r="G660" s="80">
        <v>6.2497656210937507</v>
      </c>
      <c r="H660" s="80">
        <v>5.9063238281250001</v>
      </c>
      <c r="I660" s="80">
        <v>5.95</v>
      </c>
      <c r="J660" s="80">
        <v>6.4</v>
      </c>
      <c r="K660" s="80">
        <v>9.15</v>
      </c>
      <c r="L660" s="80">
        <v>12.7</v>
      </c>
      <c r="M660" s="80">
        <v>14.5</v>
      </c>
      <c r="N660" s="91">
        <v>9</v>
      </c>
      <c r="O660" s="91">
        <v>12.4</v>
      </c>
      <c r="P660" s="91">
        <v>12.4</v>
      </c>
      <c r="Q660" s="91">
        <v>13.3</v>
      </c>
      <c r="R660" s="94"/>
      <c r="S660" s="95" t="s">
        <v>349</v>
      </c>
    </row>
    <row r="661" spans="1:19" s="3" customFormat="1" ht="14" x14ac:dyDescent="0.3">
      <c r="A661" s="97"/>
      <c r="B661" s="98">
        <v>0.70318256312968208</v>
      </c>
      <c r="C661" s="98">
        <v>1.0489103799020725</v>
      </c>
      <c r="D661" s="98">
        <v>2.2640430754658545</v>
      </c>
      <c r="E661" s="98">
        <v>3.7143560191004927</v>
      </c>
      <c r="F661" s="98">
        <v>5.7550541563268247</v>
      </c>
      <c r="G661" s="98">
        <v>8.1390833230982089</v>
      </c>
      <c r="H661" s="98">
        <v>7.6851258453322133</v>
      </c>
      <c r="I661" s="98">
        <v>7.0188278090005252</v>
      </c>
      <c r="J661" s="98">
        <v>9.2702570521448138</v>
      </c>
      <c r="K661" s="98">
        <v>10.749464812431977</v>
      </c>
      <c r="L661" s="98">
        <v>14.429613413577473</v>
      </c>
      <c r="M661" s="98">
        <v>16.532413914946254</v>
      </c>
      <c r="N661" s="99">
        <v>14.095592556696438</v>
      </c>
      <c r="O661" s="99">
        <v>14.084708502110658</v>
      </c>
      <c r="P661" s="99">
        <v>14.463176562883827</v>
      </c>
      <c r="Q661" s="100">
        <f>VLOOKUP($R661,[1]Price!$A$1:$F$1208,2,FALSE)</f>
        <v>14.5</v>
      </c>
      <c r="R661" s="101" t="s">
        <v>350</v>
      </c>
      <c r="S661" s="89" t="s">
        <v>351</v>
      </c>
    </row>
    <row r="662" spans="1:19" ht="14" x14ac:dyDescent="0.3">
      <c r="B662" s="150" t="s">
        <v>352</v>
      </c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02"/>
      <c r="P662" s="102"/>
      <c r="Q662" s="102"/>
      <c r="R662" s="57"/>
      <c r="S662" s="58"/>
    </row>
    <row r="663" spans="1:19" x14ac:dyDescent="0.25">
      <c r="B663" s="103"/>
      <c r="C663" s="104">
        <f t="shared" ref="C663:Q663" si="132">+C656/C650/100</f>
        <v>-8.9898629685881984E-2</v>
      </c>
      <c r="D663" s="103">
        <f t="shared" si="132"/>
        <v>0.27002484685101413</v>
      </c>
      <c r="E663" s="104">
        <f t="shared" si="132"/>
        <v>-1.2144898499096974</v>
      </c>
      <c r="F663" s="103">
        <f t="shared" si="132"/>
        <v>1.4062003951604376</v>
      </c>
      <c r="G663" s="104">
        <f t="shared" si="132"/>
        <v>-1.5986137918528758</v>
      </c>
      <c r="H663" s="103">
        <f t="shared" si="132"/>
        <v>-1.78563997513763</v>
      </c>
      <c r="I663" s="104">
        <f t="shared" si="132"/>
        <v>-26.348351870110406</v>
      </c>
      <c r="J663" s="103">
        <f t="shared" si="132"/>
        <v>1.650789154306513</v>
      </c>
      <c r="K663" s="104">
        <f t="shared" si="132"/>
        <v>1.5678864574156812</v>
      </c>
      <c r="L663" s="103">
        <f t="shared" si="132"/>
        <v>2.2749089414158155</v>
      </c>
      <c r="M663" s="104">
        <f t="shared" si="132"/>
        <v>3.5032052778397951</v>
      </c>
      <c r="N663" s="105">
        <f t="shared" si="132"/>
        <v>-2.1736538304559883</v>
      </c>
      <c r="O663" s="105">
        <f t="shared" si="132"/>
        <v>-2.8569457657232236</v>
      </c>
      <c r="P663" s="105">
        <f t="shared" si="132"/>
        <v>46.659992863678717</v>
      </c>
      <c r="Q663" s="105">
        <f t="shared" si="132"/>
        <v>1.1825890587873824</v>
      </c>
      <c r="R663" s="57"/>
      <c r="S663" s="58" t="s">
        <v>353</v>
      </c>
    </row>
    <row r="664" spans="1:19" x14ac:dyDescent="0.25">
      <c r="B664" s="106"/>
      <c r="D664" s="106"/>
      <c r="F664" s="106"/>
      <c r="H664" s="106"/>
      <c r="I664" s="107"/>
      <c r="J664" s="108"/>
      <c r="K664" s="107"/>
      <c r="L664" s="108"/>
      <c r="M664" s="107"/>
      <c r="N664" s="109"/>
      <c r="O664" s="110"/>
      <c r="P664" s="110"/>
      <c r="Q664" s="110"/>
      <c r="R664" s="73"/>
      <c r="S664" s="74" t="s">
        <v>354</v>
      </c>
    </row>
    <row r="665" spans="1:19" ht="14" x14ac:dyDescent="0.3">
      <c r="B665" s="111">
        <f t="shared" ref="B665:Q668" si="133">($R655-B655)/$R655</f>
        <v>0.9590574293770926</v>
      </c>
      <c r="C665" s="112">
        <f t="shared" si="133"/>
        <v>0.89005008828538845</v>
      </c>
      <c r="D665" s="111">
        <f t="shared" si="133"/>
        <v>0.7642234989579586</v>
      </c>
      <c r="E665" s="112">
        <f t="shared" si="133"/>
        <v>0.60160401960793319</v>
      </c>
      <c r="F665" s="111">
        <f t="shared" si="133"/>
        <v>0.38662558657157159</v>
      </c>
      <c r="G665" s="112">
        <f t="shared" si="133"/>
        <v>8.3994876533056748E-2</v>
      </c>
      <c r="H665" s="111">
        <f t="shared" si="133"/>
        <v>9.9397815220855473E-2</v>
      </c>
      <c r="I665" s="112">
        <f t="shared" si="133"/>
        <v>0.18498903689181376</v>
      </c>
      <c r="J665" s="111">
        <f t="shared" si="133"/>
        <v>-4.0269395233775554E-2</v>
      </c>
      <c r="K665" s="112">
        <f t="shared" si="133"/>
        <v>-0.13217953879699634</v>
      </c>
      <c r="L665" s="111">
        <f t="shared" si="133"/>
        <v>-0.42215557747478383</v>
      </c>
      <c r="M665" s="112">
        <f t="shared" si="133"/>
        <v>-0.53505418230416835</v>
      </c>
      <c r="N665" s="113">
        <f t="shared" si="133"/>
        <v>-0.28286798815643804</v>
      </c>
      <c r="O665" s="113">
        <f t="shared" si="133"/>
        <v>-0.20766600575364827</v>
      </c>
      <c r="P665" s="113">
        <f t="shared" si="133"/>
        <v>-0.17078910612658155</v>
      </c>
      <c r="Q665" s="113">
        <f t="shared" si="133"/>
        <v>-0.10068372328300401</v>
      </c>
      <c r="R665" s="78"/>
      <c r="S665" s="114" t="s">
        <v>355</v>
      </c>
    </row>
    <row r="666" spans="1:19" ht="14" x14ac:dyDescent="0.3">
      <c r="B666" s="111">
        <f t="shared" si="133"/>
        <v>0.94816369657746258</v>
      </c>
      <c r="C666" s="112">
        <f t="shared" si="133"/>
        <v>0.87565921881365938</v>
      </c>
      <c r="D666" s="111">
        <f t="shared" si="133"/>
        <v>0.78042806358117889</v>
      </c>
      <c r="E666" s="112">
        <f t="shared" si="133"/>
        <v>0.60457444841766605</v>
      </c>
      <c r="F666" s="111">
        <f t="shared" si="133"/>
        <v>0.44681952466553643</v>
      </c>
      <c r="G666" s="112">
        <f t="shared" si="133"/>
        <v>6.9630240625061235E-2</v>
      </c>
      <c r="H666" s="111">
        <f t="shared" si="133"/>
        <v>-4.5996490037304105E-2</v>
      </c>
      <c r="I666" s="112">
        <f t="shared" si="133"/>
        <v>3.5029010110604823E-2</v>
      </c>
      <c r="J666" s="111">
        <f t="shared" si="133"/>
        <v>-8.0979178456475107E-2</v>
      </c>
      <c r="K666" s="112">
        <f t="shared" si="133"/>
        <v>-5.8203102461172558E-2</v>
      </c>
      <c r="L666" s="111">
        <f t="shared" si="133"/>
        <v>-0.23668431679172389</v>
      </c>
      <c r="M666" s="112">
        <f t="shared" si="133"/>
        <v>-0.2875306604531277</v>
      </c>
      <c r="N666" s="113">
        <f t="shared" si="133"/>
        <v>-0.31537596564797932</v>
      </c>
      <c r="O666" s="113">
        <f t="shared" si="133"/>
        <v>-0.24531036234234452</v>
      </c>
      <c r="P666" s="113">
        <f t="shared" si="133"/>
        <v>-0.11904274564211731</v>
      </c>
      <c r="Q666" s="113">
        <f t="shared" si="133"/>
        <v>-8.2306367634600711E-2</v>
      </c>
      <c r="R666" s="78"/>
      <c r="S666" s="114" t="s">
        <v>356</v>
      </c>
    </row>
    <row r="667" spans="1:19" ht="14" x14ac:dyDescent="0.3">
      <c r="B667" s="111">
        <f t="shared" si="133"/>
        <v>0.89966876223602399</v>
      </c>
      <c r="C667" s="112">
        <f t="shared" si="133"/>
        <v>0.86971942327254603</v>
      </c>
      <c r="D667" s="111">
        <f t="shared" si="133"/>
        <v>0.77924697112199959</v>
      </c>
      <c r="E667" s="112">
        <f t="shared" si="133"/>
        <v>0.64165697358796425</v>
      </c>
      <c r="F667" s="111">
        <f t="shared" si="133"/>
        <v>0.40216297364323561</v>
      </c>
      <c r="G667" s="112">
        <f t="shared" si="133"/>
        <v>2.1980570983844084E-2</v>
      </c>
      <c r="H667" s="111">
        <f t="shared" si="133"/>
        <v>-2.7318106886838828E-3</v>
      </c>
      <c r="I667" s="112">
        <f t="shared" si="133"/>
        <v>0.11529567752987371</v>
      </c>
      <c r="J667" s="111">
        <f t="shared" si="133"/>
        <v>-3.6750759125049125E-2</v>
      </c>
      <c r="K667" s="112">
        <f t="shared" si="133"/>
        <v>-6.1570098815245146E-2</v>
      </c>
      <c r="L667" s="111">
        <f t="shared" si="133"/>
        <v>-0.2620529953713514</v>
      </c>
      <c r="M667" s="112">
        <f t="shared" si="133"/>
        <v>-0.36244323828863356</v>
      </c>
      <c r="N667" s="113">
        <f t="shared" si="133"/>
        <v>-0.30366833839989571</v>
      </c>
      <c r="O667" s="113">
        <f t="shared" si="133"/>
        <v>-0.23831208265076426</v>
      </c>
      <c r="P667" s="113">
        <f t="shared" si="133"/>
        <v>-0.16674811159731187</v>
      </c>
      <c r="Q667" s="113">
        <f t="shared" si="133"/>
        <v>-0.10926199909661638</v>
      </c>
      <c r="R667" s="78"/>
      <c r="S667" s="114" t="s">
        <v>357</v>
      </c>
    </row>
    <row r="668" spans="1:19" ht="14" x14ac:dyDescent="0.3">
      <c r="B668" s="111">
        <f t="shared" si="133"/>
        <v>0.96789484769950496</v>
      </c>
      <c r="C668" s="112">
        <f t="shared" si="133"/>
        <v>0.91639722548656821</v>
      </c>
      <c r="D668" s="111">
        <f t="shared" si="133"/>
        <v>0.82059755678440227</v>
      </c>
      <c r="E668" s="112">
        <f t="shared" si="133"/>
        <v>0.66400786914918419</v>
      </c>
      <c r="F668" s="111">
        <f t="shared" si="133"/>
        <v>0.48287732845148695</v>
      </c>
      <c r="G668" s="112">
        <f t="shared" si="133"/>
        <v>0.14150312848809607</v>
      </c>
      <c r="H668" s="111">
        <f t="shared" si="133"/>
        <v>0.12836917453167326</v>
      </c>
      <c r="I668" s="112">
        <f t="shared" si="133"/>
        <v>0.22690604455014271</v>
      </c>
      <c r="J668" s="111">
        <f t="shared" si="133"/>
        <v>5.9797876283276777E-2</v>
      </c>
      <c r="K668" s="112">
        <f t="shared" si="133"/>
        <v>-7.6038925743540972E-2</v>
      </c>
      <c r="L668" s="111">
        <f t="shared" si="133"/>
        <v>-0.35013909057281983</v>
      </c>
      <c r="M668" s="112">
        <f t="shared" si="133"/>
        <v>-0.50665690483164949</v>
      </c>
      <c r="N668" s="113">
        <f t="shared" si="133"/>
        <v>-0.4165538699482953</v>
      </c>
      <c r="O668" s="113">
        <f t="shared" si="133"/>
        <v>-0.35551031001435435</v>
      </c>
      <c r="P668" s="113">
        <f t="shared" si="133"/>
        <v>-0.28734017145015744</v>
      </c>
      <c r="Q668" s="113">
        <f t="shared" si="133"/>
        <v>-0.21787905372469338</v>
      </c>
      <c r="R668" s="78"/>
      <c r="S668" s="114" t="s">
        <v>358</v>
      </c>
    </row>
    <row r="669" spans="1:19" x14ac:dyDescent="0.25">
      <c r="B669" s="106"/>
      <c r="D669" s="106"/>
      <c r="F669" s="106"/>
      <c r="H669" s="106"/>
      <c r="I669" s="82"/>
      <c r="J669" s="81"/>
      <c r="K669" s="82"/>
      <c r="L669" s="81"/>
      <c r="M669" s="82"/>
      <c r="N669" s="83">
        <f>N664/N661-1</f>
        <v>-1</v>
      </c>
      <c r="O669" s="83">
        <f>O664/O661-1</f>
        <v>-1</v>
      </c>
      <c r="P669" s="83">
        <f>P664/P661-1</f>
        <v>-1</v>
      </c>
      <c r="Q669" s="83">
        <f>Q664/Q661-1</f>
        <v>-1</v>
      </c>
      <c r="R669" s="57"/>
      <c r="S669" s="84" t="s">
        <v>359</v>
      </c>
    </row>
    <row r="670" spans="1:19" ht="14" x14ac:dyDescent="0.3">
      <c r="B670" s="115">
        <f t="shared" ref="B670:M670" si="134">AVERAGE(B665:B669)</f>
        <v>0.94369618397252097</v>
      </c>
      <c r="C670" s="116">
        <f t="shared" si="134"/>
        <v>0.88795648896454038</v>
      </c>
      <c r="D670" s="115">
        <f t="shared" si="134"/>
        <v>0.78612402261138492</v>
      </c>
      <c r="E670" s="116">
        <f t="shared" si="134"/>
        <v>0.62796082769068695</v>
      </c>
      <c r="F670" s="115">
        <f t="shared" si="134"/>
        <v>0.42962135333295765</v>
      </c>
      <c r="G670" s="116">
        <f t="shared" si="134"/>
        <v>7.9277204157514547E-2</v>
      </c>
      <c r="H670" s="115">
        <f t="shared" si="134"/>
        <v>4.4759672256635186E-2</v>
      </c>
      <c r="I670" s="116">
        <f t="shared" si="134"/>
        <v>0.14055494227060875</v>
      </c>
      <c r="J670" s="117">
        <f t="shared" si="134"/>
        <v>-2.4550364133005754E-2</v>
      </c>
      <c r="K670" s="118">
        <f t="shared" si="134"/>
        <v>-8.1997916454238762E-2</v>
      </c>
      <c r="L670" s="117">
        <f t="shared" si="134"/>
        <v>-0.31775799505266972</v>
      </c>
      <c r="M670" s="118">
        <f t="shared" si="134"/>
        <v>-0.42292124646939477</v>
      </c>
      <c r="N670" s="119">
        <f>AVERAGE(N665:N669)</f>
        <v>-0.46369323243052174</v>
      </c>
      <c r="O670" s="119">
        <f>AVERAGE(O665:O669)</f>
        <v>-0.40935975215222226</v>
      </c>
      <c r="P670" s="119">
        <f>AVERAGE(P665:P669)</f>
        <v>-0.34878402696323363</v>
      </c>
      <c r="Q670" s="119">
        <f>AVERAGE(Q665:Q669)</f>
        <v>-0.3020262287477829</v>
      </c>
      <c r="R670" s="78"/>
      <c r="S670" s="114" t="s">
        <v>360</v>
      </c>
    </row>
    <row r="671" spans="1:19" ht="14" x14ac:dyDescent="0.3">
      <c r="B671" s="152" t="s">
        <v>361</v>
      </c>
      <c r="C671" s="153"/>
      <c r="D671" s="153"/>
      <c r="E671" s="153"/>
      <c r="F671" s="153"/>
      <c r="G671" s="153"/>
      <c r="H671" s="153"/>
      <c r="I671" s="153"/>
      <c r="J671" s="153"/>
      <c r="K671" s="153"/>
      <c r="L671" s="153"/>
      <c r="M671" s="153"/>
      <c r="N671" s="153"/>
      <c r="O671" s="120"/>
      <c r="P671" s="120"/>
      <c r="Q671" s="120"/>
      <c r="R671" s="57"/>
      <c r="S671" s="58"/>
    </row>
    <row r="672" spans="1:19" s="3" customFormat="1" ht="14" x14ac:dyDescent="0.3">
      <c r="B672" s="121"/>
      <c r="C672" s="122">
        <f>+B$651+B672</f>
        <v>5.2852929637055256E-2</v>
      </c>
      <c r="D672" s="122">
        <f t="shared" ref="D672:N672" si="135">+C$651+C672</f>
        <v>0.12745330262168852</v>
      </c>
      <c r="E672" s="122">
        <f t="shared" si="135"/>
        <v>0.14145231055583851</v>
      </c>
      <c r="F672" s="122">
        <f t="shared" si="135"/>
        <v>0.215505367938884</v>
      </c>
      <c r="G672" s="122">
        <f t="shared" si="135"/>
        <v>0.2390340688773038</v>
      </c>
      <c r="H672" s="122">
        <f t="shared" si="135"/>
        <v>0.26584690403355382</v>
      </c>
      <c r="I672" s="122">
        <f t="shared" si="135"/>
        <v>0.35219784153355382</v>
      </c>
      <c r="J672" s="122">
        <f t="shared" si="135"/>
        <v>0.60219784153355382</v>
      </c>
      <c r="K672" s="122">
        <f t="shared" si="135"/>
        <v>0.87219784153355384</v>
      </c>
      <c r="L672" s="122">
        <f t="shared" si="135"/>
        <v>1.1821978415335539</v>
      </c>
      <c r="M672" s="122">
        <f t="shared" si="135"/>
        <v>1.532197841533554</v>
      </c>
      <c r="N672" s="123">
        <f t="shared" si="135"/>
        <v>1.9121978415335539</v>
      </c>
      <c r="O672" s="123">
        <f>+M$651+M672</f>
        <v>1.9121978415335539</v>
      </c>
      <c r="P672" s="123">
        <f>+M$651+M672</f>
        <v>1.9121978415335539</v>
      </c>
      <c r="Q672" s="123">
        <f>+N$651+N672</f>
        <v>2.2121978415335537</v>
      </c>
      <c r="R672" s="78"/>
      <c r="S672" s="89" t="s">
        <v>362</v>
      </c>
    </row>
    <row r="673" spans="1:19" s="3" customFormat="1" ht="14" x14ac:dyDescent="0.3">
      <c r="B673" s="124">
        <f>+B$661+B672</f>
        <v>0.70318256312968208</v>
      </c>
      <c r="C673" s="125">
        <f t="shared" ref="C673:Q673" si="136">+C$661+C672</f>
        <v>1.1017633095391277</v>
      </c>
      <c r="D673" s="125">
        <f t="shared" si="136"/>
        <v>2.3914963780875431</v>
      </c>
      <c r="E673" s="125">
        <f t="shared" si="136"/>
        <v>3.8558083296563312</v>
      </c>
      <c r="F673" s="125">
        <f t="shared" si="136"/>
        <v>5.9705595242657088</v>
      </c>
      <c r="G673" s="125">
        <f t="shared" si="136"/>
        <v>8.378117391975513</v>
      </c>
      <c r="H673" s="125">
        <f t="shared" si="136"/>
        <v>7.9509727493657669</v>
      </c>
      <c r="I673" s="125">
        <f t="shared" si="136"/>
        <v>7.3710256505340794</v>
      </c>
      <c r="J673" s="125">
        <f t="shared" si="136"/>
        <v>9.872454893678368</v>
      </c>
      <c r="K673" s="125">
        <f t="shared" si="136"/>
        <v>11.621662653965531</v>
      </c>
      <c r="L673" s="125">
        <f t="shared" si="136"/>
        <v>15.611811255111027</v>
      </c>
      <c r="M673" s="125">
        <f t="shared" si="136"/>
        <v>18.064611756479806</v>
      </c>
      <c r="N673" s="126">
        <f t="shared" si="136"/>
        <v>16.007790398229993</v>
      </c>
      <c r="O673" s="126">
        <f t="shared" si="136"/>
        <v>15.996906343644213</v>
      </c>
      <c r="P673" s="126">
        <f t="shared" si="136"/>
        <v>16.375374404417382</v>
      </c>
      <c r="Q673" s="126">
        <f t="shared" si="136"/>
        <v>16.712197841533552</v>
      </c>
      <c r="R673" s="78"/>
      <c r="S673" s="89" t="s">
        <v>363</v>
      </c>
    </row>
    <row r="674" spans="1:19" s="3" customFormat="1" ht="14" x14ac:dyDescent="0.3">
      <c r="B674" s="127"/>
      <c r="I674" s="128"/>
      <c r="J674" s="128"/>
      <c r="K674" s="128"/>
      <c r="L674" s="128"/>
      <c r="M674" s="128"/>
      <c r="N674" s="129"/>
      <c r="O674" s="129" t="e">
        <f>+O673/A673-1</f>
        <v>#DIV/0!</v>
      </c>
      <c r="P674" s="129" t="e">
        <f>+P673/A673-1</f>
        <v>#DIV/0!</v>
      </c>
      <c r="Q674" s="129">
        <f>+Q673/B673-1</f>
        <v>22.766513445885121</v>
      </c>
      <c r="R674" s="78"/>
      <c r="S674" s="130" t="s">
        <v>364</v>
      </c>
    </row>
    <row r="675" spans="1:19" s="137" customFormat="1" ht="14" x14ac:dyDescent="0.3">
      <c r="A675" s="131"/>
      <c r="B675" s="132"/>
      <c r="C675" s="133">
        <f>RATE(C$348-$B$348,,-$B673,C673)</f>
        <v>0.56682399039513542</v>
      </c>
      <c r="D675" s="133">
        <f t="shared" ref="D675:Q675" si="137">RATE(D$348-$B$348,,-$B673,D673)</f>
        <v>0.84416942413133045</v>
      </c>
      <c r="E675" s="133">
        <f t="shared" si="137"/>
        <v>0.76339300921397713</v>
      </c>
      <c r="F675" s="133">
        <f t="shared" si="137"/>
        <v>0.70701263176107476</v>
      </c>
      <c r="G675" s="133">
        <f t="shared" si="137"/>
        <v>0.64140468872493916</v>
      </c>
      <c r="H675" s="133">
        <f t="shared" si="137"/>
        <v>0.49816171742941878</v>
      </c>
      <c r="I675" s="133">
        <f t="shared" si="137"/>
        <v>0.39887843652306393</v>
      </c>
      <c r="J675" s="133">
        <f t="shared" si="137"/>
        <v>0.39129630953556421</v>
      </c>
      <c r="K675" s="133">
        <f t="shared" si="137"/>
        <v>0.36570083410685933</v>
      </c>
      <c r="L675" s="133">
        <f t="shared" si="137"/>
        <v>0.36344781383455771</v>
      </c>
      <c r="M675" s="133">
        <f t="shared" si="137"/>
        <v>0.34325989677929963</v>
      </c>
      <c r="N675" s="134">
        <f t="shared" si="137"/>
        <v>0.29749375042413767</v>
      </c>
      <c r="O675" s="134">
        <f t="shared" si="137"/>
        <v>0.27169260800253903</v>
      </c>
      <c r="P675" s="134">
        <f t="shared" si="137"/>
        <v>0.25213643586482931</v>
      </c>
      <c r="Q675" s="134">
        <f t="shared" si="137"/>
        <v>0.23518222045486292</v>
      </c>
      <c r="R675" s="135"/>
      <c r="S675" s="136" t="s">
        <v>365</v>
      </c>
    </row>
    <row r="676" spans="1:19" s="3" customFormat="1" ht="14" x14ac:dyDescent="0.3">
      <c r="B676" s="121"/>
      <c r="C676" s="122"/>
      <c r="D676" s="122">
        <f t="shared" ref="D676:N676" si="138">+C$651+C676</f>
        <v>7.4600372984633262E-2</v>
      </c>
      <c r="E676" s="122">
        <f t="shared" si="138"/>
        <v>8.8599380918783249E-2</v>
      </c>
      <c r="F676" s="122">
        <f t="shared" si="138"/>
        <v>0.16265243830182874</v>
      </c>
      <c r="G676" s="122">
        <f t="shared" si="138"/>
        <v>0.18618113924024854</v>
      </c>
      <c r="H676" s="122">
        <f t="shared" si="138"/>
        <v>0.21299397439649853</v>
      </c>
      <c r="I676" s="122">
        <f t="shared" si="138"/>
        <v>0.29934491189649853</v>
      </c>
      <c r="J676" s="122">
        <f t="shared" si="138"/>
        <v>0.54934491189649859</v>
      </c>
      <c r="K676" s="122">
        <f t="shared" si="138"/>
        <v>0.81934491189649861</v>
      </c>
      <c r="L676" s="122">
        <f t="shared" si="138"/>
        <v>1.1293449118964987</v>
      </c>
      <c r="M676" s="122">
        <f t="shared" si="138"/>
        <v>1.4793449118964985</v>
      </c>
      <c r="N676" s="123">
        <f t="shared" si="138"/>
        <v>1.8593449118964984</v>
      </c>
      <c r="O676" s="123">
        <f>+M$651+M676</f>
        <v>1.8593449118964984</v>
      </c>
      <c r="P676" s="123">
        <f>+M$651+M676</f>
        <v>1.8593449118964984</v>
      </c>
      <c r="Q676" s="123">
        <f>+N$651+N676</f>
        <v>2.1593449118964987</v>
      </c>
      <c r="R676" s="78"/>
      <c r="S676" s="89" t="s">
        <v>362</v>
      </c>
    </row>
    <row r="677" spans="1:19" s="3" customFormat="1" ht="14" x14ac:dyDescent="0.3">
      <c r="B677" s="124"/>
      <c r="C677" s="125">
        <f t="shared" ref="C677:Q677" si="139">+C$661+C676</f>
        <v>1.0489103799020725</v>
      </c>
      <c r="D677" s="125">
        <f t="shared" si="139"/>
        <v>2.3386434484504877</v>
      </c>
      <c r="E677" s="125">
        <f t="shared" si="139"/>
        <v>3.8029554000192758</v>
      </c>
      <c r="F677" s="125">
        <f t="shared" si="139"/>
        <v>5.9177065946286538</v>
      </c>
      <c r="G677" s="125">
        <f t="shared" si="139"/>
        <v>8.325264462338458</v>
      </c>
      <c r="H677" s="125">
        <f t="shared" si="139"/>
        <v>7.8981198197287119</v>
      </c>
      <c r="I677" s="125">
        <f t="shared" si="139"/>
        <v>7.3181727208970235</v>
      </c>
      <c r="J677" s="125">
        <f t="shared" si="139"/>
        <v>9.819601964041313</v>
      </c>
      <c r="K677" s="125">
        <f t="shared" si="139"/>
        <v>11.568809724328476</v>
      </c>
      <c r="L677" s="125">
        <f t="shared" si="139"/>
        <v>15.558958325473972</v>
      </c>
      <c r="M677" s="125">
        <f t="shared" si="139"/>
        <v>18.011758826842751</v>
      </c>
      <c r="N677" s="126">
        <f t="shared" si="139"/>
        <v>15.954937468592936</v>
      </c>
      <c r="O677" s="126">
        <f t="shared" si="139"/>
        <v>15.944053414007156</v>
      </c>
      <c r="P677" s="126">
        <f t="shared" si="139"/>
        <v>16.322521474780327</v>
      </c>
      <c r="Q677" s="126">
        <f t="shared" si="139"/>
        <v>16.659344911896497</v>
      </c>
      <c r="R677" s="78"/>
      <c r="S677" s="89" t="s">
        <v>363</v>
      </c>
    </row>
    <row r="678" spans="1:19" s="3" customFormat="1" ht="14" x14ac:dyDescent="0.3">
      <c r="B678" s="127"/>
      <c r="I678" s="128"/>
      <c r="J678" s="128"/>
      <c r="K678" s="128"/>
      <c r="L678" s="128"/>
      <c r="M678" s="128"/>
      <c r="N678" s="129"/>
      <c r="O678" s="129" t="e">
        <f>+O677/B677-1</f>
        <v>#DIV/0!</v>
      </c>
      <c r="P678" s="129" t="e">
        <f>+P677/B677-1</f>
        <v>#DIV/0!</v>
      </c>
      <c r="Q678" s="129">
        <f>+Q677/C677-1</f>
        <v>14.882524599910846</v>
      </c>
      <c r="R678" s="78"/>
      <c r="S678" s="130" t="s">
        <v>364</v>
      </c>
    </row>
    <row r="679" spans="1:19" s="137" customFormat="1" ht="14" x14ac:dyDescent="0.3">
      <c r="A679" s="131"/>
      <c r="B679" s="132"/>
      <c r="C679" s="133"/>
      <c r="D679" s="133">
        <f>RATE(D$348-$C$348,,-$C677,D677)</f>
        <v>1.2295931981041375</v>
      </c>
      <c r="E679" s="133">
        <f t="shared" ref="E679:Q679" si="140">RATE(E$348-$C$348,,-$C677,E677)</f>
        <v>0.90410732830229223</v>
      </c>
      <c r="F679" s="133">
        <f t="shared" si="140"/>
        <v>0.7802118263402128</v>
      </c>
      <c r="G679" s="133">
        <f t="shared" si="140"/>
        <v>0.67847514199070214</v>
      </c>
      <c r="H679" s="133">
        <f t="shared" si="140"/>
        <v>0.49746633258982886</v>
      </c>
      <c r="I679" s="133">
        <f t="shared" si="140"/>
        <v>0.38232674906567182</v>
      </c>
      <c r="J679" s="133">
        <f t="shared" si="140"/>
        <v>0.37646467891629959</v>
      </c>
      <c r="K679" s="133">
        <f t="shared" si="140"/>
        <v>0.34995343058826806</v>
      </c>
      <c r="L679" s="133">
        <f t="shared" si="140"/>
        <v>0.3493916391464762</v>
      </c>
      <c r="M679" s="133">
        <f t="shared" si="140"/>
        <v>0.32886778749420742</v>
      </c>
      <c r="N679" s="134">
        <f t="shared" si="140"/>
        <v>0.28076305980307364</v>
      </c>
      <c r="O679" s="134">
        <f t="shared" si="140"/>
        <v>0.25455112183181638</v>
      </c>
      <c r="P679" s="134">
        <f t="shared" si="140"/>
        <v>0.23508277976721406</v>
      </c>
      <c r="Q679" s="134">
        <f t="shared" si="140"/>
        <v>0.21837216045437105</v>
      </c>
      <c r="R679" s="135"/>
      <c r="S679" s="136" t="s">
        <v>365</v>
      </c>
    </row>
    <row r="680" spans="1:19" s="3" customFormat="1" ht="14" x14ac:dyDescent="0.3">
      <c r="B680" s="121"/>
      <c r="C680" s="122"/>
      <c r="D680" s="122"/>
      <c r="E680" s="122">
        <f t="shared" ref="E680:N680" si="141">+D$651+D680</f>
        <v>1.3999007934149993E-2</v>
      </c>
      <c r="F680" s="122">
        <f t="shared" si="141"/>
        <v>8.8052065317195477E-2</v>
      </c>
      <c r="G680" s="122">
        <f t="shared" si="141"/>
        <v>0.11158076625561528</v>
      </c>
      <c r="H680" s="122">
        <f t="shared" si="141"/>
        <v>0.13839360141186527</v>
      </c>
      <c r="I680" s="122">
        <f t="shared" si="141"/>
        <v>0.22474453891186527</v>
      </c>
      <c r="J680" s="122">
        <f t="shared" si="141"/>
        <v>0.4747445389118653</v>
      </c>
      <c r="K680" s="122">
        <f t="shared" si="141"/>
        <v>0.74474453891186532</v>
      </c>
      <c r="L680" s="122">
        <f t="shared" si="141"/>
        <v>1.0547445389118653</v>
      </c>
      <c r="M680" s="122">
        <f t="shared" si="141"/>
        <v>1.4047445389118653</v>
      </c>
      <c r="N680" s="123">
        <f t="shared" si="141"/>
        <v>1.7847445389118652</v>
      </c>
      <c r="O680" s="123">
        <f>+M$651+M680</f>
        <v>1.7847445389118652</v>
      </c>
      <c r="P680" s="123">
        <f>+M$651+M680</f>
        <v>1.7847445389118652</v>
      </c>
      <c r="Q680" s="123">
        <f>+N$651+N680</f>
        <v>2.0847445389118651</v>
      </c>
      <c r="R680" s="78"/>
      <c r="S680" s="89" t="s">
        <v>362</v>
      </c>
    </row>
    <row r="681" spans="1:19" s="3" customFormat="1" ht="14" x14ac:dyDescent="0.3">
      <c r="B681" s="124"/>
      <c r="C681" s="125"/>
      <c r="D681" s="125">
        <f t="shared" ref="D681:Q681" si="142">+D$661+D680</f>
        <v>2.2640430754658545</v>
      </c>
      <c r="E681" s="125">
        <f t="shared" si="142"/>
        <v>3.7283550270346426</v>
      </c>
      <c r="F681" s="125">
        <f t="shared" si="142"/>
        <v>5.8431062216440202</v>
      </c>
      <c r="G681" s="125">
        <f t="shared" si="142"/>
        <v>8.2506640893538243</v>
      </c>
      <c r="H681" s="125">
        <f t="shared" si="142"/>
        <v>7.8235194467440783</v>
      </c>
      <c r="I681" s="125">
        <f t="shared" si="142"/>
        <v>7.2435723479123908</v>
      </c>
      <c r="J681" s="125">
        <f t="shared" si="142"/>
        <v>9.7450015910566794</v>
      </c>
      <c r="K681" s="125">
        <f t="shared" si="142"/>
        <v>11.494209351343843</v>
      </c>
      <c r="L681" s="125">
        <f t="shared" si="142"/>
        <v>15.484357952489338</v>
      </c>
      <c r="M681" s="125">
        <f t="shared" si="142"/>
        <v>17.937158453858117</v>
      </c>
      <c r="N681" s="126">
        <f t="shared" si="142"/>
        <v>15.880337095608304</v>
      </c>
      <c r="O681" s="126">
        <f t="shared" si="142"/>
        <v>15.869453041022524</v>
      </c>
      <c r="P681" s="126">
        <f t="shared" si="142"/>
        <v>16.247921101795693</v>
      </c>
      <c r="Q681" s="126">
        <f t="shared" si="142"/>
        <v>16.584744538911863</v>
      </c>
      <c r="R681" s="78"/>
      <c r="S681" s="89" t="s">
        <v>363</v>
      </c>
    </row>
    <row r="682" spans="1:19" s="3" customFormat="1" ht="14" x14ac:dyDescent="0.3">
      <c r="B682" s="127"/>
      <c r="I682" s="128"/>
      <c r="J682" s="128"/>
      <c r="K682" s="128"/>
      <c r="L682" s="128"/>
      <c r="M682" s="128"/>
      <c r="N682" s="129"/>
      <c r="O682" s="129" t="e">
        <f>+O681/C681-1</f>
        <v>#DIV/0!</v>
      </c>
      <c r="P682" s="129" t="e">
        <f>+P681/C681-1</f>
        <v>#DIV/0!</v>
      </c>
      <c r="Q682" s="129">
        <f>+Q681/D681-1</f>
        <v>6.325277826482762</v>
      </c>
      <c r="R682" s="78"/>
      <c r="S682" s="130" t="s">
        <v>364</v>
      </c>
    </row>
    <row r="683" spans="1:19" s="137" customFormat="1" ht="14" x14ac:dyDescent="0.3">
      <c r="A683" s="131"/>
      <c r="B683" s="132"/>
      <c r="C683" s="133"/>
      <c r="D683" s="133"/>
      <c r="E683" s="133">
        <f>RATE(E$348-$D$348,,-$D681,E681)</f>
        <v>0.64676859174487589</v>
      </c>
      <c r="F683" s="133">
        <f t="shared" ref="F683:Q683" si="143">RATE(F$348-$D$348,,-$D681,F681)</f>
        <v>0.60649562802280765</v>
      </c>
      <c r="G683" s="133">
        <f t="shared" si="143"/>
        <v>0.53886813478797746</v>
      </c>
      <c r="H683" s="133">
        <f t="shared" si="143"/>
        <v>0.36341908917485616</v>
      </c>
      <c r="I683" s="133">
        <f t="shared" si="143"/>
        <v>0.26186711735954366</v>
      </c>
      <c r="J683" s="133">
        <f t="shared" si="143"/>
        <v>0.27540917874855581</v>
      </c>
      <c r="K683" s="133">
        <f t="shared" si="143"/>
        <v>0.26124425928326889</v>
      </c>
      <c r="L683" s="133">
        <f t="shared" si="143"/>
        <v>0.27167479821386525</v>
      </c>
      <c r="M683" s="133">
        <f t="shared" si="143"/>
        <v>0.25856117097310133</v>
      </c>
      <c r="N683" s="134">
        <f t="shared" si="143"/>
        <v>0.2150593820155747</v>
      </c>
      <c r="O683" s="134">
        <f t="shared" si="143"/>
        <v>0.19365755758467282</v>
      </c>
      <c r="P683" s="134">
        <f t="shared" si="143"/>
        <v>0.17849051912746453</v>
      </c>
      <c r="Q683" s="134">
        <f t="shared" si="143"/>
        <v>0.1655339568257865</v>
      </c>
      <c r="R683" s="135"/>
      <c r="S683" s="136" t="s">
        <v>365</v>
      </c>
    </row>
    <row r="684" spans="1:19" s="3" customFormat="1" ht="14" x14ac:dyDescent="0.3">
      <c r="B684" s="121"/>
      <c r="C684" s="122"/>
      <c r="D684" s="122"/>
      <c r="E684" s="122"/>
      <c r="F684" s="122">
        <f t="shared" ref="F684:N684" si="144">+E$651+E684</f>
        <v>7.405305738304549E-2</v>
      </c>
      <c r="G684" s="122">
        <f t="shared" si="144"/>
        <v>9.7581758321465289E-2</v>
      </c>
      <c r="H684" s="122">
        <f t="shared" si="144"/>
        <v>0.12439459347771528</v>
      </c>
      <c r="I684" s="122">
        <f t="shared" si="144"/>
        <v>0.21074553097771528</v>
      </c>
      <c r="J684" s="122">
        <f t="shared" si="144"/>
        <v>0.46074553097771531</v>
      </c>
      <c r="K684" s="122">
        <f t="shared" si="144"/>
        <v>0.73074553097771533</v>
      </c>
      <c r="L684" s="122">
        <f t="shared" si="144"/>
        <v>1.0407455309777154</v>
      </c>
      <c r="M684" s="122">
        <f t="shared" si="144"/>
        <v>1.3907455309777155</v>
      </c>
      <c r="N684" s="123">
        <f t="shared" si="144"/>
        <v>1.7707455309777154</v>
      </c>
      <c r="O684" s="123">
        <f>+M$651+M684</f>
        <v>1.7707455309777154</v>
      </c>
      <c r="P684" s="123">
        <f>+M$651+M684</f>
        <v>1.7707455309777154</v>
      </c>
      <c r="Q684" s="123">
        <f>+N$651+N684</f>
        <v>2.0707455309777156</v>
      </c>
      <c r="R684" s="78"/>
      <c r="S684" s="89" t="s">
        <v>362</v>
      </c>
    </row>
    <row r="685" spans="1:19" s="3" customFormat="1" ht="14" x14ac:dyDescent="0.3">
      <c r="B685" s="124"/>
      <c r="C685" s="125"/>
      <c r="D685" s="125"/>
      <c r="E685" s="125">
        <f t="shared" ref="E685:Q685" si="145">+E$661+E684</f>
        <v>3.7143560191004927</v>
      </c>
      <c r="F685" s="125">
        <f t="shared" si="145"/>
        <v>5.8291072137098698</v>
      </c>
      <c r="G685" s="125">
        <f t="shared" si="145"/>
        <v>8.2366650814196749</v>
      </c>
      <c r="H685" s="125">
        <f t="shared" si="145"/>
        <v>7.8095204388099289</v>
      </c>
      <c r="I685" s="125">
        <f t="shared" si="145"/>
        <v>7.2295733399782405</v>
      </c>
      <c r="J685" s="125">
        <f t="shared" si="145"/>
        <v>9.7310025831225282</v>
      </c>
      <c r="K685" s="125">
        <f t="shared" si="145"/>
        <v>11.480210343409693</v>
      </c>
      <c r="L685" s="125">
        <f t="shared" si="145"/>
        <v>15.470358944555187</v>
      </c>
      <c r="M685" s="125">
        <f t="shared" si="145"/>
        <v>17.923159445923968</v>
      </c>
      <c r="N685" s="126">
        <f t="shared" si="145"/>
        <v>15.866338087674153</v>
      </c>
      <c r="O685" s="126">
        <f t="shared" si="145"/>
        <v>15.855454033088373</v>
      </c>
      <c r="P685" s="126">
        <f t="shared" si="145"/>
        <v>16.233922093861544</v>
      </c>
      <c r="Q685" s="126">
        <f t="shared" si="145"/>
        <v>16.570745530977717</v>
      </c>
      <c r="R685" s="78"/>
      <c r="S685" s="89" t="s">
        <v>363</v>
      </c>
    </row>
    <row r="686" spans="1:19" s="3" customFormat="1" ht="14" x14ac:dyDescent="0.3">
      <c r="B686" s="127"/>
      <c r="I686" s="128"/>
      <c r="J686" s="128"/>
      <c r="K686" s="128"/>
      <c r="L686" s="128"/>
      <c r="M686" s="128"/>
      <c r="N686" s="129"/>
      <c r="O686" s="129" t="e">
        <f>+O685/D685-1</f>
        <v>#DIV/0!</v>
      </c>
      <c r="P686" s="129" t="e">
        <f>+P685/D685-1</f>
        <v>#DIV/0!</v>
      </c>
      <c r="Q686" s="129">
        <f>+Q685/E685-1</f>
        <v>3.4612701221329507</v>
      </c>
      <c r="R686" s="78"/>
      <c r="S686" s="130" t="s">
        <v>364</v>
      </c>
    </row>
    <row r="687" spans="1:19" s="137" customFormat="1" ht="14" x14ac:dyDescent="0.3">
      <c r="A687" s="131"/>
      <c r="B687" s="132"/>
      <c r="C687" s="133"/>
      <c r="D687" s="133"/>
      <c r="E687" s="133"/>
      <c r="F687" s="133">
        <f>RATE(F$348-$E$348,,-$E685,F685)</f>
        <v>0.56934531416337086</v>
      </c>
      <c r="G687" s="133">
        <f t="shared" ref="G687:Q687" si="146">RATE(G$348-$E$348,,-$E685,G685)</f>
        <v>0.4891345479941081</v>
      </c>
      <c r="H687" s="133">
        <f t="shared" si="146"/>
        <v>0.28109188205275998</v>
      </c>
      <c r="I687" s="133">
        <f t="shared" si="146"/>
        <v>0.18115606650249222</v>
      </c>
      <c r="J687" s="133">
        <f t="shared" si="146"/>
        <v>0.21242480190312332</v>
      </c>
      <c r="K687" s="133">
        <f t="shared" si="146"/>
        <v>0.20691787521913479</v>
      </c>
      <c r="L687" s="133">
        <f t="shared" si="146"/>
        <v>0.22607403290232059</v>
      </c>
      <c r="M687" s="133">
        <f t="shared" si="146"/>
        <v>0.21742265705120964</v>
      </c>
      <c r="N687" s="134">
        <f t="shared" si="146"/>
        <v>0.17507587066086203</v>
      </c>
      <c r="O687" s="134">
        <f t="shared" si="146"/>
        <v>0.15619081639749452</v>
      </c>
      <c r="P687" s="134">
        <f t="shared" si="146"/>
        <v>0.14348613390788523</v>
      </c>
      <c r="Q687" s="134">
        <f t="shared" si="146"/>
        <v>0.13271732549095672</v>
      </c>
      <c r="R687" s="135"/>
      <c r="S687" s="136" t="s">
        <v>365</v>
      </c>
    </row>
    <row r="688" spans="1:19" s="3" customFormat="1" ht="14" x14ac:dyDescent="0.3">
      <c r="B688" s="121"/>
      <c r="C688" s="122"/>
      <c r="D688" s="122"/>
      <c r="E688" s="122"/>
      <c r="F688" s="122"/>
      <c r="G688" s="122">
        <f t="shared" ref="G688:N688" si="147">+F$651+F688</f>
        <v>2.3528700938419793E-2</v>
      </c>
      <c r="H688" s="122">
        <f t="shared" si="147"/>
        <v>5.0341536094669792E-2</v>
      </c>
      <c r="I688" s="122">
        <f t="shared" si="147"/>
        <v>0.13669247359466979</v>
      </c>
      <c r="J688" s="122">
        <f t="shared" si="147"/>
        <v>0.38669247359466979</v>
      </c>
      <c r="K688" s="122">
        <f t="shared" si="147"/>
        <v>0.65669247359466976</v>
      </c>
      <c r="L688" s="122">
        <f t="shared" si="147"/>
        <v>0.96669247359466981</v>
      </c>
      <c r="M688" s="122">
        <f t="shared" si="147"/>
        <v>1.3166924735946699</v>
      </c>
      <c r="N688" s="123">
        <f t="shared" si="147"/>
        <v>1.6966924735946698</v>
      </c>
      <c r="O688" s="123">
        <f>+M$651+M688</f>
        <v>1.6966924735946698</v>
      </c>
      <c r="P688" s="123">
        <f>+M$651+M688</f>
        <v>1.6966924735946698</v>
      </c>
      <c r="Q688" s="123">
        <f>+N$651+N688</f>
        <v>1.9966924735946698</v>
      </c>
      <c r="R688" s="78"/>
      <c r="S688" s="89" t="s">
        <v>362</v>
      </c>
    </row>
    <row r="689" spans="1:19" s="3" customFormat="1" ht="14" x14ac:dyDescent="0.3">
      <c r="B689" s="124"/>
      <c r="C689" s="125"/>
      <c r="D689" s="125"/>
      <c r="E689" s="125"/>
      <c r="F689" s="125">
        <f t="shared" ref="F689:Q689" si="148">+F$661+F688</f>
        <v>5.7550541563268247</v>
      </c>
      <c r="G689" s="125">
        <f t="shared" si="148"/>
        <v>8.162612024036628</v>
      </c>
      <c r="H689" s="125">
        <f t="shared" si="148"/>
        <v>7.7354673814268828</v>
      </c>
      <c r="I689" s="125">
        <f t="shared" si="148"/>
        <v>7.1555202825951953</v>
      </c>
      <c r="J689" s="125">
        <f t="shared" si="148"/>
        <v>9.6569495257394831</v>
      </c>
      <c r="K689" s="125">
        <f t="shared" si="148"/>
        <v>11.406157286026648</v>
      </c>
      <c r="L689" s="125">
        <f t="shared" si="148"/>
        <v>15.396305887172142</v>
      </c>
      <c r="M689" s="125">
        <f t="shared" si="148"/>
        <v>17.849106388540925</v>
      </c>
      <c r="N689" s="126">
        <f t="shared" si="148"/>
        <v>15.792285030291108</v>
      </c>
      <c r="O689" s="126">
        <f t="shared" si="148"/>
        <v>15.781400975705328</v>
      </c>
      <c r="P689" s="126">
        <f t="shared" si="148"/>
        <v>16.159869036478497</v>
      </c>
      <c r="Q689" s="126">
        <f t="shared" si="148"/>
        <v>16.496692473594671</v>
      </c>
      <c r="R689" s="78"/>
      <c r="S689" s="89" t="s">
        <v>363</v>
      </c>
    </row>
    <row r="690" spans="1:19" s="3" customFormat="1" ht="14" x14ac:dyDescent="0.3">
      <c r="B690" s="127"/>
      <c r="I690" s="128"/>
      <c r="J690" s="128"/>
      <c r="K690" s="128"/>
      <c r="L690" s="128"/>
      <c r="M690" s="128"/>
      <c r="N690" s="129"/>
      <c r="O690" s="129" t="e">
        <f>+O689/E689-1</f>
        <v>#DIV/0!</v>
      </c>
      <c r="P690" s="129" t="e">
        <f>+P689/E689-1</f>
        <v>#DIV/0!</v>
      </c>
      <c r="Q690" s="129">
        <f>+Q689/F689-1</f>
        <v>1.8664704146109581</v>
      </c>
      <c r="R690" s="78"/>
      <c r="S690" s="130" t="s">
        <v>364</v>
      </c>
    </row>
    <row r="691" spans="1:19" s="137" customFormat="1" ht="14" x14ac:dyDescent="0.3">
      <c r="A691" s="131"/>
      <c r="B691" s="132"/>
      <c r="C691" s="133"/>
      <c r="D691" s="133"/>
      <c r="E691" s="133"/>
      <c r="F691" s="133"/>
      <c r="G691" s="133">
        <f>RATE(G$348-$F$348,,-$F689,G689)</f>
        <v>0.41833800383321351</v>
      </c>
      <c r="H691" s="133">
        <f t="shared" ref="H691:Q691" si="149">RATE(H$348-$F$348,,-$F689,H689)</f>
        <v>0.15936069361288954</v>
      </c>
      <c r="I691" s="133">
        <f t="shared" si="149"/>
        <v>7.5302364454629941E-2</v>
      </c>
      <c r="J691" s="133">
        <f t="shared" si="149"/>
        <v>0.13814510966046409</v>
      </c>
      <c r="K691" s="133">
        <f t="shared" si="149"/>
        <v>0.14661597511631544</v>
      </c>
      <c r="L691" s="133">
        <f t="shared" si="149"/>
        <v>0.17822396681840663</v>
      </c>
      <c r="M691" s="133">
        <f t="shared" si="149"/>
        <v>0.17550333662481601</v>
      </c>
      <c r="N691" s="134">
        <f t="shared" si="149"/>
        <v>0.13448679410223729</v>
      </c>
      <c r="O691" s="134">
        <f t="shared" si="149"/>
        <v>0.1186065264436047</v>
      </c>
      <c r="P691" s="134">
        <f t="shared" si="149"/>
        <v>0.10876329954022849</v>
      </c>
      <c r="Q691" s="134">
        <f t="shared" si="149"/>
        <v>0.10046704656086407</v>
      </c>
      <c r="R691" s="135"/>
      <c r="S691" s="136" t="s">
        <v>365</v>
      </c>
    </row>
    <row r="692" spans="1:19" s="3" customFormat="1" ht="14" x14ac:dyDescent="0.3">
      <c r="B692" s="121"/>
      <c r="C692" s="122"/>
      <c r="D692" s="122"/>
      <c r="E692" s="122"/>
      <c r="F692" s="122"/>
      <c r="G692" s="122"/>
      <c r="H692" s="122">
        <f t="shared" ref="H692:N692" si="150">+G$651+G692</f>
        <v>2.6812835156249999E-2</v>
      </c>
      <c r="I692" s="122">
        <f t="shared" si="150"/>
        <v>0.11316377265624999</v>
      </c>
      <c r="J692" s="122">
        <f t="shared" si="150"/>
        <v>0.36316377265624999</v>
      </c>
      <c r="K692" s="122">
        <f t="shared" si="150"/>
        <v>0.63316377265625001</v>
      </c>
      <c r="L692" s="122">
        <f t="shared" si="150"/>
        <v>0.94316377265625007</v>
      </c>
      <c r="M692" s="122">
        <f t="shared" si="150"/>
        <v>1.2931637726562499</v>
      </c>
      <c r="N692" s="123">
        <f t="shared" si="150"/>
        <v>1.6731637726562498</v>
      </c>
      <c r="O692" s="123">
        <f>+M$651+M692</f>
        <v>1.6731637726562498</v>
      </c>
      <c r="P692" s="123">
        <f>+M$651+M692</f>
        <v>1.6731637726562498</v>
      </c>
      <c r="Q692" s="123">
        <f>+N$651+N692</f>
        <v>1.9731637726562499</v>
      </c>
      <c r="R692" s="78"/>
      <c r="S692" s="89" t="s">
        <v>362</v>
      </c>
    </row>
    <row r="693" spans="1:19" s="3" customFormat="1" ht="14" x14ac:dyDescent="0.3">
      <c r="B693" s="124"/>
      <c r="C693" s="125"/>
      <c r="D693" s="125"/>
      <c r="E693" s="125"/>
      <c r="F693" s="125"/>
      <c r="G693" s="125">
        <f t="shared" ref="G693:Q693" si="151">+G$661+G692</f>
        <v>8.1390833230982089</v>
      </c>
      <c r="H693" s="125">
        <f t="shared" si="151"/>
        <v>7.7119386804884638</v>
      </c>
      <c r="I693" s="125">
        <f t="shared" si="151"/>
        <v>7.1319915816567754</v>
      </c>
      <c r="J693" s="125">
        <f t="shared" si="151"/>
        <v>9.633420824801064</v>
      </c>
      <c r="K693" s="125">
        <f t="shared" si="151"/>
        <v>11.382628585088227</v>
      </c>
      <c r="L693" s="125">
        <f t="shared" si="151"/>
        <v>15.372777186233723</v>
      </c>
      <c r="M693" s="125">
        <f t="shared" si="151"/>
        <v>17.825577687602504</v>
      </c>
      <c r="N693" s="126">
        <f t="shared" si="151"/>
        <v>15.768756329352687</v>
      </c>
      <c r="O693" s="126">
        <f t="shared" si="151"/>
        <v>15.757872274766907</v>
      </c>
      <c r="P693" s="126">
        <f t="shared" si="151"/>
        <v>16.136340335540076</v>
      </c>
      <c r="Q693" s="126">
        <f t="shared" si="151"/>
        <v>16.47316377265625</v>
      </c>
      <c r="R693" s="78"/>
      <c r="S693" s="89" t="s">
        <v>363</v>
      </c>
    </row>
    <row r="694" spans="1:19" s="3" customFormat="1" ht="14" x14ac:dyDescent="0.3">
      <c r="B694" s="127"/>
      <c r="I694" s="128"/>
      <c r="J694" s="128"/>
      <c r="K694" s="128"/>
      <c r="L694" s="128"/>
      <c r="M694" s="128"/>
      <c r="N694" s="129"/>
      <c r="O694" s="129" t="e">
        <f>+O693/F693-1</f>
        <v>#DIV/0!</v>
      </c>
      <c r="P694" s="129" t="e">
        <f>+P693/F693-1</f>
        <v>#DIV/0!</v>
      </c>
      <c r="Q694" s="129">
        <f>+Q693/G693-1</f>
        <v>1.0239581189575051</v>
      </c>
      <c r="R694" s="78"/>
      <c r="S694" s="130" t="s">
        <v>364</v>
      </c>
    </row>
    <row r="695" spans="1:19" s="137" customFormat="1" ht="14" x14ac:dyDescent="0.3">
      <c r="A695" s="131"/>
      <c r="B695" s="132"/>
      <c r="C695" s="133"/>
      <c r="D695" s="133"/>
      <c r="E695" s="133"/>
      <c r="F695" s="133"/>
      <c r="G695" s="133"/>
      <c r="H695" s="133">
        <f>RATE(H$348-$G$348,,-$G693,H693)</f>
        <v>-5.2480681872064804E-2</v>
      </c>
      <c r="I695" s="133">
        <f t="shared" ref="I695:Q695" si="152">RATE(I$348-$G$348,,-$G693,I693)</f>
        <v>-6.390987531432947E-2</v>
      </c>
      <c r="J695" s="133">
        <f t="shared" si="152"/>
        <v>5.7795412619088014E-2</v>
      </c>
      <c r="K695" s="133">
        <f t="shared" si="152"/>
        <v>8.7468704694042207E-2</v>
      </c>
      <c r="L695" s="133">
        <f t="shared" si="152"/>
        <v>0.13562610595012284</v>
      </c>
      <c r="M695" s="133">
        <f t="shared" si="152"/>
        <v>0.13957965318661392</v>
      </c>
      <c r="N695" s="134">
        <f t="shared" si="152"/>
        <v>9.9086078156351315E-2</v>
      </c>
      <c r="O695" s="134">
        <f t="shared" si="152"/>
        <v>8.6088612461411557E-2</v>
      </c>
      <c r="P695" s="134">
        <f t="shared" si="152"/>
        <v>7.901008939664543E-2</v>
      </c>
      <c r="Q695" s="134">
        <f t="shared" si="152"/>
        <v>7.3050477522776477E-2</v>
      </c>
      <c r="R695" s="135"/>
      <c r="S695" s="136" t="s">
        <v>365</v>
      </c>
    </row>
    <row r="696" spans="1:19" s="3" customFormat="1" ht="14" x14ac:dyDescent="0.3">
      <c r="B696" s="121"/>
      <c r="C696" s="122"/>
      <c r="D696" s="122"/>
      <c r="E696" s="122"/>
      <c r="F696" s="122"/>
      <c r="G696" s="122"/>
      <c r="H696" s="122"/>
      <c r="I696" s="122">
        <f t="shared" ref="I696:N696" si="153">+H$651+H696</f>
        <v>8.6350937500000002E-2</v>
      </c>
      <c r="J696" s="122">
        <f t="shared" si="153"/>
        <v>0.3363509375</v>
      </c>
      <c r="K696" s="122">
        <f t="shared" si="153"/>
        <v>0.60635093750000002</v>
      </c>
      <c r="L696" s="122">
        <f t="shared" si="153"/>
        <v>0.91635093750000007</v>
      </c>
      <c r="M696" s="122">
        <f t="shared" si="153"/>
        <v>1.2663509374999999</v>
      </c>
      <c r="N696" s="123">
        <f t="shared" si="153"/>
        <v>1.6463509374999998</v>
      </c>
      <c r="O696" s="123">
        <f>+M$651+M696</f>
        <v>1.6463509374999998</v>
      </c>
      <c r="P696" s="123">
        <f>+M$651+M696</f>
        <v>1.6463509374999998</v>
      </c>
      <c r="Q696" s="123">
        <f>+N$651+N696</f>
        <v>1.9463509374999999</v>
      </c>
      <c r="R696" s="78"/>
      <c r="S696" s="89" t="s">
        <v>362</v>
      </c>
    </row>
    <row r="697" spans="1:19" s="3" customFormat="1" ht="14" x14ac:dyDescent="0.3">
      <c r="B697" s="124"/>
      <c r="C697" s="125"/>
      <c r="D697" s="125"/>
      <c r="E697" s="125"/>
      <c r="F697" s="125"/>
      <c r="G697" s="125"/>
      <c r="H697" s="125">
        <f t="shared" ref="H697:Q697" si="154">+H$661+H696</f>
        <v>7.6851258453322133</v>
      </c>
      <c r="I697" s="125">
        <f t="shared" si="154"/>
        <v>7.1051787465005249</v>
      </c>
      <c r="J697" s="125">
        <f t="shared" si="154"/>
        <v>9.6066079896448144</v>
      </c>
      <c r="K697" s="125">
        <f t="shared" si="154"/>
        <v>11.355815749931978</v>
      </c>
      <c r="L697" s="125">
        <f t="shared" si="154"/>
        <v>15.345964351077473</v>
      </c>
      <c r="M697" s="125">
        <f t="shared" si="154"/>
        <v>17.798764852446254</v>
      </c>
      <c r="N697" s="126">
        <f t="shared" si="154"/>
        <v>15.741943494196438</v>
      </c>
      <c r="O697" s="126">
        <f t="shared" si="154"/>
        <v>15.731059439610657</v>
      </c>
      <c r="P697" s="126">
        <f t="shared" si="154"/>
        <v>16.109527500383827</v>
      </c>
      <c r="Q697" s="126">
        <f t="shared" si="154"/>
        <v>16.4463509375</v>
      </c>
      <c r="R697" s="78"/>
      <c r="S697" s="89" t="s">
        <v>363</v>
      </c>
    </row>
    <row r="698" spans="1:19" s="3" customFormat="1" ht="14" x14ac:dyDescent="0.3">
      <c r="B698" s="127"/>
      <c r="I698" s="128"/>
      <c r="J698" s="128"/>
      <c r="K698" s="128"/>
      <c r="L698" s="128"/>
      <c r="M698" s="128"/>
      <c r="N698" s="129"/>
      <c r="O698" s="129" t="e">
        <f>+O697/G697-1</f>
        <v>#DIV/0!</v>
      </c>
      <c r="P698" s="129" t="e">
        <f>+P697/G697-1</f>
        <v>#DIV/0!</v>
      </c>
      <c r="Q698" s="129">
        <f>+Q697/H697-1</f>
        <v>1.1400236337690131</v>
      </c>
      <c r="R698" s="78"/>
      <c r="S698" s="130" t="s">
        <v>364</v>
      </c>
    </row>
    <row r="699" spans="1:19" s="137" customFormat="1" ht="14" x14ac:dyDescent="0.3">
      <c r="A699" s="131"/>
      <c r="B699" s="132"/>
      <c r="C699" s="133"/>
      <c r="D699" s="133"/>
      <c r="E699" s="133"/>
      <c r="F699" s="133"/>
      <c r="G699" s="133"/>
      <c r="H699" s="133"/>
      <c r="I699" s="133">
        <f t="shared" ref="I699:Q699" si="155">RATE(I$348-$H$348,,-$H697,I697)</f>
        <v>-7.5463578671771003E-2</v>
      </c>
      <c r="J699" s="133">
        <f t="shared" si="155"/>
        <v>0.11804566685249569</v>
      </c>
      <c r="K699" s="133">
        <f t="shared" si="155"/>
        <v>0.13899666192856902</v>
      </c>
      <c r="L699" s="133">
        <f t="shared" si="155"/>
        <v>0.18873705426292184</v>
      </c>
      <c r="M699" s="133">
        <f t="shared" si="155"/>
        <v>0.18289930431880397</v>
      </c>
      <c r="N699" s="134">
        <f t="shared" si="155"/>
        <v>0.12694112472281457</v>
      </c>
      <c r="O699" s="134">
        <f t="shared" si="155"/>
        <v>0.10775534828475233</v>
      </c>
      <c r="P699" s="134">
        <f t="shared" si="155"/>
        <v>9.6930159595941381E-2</v>
      </c>
      <c r="Q699" s="134">
        <f t="shared" si="155"/>
        <v>8.8211157395851655E-2</v>
      </c>
      <c r="R699" s="135"/>
      <c r="S699" s="136" t="s">
        <v>365</v>
      </c>
    </row>
    <row r="700" spans="1:19" s="3" customFormat="1" ht="14" x14ac:dyDescent="0.3">
      <c r="B700" s="121"/>
      <c r="C700" s="122"/>
      <c r="D700" s="122"/>
      <c r="E700" s="122"/>
      <c r="F700" s="122"/>
      <c r="G700" s="122"/>
      <c r="H700" s="122"/>
      <c r="I700" s="122"/>
      <c r="J700" s="122">
        <f t="shared" ref="J700:N700" si="156">+I$651+I700</f>
        <v>0.25</v>
      </c>
      <c r="K700" s="122">
        <f t="shared" si="156"/>
        <v>0.52</v>
      </c>
      <c r="L700" s="122">
        <f t="shared" si="156"/>
        <v>0.83000000000000007</v>
      </c>
      <c r="M700" s="122">
        <f t="shared" si="156"/>
        <v>1.1800000000000002</v>
      </c>
      <c r="N700" s="123">
        <f t="shared" si="156"/>
        <v>1.56</v>
      </c>
      <c r="O700" s="123">
        <f>+M$651+M700</f>
        <v>1.56</v>
      </c>
      <c r="P700" s="123">
        <f>+M$651+M700</f>
        <v>1.56</v>
      </c>
      <c r="Q700" s="123">
        <f>+N$651+N700</f>
        <v>1.86</v>
      </c>
      <c r="R700" s="78"/>
      <c r="S700" s="89" t="s">
        <v>362</v>
      </c>
    </row>
    <row r="701" spans="1:19" s="3" customFormat="1" ht="14" x14ac:dyDescent="0.3">
      <c r="B701" s="124"/>
      <c r="C701" s="125"/>
      <c r="D701" s="125"/>
      <c r="E701" s="125"/>
      <c r="F701" s="125"/>
      <c r="G701" s="125"/>
      <c r="H701" s="125"/>
      <c r="I701" s="125">
        <f t="shared" ref="I701:Q701" si="157">+I$661+I700</f>
        <v>7.0188278090005252</v>
      </c>
      <c r="J701" s="125">
        <f t="shared" si="157"/>
        <v>9.5202570521448138</v>
      </c>
      <c r="K701" s="125">
        <f t="shared" si="157"/>
        <v>11.269464812431977</v>
      </c>
      <c r="L701" s="125">
        <f t="shared" si="157"/>
        <v>15.259613413577473</v>
      </c>
      <c r="M701" s="125">
        <f t="shared" si="157"/>
        <v>17.712413914946254</v>
      </c>
      <c r="N701" s="126">
        <f t="shared" si="157"/>
        <v>15.655592556696439</v>
      </c>
      <c r="O701" s="126">
        <f t="shared" si="157"/>
        <v>15.644708502110658</v>
      </c>
      <c r="P701" s="126">
        <f t="shared" si="157"/>
        <v>16.023176562883826</v>
      </c>
      <c r="Q701" s="126">
        <f t="shared" si="157"/>
        <v>16.36</v>
      </c>
      <c r="R701" s="78"/>
      <c r="S701" s="89" t="s">
        <v>363</v>
      </c>
    </row>
    <row r="702" spans="1:19" s="3" customFormat="1" ht="14" x14ac:dyDescent="0.3">
      <c r="B702" s="127"/>
      <c r="I702" s="128"/>
      <c r="J702" s="128"/>
      <c r="K702" s="128"/>
      <c r="L702" s="128"/>
      <c r="M702" s="128"/>
      <c r="N702" s="129"/>
      <c r="O702" s="129" t="e">
        <f>+O701/H701-1</f>
        <v>#DIV/0!</v>
      </c>
      <c r="P702" s="129" t="e">
        <f>+P701/H701-1</f>
        <v>#DIV/0!</v>
      </c>
      <c r="Q702" s="129">
        <f>+Q701/I701-1</f>
        <v>1.3308735368918603</v>
      </c>
      <c r="R702" s="78"/>
      <c r="S702" s="130" t="s">
        <v>364</v>
      </c>
    </row>
    <row r="703" spans="1:19" s="137" customFormat="1" ht="14" x14ac:dyDescent="0.3">
      <c r="A703" s="131"/>
      <c r="B703" s="132"/>
      <c r="C703" s="133"/>
      <c r="D703" s="133"/>
      <c r="E703" s="133"/>
      <c r="F703" s="133"/>
      <c r="G703" s="133"/>
      <c r="H703" s="133"/>
      <c r="I703" s="133"/>
      <c r="J703" s="133">
        <f t="shared" ref="J703:Q703" si="158">RATE(J$348-$I$348,,-$I701,J701)</f>
        <v>0.35638846132349988</v>
      </c>
      <c r="K703" s="133">
        <f t="shared" si="158"/>
        <v>0.26712468597946398</v>
      </c>
      <c r="L703" s="133">
        <f t="shared" si="158"/>
        <v>0.29546688046391351</v>
      </c>
      <c r="M703" s="133">
        <f t="shared" si="158"/>
        <v>0.26038518911106096</v>
      </c>
      <c r="N703" s="134">
        <f t="shared" si="158"/>
        <v>0.17403483841608117</v>
      </c>
      <c r="O703" s="134">
        <f t="shared" si="158"/>
        <v>0.14292346170767861</v>
      </c>
      <c r="P703" s="134">
        <f t="shared" si="158"/>
        <v>0.12515409286486315</v>
      </c>
      <c r="Q703" s="134">
        <f t="shared" si="158"/>
        <v>0.11157773414924321</v>
      </c>
      <c r="R703" s="135"/>
      <c r="S703" s="136" t="s">
        <v>365</v>
      </c>
    </row>
    <row r="704" spans="1:19" s="3" customFormat="1" ht="14" x14ac:dyDescent="0.3">
      <c r="B704" s="121"/>
      <c r="C704" s="122"/>
      <c r="D704" s="122"/>
      <c r="E704" s="122"/>
      <c r="F704" s="122"/>
      <c r="G704" s="122"/>
      <c r="H704" s="122"/>
      <c r="I704" s="122"/>
      <c r="J704" s="122"/>
      <c r="K704" s="122">
        <f>+J$651+J704</f>
        <v>0.27</v>
      </c>
      <c r="L704" s="122">
        <f>+K$651+K704</f>
        <v>0.58000000000000007</v>
      </c>
      <c r="M704" s="122">
        <f>+L$651+L704</f>
        <v>0.93</v>
      </c>
      <c r="N704" s="123">
        <f>+M$651+M704</f>
        <v>1.31</v>
      </c>
      <c r="O704" s="123">
        <f>+M$651+M704</f>
        <v>1.31</v>
      </c>
      <c r="P704" s="123">
        <f>+M$651+M704</f>
        <v>1.31</v>
      </c>
      <c r="Q704" s="123">
        <f>+N$651+N704</f>
        <v>1.61</v>
      </c>
      <c r="R704" s="78"/>
      <c r="S704" s="89" t="s">
        <v>362</v>
      </c>
    </row>
    <row r="705" spans="1:19" s="3" customFormat="1" ht="14" x14ac:dyDescent="0.3">
      <c r="B705" s="124"/>
      <c r="C705" s="125"/>
      <c r="D705" s="125"/>
      <c r="E705" s="125"/>
      <c r="F705" s="125"/>
      <c r="G705" s="125"/>
      <c r="H705" s="125"/>
      <c r="I705" s="125"/>
      <c r="J705" s="125">
        <f t="shared" ref="J705:Q705" si="159">+J$661+J704</f>
        <v>9.2702570521448138</v>
      </c>
      <c r="K705" s="125">
        <f t="shared" si="159"/>
        <v>11.019464812431977</v>
      </c>
      <c r="L705" s="125">
        <f t="shared" si="159"/>
        <v>15.009613413577473</v>
      </c>
      <c r="M705" s="125">
        <f t="shared" si="159"/>
        <v>17.462413914946254</v>
      </c>
      <c r="N705" s="126">
        <f t="shared" si="159"/>
        <v>15.405592556696439</v>
      </c>
      <c r="O705" s="126">
        <f t="shared" si="159"/>
        <v>15.394708502110658</v>
      </c>
      <c r="P705" s="126">
        <f t="shared" si="159"/>
        <v>15.773176562883828</v>
      </c>
      <c r="Q705" s="126">
        <f t="shared" si="159"/>
        <v>16.11</v>
      </c>
      <c r="R705" s="78"/>
      <c r="S705" s="89" t="s">
        <v>363</v>
      </c>
    </row>
    <row r="706" spans="1:19" s="3" customFormat="1" ht="14" x14ac:dyDescent="0.3">
      <c r="B706" s="127"/>
      <c r="I706" s="128"/>
      <c r="J706" s="128"/>
      <c r="K706" s="128"/>
      <c r="L706" s="128"/>
      <c r="M706" s="128"/>
      <c r="N706" s="129"/>
      <c r="O706" s="129" t="e">
        <f>+O705/I705-1</f>
        <v>#DIV/0!</v>
      </c>
      <c r="P706" s="129" t="e">
        <f>+P705/I705-1</f>
        <v>#DIV/0!</v>
      </c>
      <c r="Q706" s="129">
        <f>+Q705/J705-1</f>
        <v>0.73781588896423411</v>
      </c>
      <c r="R706" s="78"/>
      <c r="S706" s="130" t="s">
        <v>364</v>
      </c>
    </row>
    <row r="707" spans="1:19" s="137" customFormat="1" ht="14" x14ac:dyDescent="0.3">
      <c r="A707" s="131"/>
      <c r="B707" s="132"/>
      <c r="C707" s="133"/>
      <c r="D707" s="133"/>
      <c r="E707" s="133"/>
      <c r="F707" s="133"/>
      <c r="G707" s="133"/>
      <c r="H707" s="133"/>
      <c r="I707" s="133"/>
      <c r="J707" s="133"/>
      <c r="K707" s="133">
        <f t="shared" ref="K707:Q707" si="160">RATE(K$348-$J$348,,-$J705,K705)</f>
        <v>0.18869031898985567</v>
      </c>
      <c r="L707" s="133">
        <f t="shared" si="160"/>
        <v>0.27244454725645034</v>
      </c>
      <c r="M707" s="133">
        <f t="shared" si="160"/>
        <v>0.23501102281943156</v>
      </c>
      <c r="N707" s="134">
        <f t="shared" si="160"/>
        <v>0.13539416430055148</v>
      </c>
      <c r="O707" s="134">
        <f t="shared" si="160"/>
        <v>0.10676633017376209</v>
      </c>
      <c r="P707" s="134">
        <f t="shared" si="160"/>
        <v>9.2625246799959024E-2</v>
      </c>
      <c r="Q707" s="134">
        <f t="shared" si="160"/>
        <v>8.2146980447259044E-2</v>
      </c>
      <c r="R707" s="135"/>
      <c r="S707" s="136" t="s">
        <v>365</v>
      </c>
    </row>
    <row r="708" spans="1:19" s="3" customFormat="1" ht="14" x14ac:dyDescent="0.3">
      <c r="B708" s="138"/>
      <c r="C708" s="139"/>
      <c r="D708" s="139"/>
      <c r="E708" s="139"/>
      <c r="F708" s="139"/>
      <c r="G708" s="139"/>
      <c r="H708" s="139"/>
      <c r="I708" s="139"/>
      <c r="J708" s="139"/>
      <c r="K708" s="139"/>
      <c r="L708" s="139">
        <f>+K$651+K708</f>
        <v>0.31</v>
      </c>
      <c r="M708" s="139">
        <f>+L$651+L708</f>
        <v>0.65999999999999992</v>
      </c>
      <c r="N708" s="140">
        <f>+M$651+M708</f>
        <v>1.04</v>
      </c>
      <c r="O708" s="140">
        <f>+M$651+M708</f>
        <v>1.04</v>
      </c>
      <c r="P708" s="140">
        <f>+M$651+M708</f>
        <v>1.04</v>
      </c>
      <c r="Q708" s="140">
        <f>+N$651+N708</f>
        <v>1.34</v>
      </c>
      <c r="R708" s="78"/>
      <c r="S708" s="89" t="s">
        <v>362</v>
      </c>
    </row>
    <row r="709" spans="1:19" s="3" customFormat="1" ht="14" x14ac:dyDescent="0.3">
      <c r="B709" s="141"/>
      <c r="C709" s="142"/>
      <c r="D709" s="142"/>
      <c r="E709" s="142"/>
      <c r="F709" s="142"/>
      <c r="G709" s="142"/>
      <c r="H709" s="142"/>
      <c r="I709" s="142"/>
      <c r="J709" s="142"/>
      <c r="K709" s="142">
        <f t="shared" ref="K709:Q709" si="161">+K$661+K708</f>
        <v>10.749464812431977</v>
      </c>
      <c r="L709" s="142">
        <f t="shared" si="161"/>
        <v>14.739613413577473</v>
      </c>
      <c r="M709" s="142">
        <f t="shared" si="161"/>
        <v>17.192413914946254</v>
      </c>
      <c r="N709" s="143">
        <f t="shared" si="161"/>
        <v>15.135592556696437</v>
      </c>
      <c r="O709" s="143">
        <f t="shared" si="161"/>
        <v>15.124708502110657</v>
      </c>
      <c r="P709" s="143">
        <f t="shared" si="161"/>
        <v>15.503176562883827</v>
      </c>
      <c r="Q709" s="143">
        <f t="shared" si="161"/>
        <v>15.84</v>
      </c>
      <c r="R709" s="78"/>
      <c r="S709" s="89" t="s">
        <v>363</v>
      </c>
    </row>
    <row r="710" spans="1:19" s="3" customFormat="1" ht="14" x14ac:dyDescent="0.3">
      <c r="B710" s="127"/>
      <c r="I710" s="128"/>
      <c r="J710" s="128"/>
      <c r="K710" s="128"/>
      <c r="L710" s="128"/>
      <c r="M710" s="128"/>
      <c r="N710" s="129"/>
      <c r="O710" s="129" t="e">
        <f>+O709/J709-1</f>
        <v>#DIV/0!</v>
      </c>
      <c r="P710" s="129" t="e">
        <f>+P709/J709-1</f>
        <v>#DIV/0!</v>
      </c>
      <c r="Q710" s="129">
        <f>+Q709/K709-1</f>
        <v>0.47356173320189066</v>
      </c>
      <c r="R710" s="78"/>
      <c r="S710" s="130" t="s">
        <v>364</v>
      </c>
    </row>
    <row r="711" spans="1:19" s="137" customFormat="1" ht="14" x14ac:dyDescent="0.3">
      <c r="A711" s="131"/>
      <c r="B711" s="132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>
        <f t="shared" ref="L711:Q711" si="162">RATE(L$348-$K$348,,-$K709,L709)</f>
        <v>0.37119509396698591</v>
      </c>
      <c r="M711" s="133">
        <f t="shared" si="162"/>
        <v>0.26466356882978109</v>
      </c>
      <c r="N711" s="134">
        <f t="shared" si="162"/>
        <v>0.12082427550497984</v>
      </c>
      <c r="O711" s="134">
        <f t="shared" si="162"/>
        <v>8.9118268254055E-2</v>
      </c>
      <c r="P711" s="134">
        <f t="shared" si="162"/>
        <v>7.598637047325052E-2</v>
      </c>
      <c r="Q711" s="134">
        <f t="shared" si="162"/>
        <v>6.6746899215812325E-2</v>
      </c>
      <c r="R711" s="135"/>
      <c r="S711" s="136" t="s">
        <v>365</v>
      </c>
    </row>
    <row r="712" spans="1:19" s="3" customFormat="1" ht="14" x14ac:dyDescent="0.3">
      <c r="B712" s="138"/>
      <c r="C712" s="139"/>
      <c r="D712" s="139"/>
      <c r="E712" s="139"/>
      <c r="F712" s="139"/>
      <c r="G712" s="139"/>
      <c r="H712" s="139"/>
      <c r="I712" s="139"/>
      <c r="J712" s="139"/>
      <c r="K712" s="139"/>
      <c r="L712" s="139"/>
      <c r="M712" s="139">
        <f>+L$651+L712</f>
        <v>0.35</v>
      </c>
      <c r="N712" s="140">
        <f>+M$651+M712</f>
        <v>0.73</v>
      </c>
      <c r="O712" s="140">
        <f>+M$651+M712</f>
        <v>0.73</v>
      </c>
      <c r="P712" s="140">
        <f>+M$651+M712</f>
        <v>0.73</v>
      </c>
      <c r="Q712" s="140">
        <f>+N$651+N712</f>
        <v>1.03</v>
      </c>
      <c r="R712" s="78"/>
      <c r="S712" s="89" t="s">
        <v>362</v>
      </c>
    </row>
    <row r="713" spans="1:19" s="3" customFormat="1" ht="14" x14ac:dyDescent="0.3">
      <c r="B713" s="141"/>
      <c r="C713" s="142"/>
      <c r="D713" s="142"/>
      <c r="E713" s="142"/>
      <c r="F713" s="142"/>
      <c r="G713" s="142"/>
      <c r="H713" s="142"/>
      <c r="I713" s="142"/>
      <c r="J713" s="142"/>
      <c r="K713" s="142"/>
      <c r="L713" s="142">
        <f t="shared" ref="L713:Q713" si="163">+L$661+L712</f>
        <v>14.429613413577473</v>
      </c>
      <c r="M713" s="142">
        <f t="shared" si="163"/>
        <v>16.882413914946255</v>
      </c>
      <c r="N713" s="143">
        <f t="shared" si="163"/>
        <v>14.825592556696439</v>
      </c>
      <c r="O713" s="143">
        <f t="shared" si="163"/>
        <v>14.814708502110658</v>
      </c>
      <c r="P713" s="143">
        <f t="shared" si="163"/>
        <v>15.193176562883828</v>
      </c>
      <c r="Q713" s="143">
        <f t="shared" si="163"/>
        <v>15.53</v>
      </c>
      <c r="R713" s="78"/>
      <c r="S713" s="89" t="s">
        <v>363</v>
      </c>
    </row>
    <row r="714" spans="1:19" s="3" customFormat="1" ht="14" x14ac:dyDescent="0.3">
      <c r="B714" s="127"/>
      <c r="I714" s="128"/>
      <c r="J714" s="128"/>
      <c r="K714" s="128"/>
      <c r="L714" s="128"/>
      <c r="M714" s="128"/>
      <c r="N714" s="129"/>
      <c r="O714" s="129" t="e">
        <f>+O713/K713-1</f>
        <v>#DIV/0!</v>
      </c>
      <c r="P714" s="129" t="e">
        <f>+P713/K713-1</f>
        <v>#DIV/0!</v>
      </c>
      <c r="Q714" s="129">
        <f>+Q713/L713-1</f>
        <v>7.6258909707665801E-2</v>
      </c>
      <c r="R714" s="78"/>
      <c r="S714" s="130" t="s">
        <v>364</v>
      </c>
    </row>
    <row r="715" spans="1:19" s="137" customFormat="1" ht="14" x14ac:dyDescent="0.3">
      <c r="A715" s="131"/>
      <c r="B715" s="132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>
        <f>RATE(M$348-$L$348,,-$L713,M713)</f>
        <v>0.16998379866925842</v>
      </c>
      <c r="N715" s="134">
        <f>RATE(N$348-$L$348,,-$L713,N713)</f>
        <v>1.3628194776877616E-2</v>
      </c>
      <c r="O715" s="134">
        <f>RATE(O$348-$L$348,,-$L713,O713)</f>
        <v>8.8179588186814376E-3</v>
      </c>
      <c r="P715" s="134">
        <f>RATE(P$348-$L$348,,-$L713,P713)</f>
        <v>1.2974405283150107E-2</v>
      </c>
      <c r="Q715" s="134">
        <f>RATE(Q$348-$L$348,,-$L713,Q713)</f>
        <v>1.4806760921438095E-2</v>
      </c>
      <c r="R715" s="135"/>
      <c r="S715" s="136" t="s">
        <v>365</v>
      </c>
    </row>
    <row r="716" spans="1:19" s="3" customFormat="1" ht="14" x14ac:dyDescent="0.3">
      <c r="B716" s="138"/>
      <c r="C716" s="139"/>
      <c r="D716" s="139"/>
      <c r="E716" s="139"/>
      <c r="F716" s="139"/>
      <c r="G716" s="139"/>
      <c r="H716" s="139"/>
      <c r="I716" s="139"/>
      <c r="J716" s="139"/>
      <c r="K716" s="139"/>
      <c r="L716" s="139"/>
      <c r="M716" s="139"/>
      <c r="N716" s="140">
        <f>+M$651+M716</f>
        <v>0.38</v>
      </c>
      <c r="O716" s="140">
        <f>+M$651+M716</f>
        <v>0.38</v>
      </c>
      <c r="P716" s="140">
        <f>+M$651+M716</f>
        <v>0.38</v>
      </c>
      <c r="Q716" s="140">
        <f>+N$651+N716</f>
        <v>0.68</v>
      </c>
      <c r="R716" s="78"/>
      <c r="S716" s="89" t="s">
        <v>362</v>
      </c>
    </row>
    <row r="717" spans="1:19" s="3" customFormat="1" ht="14" x14ac:dyDescent="0.3">
      <c r="B717" s="141"/>
      <c r="C717" s="142"/>
      <c r="D717" s="142"/>
      <c r="E717" s="142"/>
      <c r="F717" s="142"/>
      <c r="G717" s="142"/>
      <c r="H717" s="142"/>
      <c r="I717" s="142"/>
      <c r="J717" s="142"/>
      <c r="K717" s="142"/>
      <c r="L717" s="142"/>
      <c r="M717" s="142">
        <f>+M$661+M716</f>
        <v>16.532413914946254</v>
      </c>
      <c r="N717" s="143">
        <f>+N$661+N716</f>
        <v>14.475592556696439</v>
      </c>
      <c r="O717" s="143">
        <f>+O$661+O716</f>
        <v>14.464708502110659</v>
      </c>
      <c r="P717" s="143">
        <f>+P$661+P716</f>
        <v>14.843176562883828</v>
      </c>
      <c r="Q717" s="143">
        <f>+Q$661+Q716</f>
        <v>15.18</v>
      </c>
      <c r="R717" s="78"/>
      <c r="S717" s="89" t="s">
        <v>363</v>
      </c>
    </row>
    <row r="718" spans="1:19" s="3" customFormat="1" ht="14" x14ac:dyDescent="0.3">
      <c r="B718" s="127"/>
      <c r="I718" s="128"/>
      <c r="J718" s="128"/>
      <c r="K718" s="128"/>
      <c r="L718" s="128"/>
      <c r="M718" s="128"/>
      <c r="N718" s="129"/>
      <c r="O718" s="129" t="e">
        <f>+O717/L717-1</f>
        <v>#DIV/0!</v>
      </c>
      <c r="P718" s="129" t="e">
        <f>+P717/L717-1</f>
        <v>#DIV/0!</v>
      </c>
      <c r="Q718" s="129">
        <f>+Q717/M717-1</f>
        <v>-8.1803777833289959E-2</v>
      </c>
      <c r="R718" s="78"/>
      <c r="S718" s="130" t="s">
        <v>364</v>
      </c>
    </row>
    <row r="719" spans="1:19" s="137" customFormat="1" ht="14" x14ac:dyDescent="0.3">
      <c r="A719" s="131"/>
      <c r="B719" s="132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4">
        <f>RATE(N$348-$M$348,,-$M717,N717)</f>
        <v>-0.12441143615393815</v>
      </c>
      <c r="O719" s="134">
        <f>RATE(O$348-$M$348,,-$M717,O717)</f>
        <v>-6.4622954374930874E-2</v>
      </c>
      <c r="P719" s="134">
        <f>RATE(P$348-$M$348,,-$M717,P717)</f>
        <v>-3.5289820487562851E-2</v>
      </c>
      <c r="Q719" s="134">
        <f>RATE(Q$348-$M$348,,-$M717,Q717)</f>
        <v>-2.1110037272685709E-2</v>
      </c>
      <c r="R719" s="135"/>
      <c r="S719" s="136" t="s">
        <v>365</v>
      </c>
    </row>
    <row r="720" spans="1:19" s="3" customFormat="1" ht="14" x14ac:dyDescent="0.3">
      <c r="B720" s="138"/>
      <c r="C720" s="139"/>
      <c r="D720" s="139"/>
      <c r="E720" s="139"/>
      <c r="F720" s="139"/>
      <c r="G720" s="139"/>
      <c r="H720" s="139"/>
      <c r="I720" s="139"/>
      <c r="J720" s="139"/>
      <c r="K720" s="139"/>
      <c r="L720" s="139"/>
      <c r="M720" s="139"/>
      <c r="N720" s="140"/>
      <c r="O720" s="140">
        <f>+M$651+M720</f>
        <v>0.38</v>
      </c>
      <c r="P720" s="140">
        <f>+M$651+M720</f>
        <v>0.38</v>
      </c>
      <c r="Q720" s="140">
        <f>+N$651+N720</f>
        <v>0.30000000000000004</v>
      </c>
      <c r="R720" s="78"/>
      <c r="S720" s="89" t="s">
        <v>362</v>
      </c>
    </row>
    <row r="721" spans="1:19" s="3" customFormat="1" ht="14" x14ac:dyDescent="0.3">
      <c r="B721" s="141"/>
      <c r="C721" s="142"/>
      <c r="D721" s="142"/>
      <c r="E721" s="142"/>
      <c r="F721" s="142"/>
      <c r="G721" s="142"/>
      <c r="H721" s="142"/>
      <c r="I721" s="142"/>
      <c r="J721" s="142"/>
      <c r="K721" s="142"/>
      <c r="L721" s="142"/>
      <c r="M721" s="142"/>
      <c r="N721" s="143">
        <f>+N$661+N720</f>
        <v>14.095592556696438</v>
      </c>
      <c r="O721" s="143">
        <f>+O$661+O720</f>
        <v>14.464708502110659</v>
      </c>
      <c r="P721" s="143">
        <f>+P$661+P720</f>
        <v>14.843176562883828</v>
      </c>
      <c r="Q721" s="143">
        <f>+Q$661+Q720</f>
        <v>14.8</v>
      </c>
      <c r="R721" s="78"/>
      <c r="S721" s="89" t="s">
        <v>363</v>
      </c>
    </row>
    <row r="722" spans="1:19" s="3" customFormat="1" ht="14" x14ac:dyDescent="0.3">
      <c r="B722" s="127"/>
      <c r="I722" s="128"/>
      <c r="J722" s="128"/>
      <c r="K722" s="128"/>
      <c r="L722" s="128"/>
      <c r="M722" s="128"/>
      <c r="N722" s="129"/>
      <c r="O722" s="129" t="e">
        <f>+O721/M721-1</f>
        <v>#DIV/0!</v>
      </c>
      <c r="P722" s="129" t="e">
        <f>+P721/M721-1</f>
        <v>#DIV/0!</v>
      </c>
      <c r="Q722" s="129">
        <f>+Q721/N721-1</f>
        <v>4.9973595680368632E-2</v>
      </c>
      <c r="R722" s="78"/>
      <c r="S722" s="130" t="s">
        <v>364</v>
      </c>
    </row>
    <row r="723" spans="1:19" s="137" customFormat="1" ht="14" x14ac:dyDescent="0.3">
      <c r="A723" s="131"/>
      <c r="B723" s="132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4"/>
      <c r="O723" s="134">
        <f>RATE(O$348-$N$348,,-$N721,O721)</f>
        <v>2.6186621380373382E-2</v>
      </c>
      <c r="P723" s="134">
        <f>RATE(P$348-$N$348,,-$N721,P721)</f>
        <v>2.6175774780618246E-2</v>
      </c>
      <c r="Q723" s="134">
        <f>RATE(Q$348-$N$348,,-$N721,Q721)</f>
        <v>1.6387836980178587E-2</v>
      </c>
      <c r="R723" s="135"/>
      <c r="S723" s="136" t="s">
        <v>365</v>
      </c>
    </row>
  </sheetData>
  <mergeCells count="59">
    <mergeCell ref="B374:N374"/>
    <mergeCell ref="B349:N349"/>
    <mergeCell ref="B350:N350"/>
    <mergeCell ref="B356:N356"/>
    <mergeCell ref="B362:N362"/>
    <mergeCell ref="B368:N368"/>
    <mergeCell ref="B440:N440"/>
    <mergeCell ref="B380:N380"/>
    <mergeCell ref="B386:N386"/>
    <mergeCell ref="B392:N392"/>
    <mergeCell ref="B398:N398"/>
    <mergeCell ref="B403:N403"/>
    <mergeCell ref="B404:N404"/>
    <mergeCell ref="B410:N410"/>
    <mergeCell ref="B416:N416"/>
    <mergeCell ref="B422:N422"/>
    <mergeCell ref="B428:N428"/>
    <mergeCell ref="B434:N434"/>
    <mergeCell ref="B498:N498"/>
    <mergeCell ref="B446:N446"/>
    <mergeCell ref="B447:N447"/>
    <mergeCell ref="B453:N453"/>
    <mergeCell ref="B459:N459"/>
    <mergeCell ref="B460:N460"/>
    <mergeCell ref="B467:N467"/>
    <mergeCell ref="B473:N473"/>
    <mergeCell ref="B479:N479"/>
    <mergeCell ref="B485:N485"/>
    <mergeCell ref="B491:N491"/>
    <mergeCell ref="B497:N497"/>
    <mergeCell ref="B583:N583"/>
    <mergeCell ref="B506:N506"/>
    <mergeCell ref="B514:N514"/>
    <mergeCell ref="B515:N515"/>
    <mergeCell ref="B523:N523"/>
    <mergeCell ref="B531:N531"/>
    <mergeCell ref="B539:N539"/>
    <mergeCell ref="B546:N546"/>
    <mergeCell ref="B554:N554"/>
    <mergeCell ref="B562:N562"/>
    <mergeCell ref="B569:N569"/>
    <mergeCell ref="B576:N576"/>
    <mergeCell ref="B635:N635"/>
    <mergeCell ref="B591:N591"/>
    <mergeCell ref="B592:N592"/>
    <mergeCell ref="B598:N598"/>
    <mergeCell ref="B604:N604"/>
    <mergeCell ref="B609:N609"/>
    <mergeCell ref="B610:N610"/>
    <mergeCell ref="B615:N615"/>
    <mergeCell ref="B620:N620"/>
    <mergeCell ref="B625:N625"/>
    <mergeCell ref="B630:N630"/>
    <mergeCell ref="B631:N631"/>
    <mergeCell ref="B638:N638"/>
    <mergeCell ref="B641:N641"/>
    <mergeCell ref="B646:N646"/>
    <mergeCell ref="B662:N662"/>
    <mergeCell ref="B671:N671"/>
  </mergeCells>
  <conditionalFormatting sqref="B349:B356">
    <cfRule type="cellIs" dxfId="322" priority="827" operator="lessThan">
      <formula>0</formula>
    </cfRule>
  </conditionalFormatting>
  <conditionalFormatting sqref="B361:B386">
    <cfRule type="cellIs" dxfId="321" priority="850" operator="lessThan">
      <formula>0</formula>
    </cfRule>
  </conditionalFormatting>
  <conditionalFormatting sqref="B391:B392">
    <cfRule type="cellIs" dxfId="320" priority="871" operator="lessThan">
      <formula>0</formula>
    </cfRule>
  </conditionalFormatting>
  <conditionalFormatting sqref="B397:B398">
    <cfRule type="cellIs" dxfId="319" priority="872" operator="lessThan">
      <formula>0</formula>
    </cfRule>
  </conditionalFormatting>
  <conditionalFormatting sqref="B403:B404">
    <cfRule type="cellIs" dxfId="318" priority="1096" operator="lessThan">
      <formula>0</formula>
    </cfRule>
  </conditionalFormatting>
  <conditionalFormatting sqref="B409:B410">
    <cfRule type="cellIs" dxfId="317" priority="776" operator="lessThan">
      <formula>0</formula>
    </cfRule>
  </conditionalFormatting>
  <conditionalFormatting sqref="B415:B416">
    <cfRule type="cellIs" dxfId="316" priority="760" operator="lessThan">
      <formula>0</formula>
    </cfRule>
  </conditionalFormatting>
  <conditionalFormatting sqref="B421:B422">
    <cfRule type="cellIs" dxfId="315" priority="744" operator="lessThan">
      <formula>0</formula>
    </cfRule>
  </conditionalFormatting>
  <conditionalFormatting sqref="B427:B428">
    <cfRule type="cellIs" dxfId="314" priority="728" operator="lessThan">
      <formula>0</formula>
    </cfRule>
  </conditionalFormatting>
  <conditionalFormatting sqref="B433:B434">
    <cfRule type="cellIs" dxfId="313" priority="712" operator="lessThan">
      <formula>0</formula>
    </cfRule>
  </conditionalFormatting>
  <conditionalFormatting sqref="B439:B440">
    <cfRule type="cellIs" dxfId="312" priority="698" operator="lessThan">
      <formula>0</formula>
    </cfRule>
  </conditionalFormatting>
  <conditionalFormatting sqref="B445:B447">
    <cfRule type="cellIs" dxfId="311" priority="682" operator="lessThan">
      <formula>0</formula>
    </cfRule>
  </conditionalFormatting>
  <conditionalFormatting sqref="B452:B453">
    <cfRule type="cellIs" dxfId="310" priority="666" operator="lessThan">
      <formula>0</formula>
    </cfRule>
  </conditionalFormatting>
  <conditionalFormatting sqref="B458:B465">
    <cfRule type="cellIs" dxfId="309" priority="463" operator="lessThan">
      <formula>0</formula>
    </cfRule>
  </conditionalFormatting>
  <conditionalFormatting sqref="B461:B465">
    <cfRule type="expression" dxfId="308" priority="461">
      <formula>B461/#REF!&gt;1</formula>
    </cfRule>
    <cfRule type="expression" dxfId="307" priority="462">
      <formula>B461/#REF!&lt;1</formula>
    </cfRule>
  </conditionalFormatting>
  <conditionalFormatting sqref="B473">
    <cfRule type="cellIs" dxfId="306" priority="344" operator="lessThan">
      <formula>0</formula>
    </cfRule>
  </conditionalFormatting>
  <conditionalFormatting sqref="B479">
    <cfRule type="cellIs" dxfId="305" priority="340" operator="lessThan">
      <formula>0</formula>
    </cfRule>
  </conditionalFormatting>
  <conditionalFormatting sqref="B485">
    <cfRule type="cellIs" dxfId="304" priority="336" operator="lessThan">
      <formula>0</formula>
    </cfRule>
  </conditionalFormatting>
  <conditionalFormatting sqref="B491">
    <cfRule type="cellIs" dxfId="303" priority="81" operator="lessThan">
      <formula>0</formula>
    </cfRule>
  </conditionalFormatting>
  <conditionalFormatting sqref="B497:B498">
    <cfRule type="cellIs" dxfId="302" priority="993" operator="lessThan">
      <formula>0</formula>
    </cfRule>
  </conditionalFormatting>
  <conditionalFormatting sqref="B506:B511">
    <cfRule type="cellIs" dxfId="301" priority="454" operator="lessThan">
      <formula>0</formula>
    </cfRule>
  </conditionalFormatting>
  <conditionalFormatting sqref="B507:B511">
    <cfRule type="expression" dxfId="300" priority="453">
      <formula>B507/#REF!&lt;1</formula>
    </cfRule>
    <cfRule type="expression" dxfId="299" priority="452">
      <formula>B507/#REF!&gt;1</formula>
    </cfRule>
  </conditionalFormatting>
  <conditionalFormatting sqref="B512">
    <cfRule type="cellIs" dxfId="298" priority="630" operator="lessThan">
      <formula>0</formula>
    </cfRule>
    <cfRule type="expression" dxfId="297" priority="628">
      <formula>B512/#REF!&gt;1</formula>
    </cfRule>
    <cfRule type="expression" dxfId="296" priority="629">
      <formula>B512/#REF!&lt;1</formula>
    </cfRule>
  </conditionalFormatting>
  <conditionalFormatting sqref="B514:B515">
    <cfRule type="cellIs" dxfId="295" priority="1219" operator="lessThan">
      <formula>0</formula>
    </cfRule>
  </conditionalFormatting>
  <conditionalFormatting sqref="B521 B529">
    <cfRule type="expression" dxfId="294" priority="449">
      <formula>B521/#REF!&gt;1</formula>
    </cfRule>
    <cfRule type="expression" dxfId="293" priority="450">
      <formula>B521/#REF!&lt;1</formula>
    </cfRule>
    <cfRule type="cellIs" dxfId="292" priority="451" operator="lessThan">
      <formula>0</formula>
    </cfRule>
  </conditionalFormatting>
  <conditionalFormatting sqref="B523">
    <cfRule type="cellIs" dxfId="291" priority="1220" operator="lessThan">
      <formula>0</formula>
    </cfRule>
  </conditionalFormatting>
  <conditionalFormatting sqref="B531">
    <cfRule type="cellIs" dxfId="290" priority="1218" operator="lessThan">
      <formula>0</formula>
    </cfRule>
  </conditionalFormatting>
  <conditionalFormatting sqref="B537 B568 B597">
    <cfRule type="expression" dxfId="289" priority="1232">
      <formula>B537/#REF!&gt;1</formula>
    </cfRule>
    <cfRule type="expression" dxfId="288" priority="1233">
      <formula>B537/#REF!&lt;1</formula>
    </cfRule>
  </conditionalFormatting>
  <conditionalFormatting sqref="B539">
    <cfRule type="cellIs" dxfId="287" priority="1201" operator="lessThan">
      <formula>0</formula>
    </cfRule>
  </conditionalFormatting>
  <conditionalFormatting sqref="B546">
    <cfRule type="cellIs" dxfId="286" priority="961" operator="lessThan">
      <formula>0</formula>
    </cfRule>
  </conditionalFormatting>
  <conditionalFormatting sqref="B552">
    <cfRule type="expression" dxfId="285" priority="605">
      <formula>B552/#REF!&lt;1</formula>
    </cfRule>
    <cfRule type="expression" dxfId="284" priority="604">
      <formula>B552/#REF!&gt;1</formula>
    </cfRule>
    <cfRule type="cellIs" dxfId="283" priority="606" operator="lessThan">
      <formula>0</formula>
    </cfRule>
  </conditionalFormatting>
  <conditionalFormatting sqref="B560">
    <cfRule type="cellIs" dxfId="282" priority="585" operator="lessThan">
      <formula>0</formula>
    </cfRule>
    <cfRule type="expression" dxfId="281" priority="583">
      <formula>B560/#REF!&gt;1</formula>
    </cfRule>
    <cfRule type="expression" dxfId="280" priority="584">
      <formula>B560/#REF!&lt;1</formula>
    </cfRule>
  </conditionalFormatting>
  <conditionalFormatting sqref="B568:B574">
    <cfRule type="cellIs" dxfId="279" priority="839" operator="lessThan">
      <formula>0</formula>
    </cfRule>
  </conditionalFormatting>
  <conditionalFormatting sqref="B582">
    <cfRule type="expression" dxfId="278" priority="421">
      <formula>B582/#REF!&lt;1</formula>
    </cfRule>
    <cfRule type="expression" dxfId="277" priority="420">
      <formula>B582/#REF!&gt;1</formula>
    </cfRule>
  </conditionalFormatting>
  <conditionalFormatting sqref="B583:B589">
    <cfRule type="cellIs" dxfId="276" priority="564" operator="lessThan">
      <formula>0</formula>
    </cfRule>
  </conditionalFormatting>
  <conditionalFormatting sqref="B589">
    <cfRule type="expression" dxfId="275" priority="563">
      <formula>B589/#REF!&lt;1</formula>
    </cfRule>
    <cfRule type="expression" dxfId="274" priority="562">
      <formula>B589/#REF!&gt;1</formula>
    </cfRule>
  </conditionalFormatting>
  <conditionalFormatting sqref="B591:B629">
    <cfRule type="cellIs" dxfId="273" priority="833" operator="lessThan">
      <formula>0</formula>
    </cfRule>
  </conditionalFormatting>
  <conditionalFormatting sqref="B630:B631">
    <cfRule type="cellIs" dxfId="272" priority="919" operator="lessThan">
      <formula>0</formula>
    </cfRule>
  </conditionalFormatting>
  <conditionalFormatting sqref="B635">
    <cfRule type="cellIs" dxfId="271" priority="918" operator="lessThan">
      <formula>0</formula>
    </cfRule>
  </conditionalFormatting>
  <conditionalFormatting sqref="B638">
    <cfRule type="cellIs" dxfId="270" priority="84" operator="lessThan">
      <formula>0</formula>
    </cfRule>
  </conditionalFormatting>
  <conditionalFormatting sqref="B641:B646 B662:B663 B665:H668 B670:B671">
    <cfRule type="cellIs" dxfId="269" priority="832" operator="lessThan">
      <formula>0</formula>
    </cfRule>
  </conditionalFormatting>
  <conditionalFormatting sqref="B387:N389">
    <cfRule type="cellIs" dxfId="268" priority="815" operator="lessThan">
      <formula>0</formula>
    </cfRule>
  </conditionalFormatting>
  <conditionalFormatting sqref="B393:N395">
    <cfRule type="cellIs" dxfId="267" priority="806" operator="lessThan">
      <formula>0</formula>
    </cfRule>
  </conditionalFormatting>
  <conditionalFormatting sqref="B405:N407">
    <cfRule type="cellIs" dxfId="266" priority="768" operator="lessThan">
      <formula>0</formula>
    </cfRule>
  </conditionalFormatting>
  <conditionalFormatting sqref="B411:N413">
    <cfRule type="cellIs" dxfId="265" priority="752" operator="lessThan">
      <formula>0</formula>
    </cfRule>
  </conditionalFormatting>
  <conditionalFormatting sqref="B417:N419">
    <cfRule type="cellIs" dxfId="264" priority="736" operator="lessThan">
      <formula>0</formula>
    </cfRule>
  </conditionalFormatting>
  <conditionalFormatting sqref="B423:N425">
    <cfRule type="cellIs" dxfId="263" priority="720" operator="lessThan">
      <formula>0</formula>
    </cfRule>
  </conditionalFormatting>
  <conditionalFormatting sqref="B435:N437">
    <cfRule type="cellIs" dxfId="262" priority="690" operator="lessThan">
      <formula>0</formula>
    </cfRule>
  </conditionalFormatting>
  <conditionalFormatting sqref="B441:N443">
    <cfRule type="cellIs" dxfId="261" priority="674" operator="lessThan">
      <formula>0</formula>
    </cfRule>
  </conditionalFormatting>
  <conditionalFormatting sqref="B448:N450">
    <cfRule type="cellIs" dxfId="260" priority="658" operator="lessThan">
      <formula>0</formula>
    </cfRule>
  </conditionalFormatting>
  <conditionalFormatting sqref="B454:N456">
    <cfRule type="cellIs" dxfId="259" priority="642" operator="lessThan">
      <formula>0</formula>
    </cfRule>
  </conditionalFormatting>
  <conditionalFormatting sqref="B492:N496">
    <cfRule type="expression" dxfId="258" priority="78">
      <formula>B492/A492&gt;1</formula>
    </cfRule>
    <cfRule type="expression" dxfId="257" priority="79">
      <formula>B492/A492&lt;1</formula>
    </cfRule>
    <cfRule type="cellIs" dxfId="256" priority="80" operator="lessThan">
      <formula>0</formula>
    </cfRule>
  </conditionalFormatting>
  <conditionalFormatting sqref="B537:N537">
    <cfRule type="cellIs" dxfId="255" priority="439" operator="lessThan">
      <formula>0</formula>
    </cfRule>
  </conditionalFormatting>
  <conditionalFormatting sqref="B552:N552 B560:N560 B575:N575 B589:N589 B390:M390 B396:M396 B408:M408 B414:M414 B420:M420 B426:M426 B438:M438 B444:M444 B451:M451 B457:M457 B467 B554 B562 B576 R576:S576 R583:S583">
    <cfRule type="cellIs" dxfId="254" priority="1231" operator="lessThan">
      <formula>0</formula>
    </cfRule>
  </conditionalFormatting>
  <conditionalFormatting sqref="B552:N552 B560:N560 B575:N575 B589:N589">
    <cfRule type="expression" dxfId="253" priority="632">
      <formula>B552/#REF!&lt;1</formula>
    </cfRule>
  </conditionalFormatting>
  <conditionalFormatting sqref="B552:N552 B560:N560 B589:N589 B575:N575">
    <cfRule type="expression" dxfId="252" priority="631">
      <formula>B552/#REF!&gt;1</formula>
    </cfRule>
  </conditionalFormatting>
  <conditionalFormatting sqref="B575:N575">
    <cfRule type="expression" dxfId="251" priority="426">
      <formula>B575/A575&lt;1</formula>
    </cfRule>
    <cfRule type="expression" dxfId="250" priority="425">
      <formula>B575/A575&gt;1</formula>
    </cfRule>
    <cfRule type="cellIs" dxfId="249" priority="427" operator="lessThan">
      <formula>0</formula>
    </cfRule>
  </conditionalFormatting>
  <conditionalFormatting sqref="B582:N582">
    <cfRule type="cellIs" dxfId="248" priority="418" operator="lessThan">
      <formula>0</formula>
    </cfRule>
  </conditionalFormatting>
  <conditionalFormatting sqref="B589:N589">
    <cfRule type="expression" dxfId="247" priority="422">
      <formula>B589/A589&gt;1</formula>
    </cfRule>
    <cfRule type="cellIs" dxfId="246" priority="424" operator="lessThan">
      <formula>0</formula>
    </cfRule>
    <cfRule type="expression" dxfId="245" priority="423">
      <formula>B589/A589&lt;1</formula>
    </cfRule>
  </conditionalFormatting>
  <conditionalFormatting sqref="B632:N634 B648:N649 B651:N651 B654:N654">
    <cfRule type="cellIs" dxfId="244" priority="472" operator="lessThan">
      <formula>0</formula>
    </cfRule>
  </conditionalFormatting>
  <conditionalFormatting sqref="B636:N637 B639:N640">
    <cfRule type="expression" dxfId="243" priority="447">
      <formula>B636/A636&lt;1</formula>
    </cfRule>
    <cfRule type="expression" dxfId="242" priority="446">
      <formula>B636/A636&gt;1</formula>
    </cfRule>
  </conditionalFormatting>
  <conditionalFormatting sqref="B655:N658">
    <cfRule type="cellIs" dxfId="241" priority="829" operator="lessThan">
      <formula>0</formula>
    </cfRule>
  </conditionalFormatting>
  <conditionalFormatting sqref="B672:N723">
    <cfRule type="cellIs" dxfId="240" priority="90" operator="lessThan">
      <formula>0</formula>
    </cfRule>
  </conditionalFormatting>
  <conditionalFormatting sqref="B348:Q348">
    <cfRule type="cellIs" dxfId="239" priority="328" operator="lessThan">
      <formula>0</formula>
    </cfRule>
  </conditionalFormatting>
  <conditionalFormatting sqref="B357:Q360">
    <cfRule type="cellIs" dxfId="238" priority="74" operator="lessThan">
      <formula>0</formula>
    </cfRule>
  </conditionalFormatting>
  <conditionalFormatting sqref="B399:Q402">
    <cfRule type="cellIs" dxfId="237" priority="271" operator="lessThan">
      <formula>0</formula>
    </cfRule>
  </conditionalFormatting>
  <conditionalFormatting sqref="B429:Q433">
    <cfRule type="cellIs" dxfId="236" priority="203" operator="lessThan">
      <formula>0</formula>
    </cfRule>
  </conditionalFormatting>
  <conditionalFormatting sqref="B466:Q466">
    <cfRule type="cellIs" dxfId="235" priority="99" operator="lessThan">
      <formula>0</formula>
    </cfRule>
  </conditionalFormatting>
  <conditionalFormatting sqref="B504:Q504">
    <cfRule type="expression" dxfId="234" priority="331">
      <formula>B504/#REF!&gt;1</formula>
    </cfRule>
    <cfRule type="expression" dxfId="233" priority="332">
      <formula>B504/#REF!&lt;1</formula>
    </cfRule>
  </conditionalFormatting>
  <conditionalFormatting sqref="B505:Q505">
    <cfRule type="cellIs" dxfId="232" priority="98" operator="lessThan">
      <formula>0</formula>
    </cfRule>
  </conditionalFormatting>
  <conditionalFormatting sqref="B513:Q513">
    <cfRule type="cellIs" dxfId="231" priority="97" operator="lessThan">
      <formula>0</formula>
    </cfRule>
  </conditionalFormatting>
  <conditionalFormatting sqref="B522:Q522">
    <cfRule type="cellIs" dxfId="230" priority="96" operator="lessThan">
      <formula>0</formula>
    </cfRule>
  </conditionalFormatting>
  <conditionalFormatting sqref="B530:Q530">
    <cfRule type="cellIs" dxfId="229" priority="95" operator="lessThan">
      <formula>0</formula>
    </cfRule>
  </conditionalFormatting>
  <conditionalFormatting sqref="B538:Q538">
    <cfRule type="cellIs" dxfId="228" priority="94" operator="lessThan">
      <formula>0</formula>
    </cfRule>
  </conditionalFormatting>
  <conditionalFormatting sqref="B553:Q553">
    <cfRule type="cellIs" dxfId="227" priority="93" operator="lessThan">
      <formula>0</formula>
    </cfRule>
  </conditionalFormatting>
  <conditionalFormatting sqref="B561:Q561">
    <cfRule type="cellIs" dxfId="226" priority="92" operator="lessThan">
      <formula>0</formula>
    </cfRule>
  </conditionalFormatting>
  <conditionalFormatting sqref="B590:Q590">
    <cfRule type="cellIs" dxfId="225" priority="91" operator="lessThan">
      <formula>0</formula>
    </cfRule>
  </conditionalFormatting>
  <conditionalFormatting sqref="B647:Q647">
    <cfRule type="cellIs" dxfId="224" priority="305" operator="lessThan">
      <formula>0</formula>
    </cfRule>
  </conditionalFormatting>
  <conditionalFormatting sqref="B636:R637">
    <cfRule type="cellIs" dxfId="223" priority="126" operator="lessThan">
      <formula>0</formula>
    </cfRule>
  </conditionalFormatting>
  <conditionalFormatting sqref="B639:R645">
    <cfRule type="cellIs" dxfId="222" priority="82" operator="lessThan">
      <formula>0</formula>
    </cfRule>
  </conditionalFormatting>
  <conditionalFormatting sqref="B621:S624">
    <cfRule type="cellIs" dxfId="221" priority="25" operator="lessThan">
      <formula>0</formula>
    </cfRule>
  </conditionalFormatting>
  <conditionalFormatting sqref="C589:H589">
    <cfRule type="cellIs" dxfId="220" priority="546" operator="lessThan">
      <formula>0</formula>
    </cfRule>
    <cfRule type="expression" dxfId="219" priority="545">
      <formula>C589/B589&lt;1</formula>
    </cfRule>
    <cfRule type="expression" dxfId="218" priority="544">
      <formula>C589/B589&gt;1</formula>
    </cfRule>
  </conditionalFormatting>
  <conditionalFormatting sqref="C612:J612">
    <cfRule type="cellIs" dxfId="217" priority="933" operator="lessThan">
      <formula>0</formula>
    </cfRule>
  </conditionalFormatting>
  <conditionalFormatting sqref="C617:J617">
    <cfRule type="cellIs" dxfId="216" priority="1024" operator="lessThan">
      <formula>0</formula>
    </cfRule>
  </conditionalFormatting>
  <conditionalFormatting sqref="C622:J622">
    <cfRule type="cellIs" dxfId="215" priority="1012" operator="lessThan">
      <formula>0</formula>
    </cfRule>
  </conditionalFormatting>
  <conditionalFormatting sqref="C627:J627">
    <cfRule type="cellIs" dxfId="214" priority="1000" operator="lessThan">
      <formula>0</formula>
    </cfRule>
  </conditionalFormatting>
  <conditionalFormatting sqref="C391:M391">
    <cfRule type="cellIs" dxfId="213" priority="1081" operator="lessThan">
      <formula>0</formula>
    </cfRule>
  </conditionalFormatting>
  <conditionalFormatting sqref="C397:M397">
    <cfRule type="cellIs" dxfId="212" priority="1082" operator="lessThan">
      <formula>0</formula>
    </cfRule>
  </conditionalFormatting>
  <conditionalFormatting sqref="C409:M409">
    <cfRule type="cellIs" dxfId="211" priority="778" operator="lessThan">
      <formula>0</formula>
    </cfRule>
  </conditionalFormatting>
  <conditionalFormatting sqref="C415:M415">
    <cfRule type="cellIs" dxfId="210" priority="762" operator="lessThan">
      <formula>0</formula>
    </cfRule>
  </conditionalFormatting>
  <conditionalFormatting sqref="C421:M421">
    <cfRule type="cellIs" dxfId="209" priority="746" operator="lessThan">
      <formula>0</formula>
    </cfRule>
  </conditionalFormatting>
  <conditionalFormatting sqref="C427:M427">
    <cfRule type="cellIs" dxfId="208" priority="730" operator="lessThan">
      <formula>0</formula>
    </cfRule>
  </conditionalFormatting>
  <conditionalFormatting sqref="C439:M439">
    <cfRule type="cellIs" dxfId="207" priority="700" operator="lessThan">
      <formula>0</formula>
    </cfRule>
  </conditionalFormatting>
  <conditionalFormatting sqref="C445:M445">
    <cfRule type="cellIs" dxfId="206" priority="684" operator="lessThan">
      <formula>0</formula>
    </cfRule>
  </conditionalFormatting>
  <conditionalFormatting sqref="C452:M452">
    <cfRule type="cellIs" dxfId="205" priority="668" operator="lessThan">
      <formula>0</formula>
    </cfRule>
  </conditionalFormatting>
  <conditionalFormatting sqref="C458:M458">
    <cfRule type="cellIs" dxfId="204" priority="652" operator="lessThan">
      <formula>0</formula>
    </cfRule>
  </conditionalFormatting>
  <conditionalFormatting sqref="C351:N355">
    <cfRule type="cellIs" dxfId="203" priority="888" operator="lessThan">
      <formula>0</formula>
    </cfRule>
  </conditionalFormatting>
  <conditionalFormatting sqref="C461:N465">
    <cfRule type="expression" dxfId="202" priority="465">
      <formula>C461/B461&lt;1</formula>
    </cfRule>
    <cfRule type="expression" dxfId="201" priority="464">
      <formula>C461/B461&gt;1</formula>
    </cfRule>
    <cfRule type="cellIs" dxfId="200" priority="466" operator="lessThan">
      <formula>0</formula>
    </cfRule>
  </conditionalFormatting>
  <conditionalFormatting sqref="C507:N512">
    <cfRule type="cellIs" dxfId="199" priority="457" operator="lessThan">
      <formula>0</formula>
    </cfRule>
    <cfRule type="expression" dxfId="198" priority="455">
      <formula>C507/B507&gt;1</formula>
    </cfRule>
    <cfRule type="expression" dxfId="197" priority="456">
      <formula>C507/B507&lt;1</formula>
    </cfRule>
  </conditionalFormatting>
  <conditionalFormatting sqref="C521:N521">
    <cfRule type="cellIs" dxfId="196" priority="445" operator="lessThan">
      <formula>0</formula>
    </cfRule>
    <cfRule type="expression" dxfId="195" priority="443">
      <formula>C521/B521&gt;1</formula>
    </cfRule>
    <cfRule type="expression" dxfId="194" priority="444">
      <formula>C521/B521&lt;1</formula>
    </cfRule>
  </conditionalFormatting>
  <conditionalFormatting sqref="C529:N529">
    <cfRule type="expression" dxfId="193" priority="440">
      <formula>C529/B529&gt;1</formula>
    </cfRule>
    <cfRule type="expression" dxfId="192" priority="441">
      <formula>C529/B529&lt;1</formula>
    </cfRule>
    <cfRule type="cellIs" dxfId="191" priority="442" operator="lessThan">
      <formula>0</formula>
    </cfRule>
  </conditionalFormatting>
  <conditionalFormatting sqref="C537:N537">
    <cfRule type="expression" dxfId="190" priority="438">
      <formula>C537/B537&lt;1</formula>
    </cfRule>
    <cfRule type="expression" dxfId="189" priority="437">
      <formula>C537/B537&gt;1</formula>
    </cfRule>
  </conditionalFormatting>
  <conditionalFormatting sqref="C547:N552">
    <cfRule type="expression" dxfId="188" priority="431">
      <formula>C547/B547&gt;1</formula>
    </cfRule>
    <cfRule type="expression" dxfId="187" priority="432">
      <formula>C547/B547&lt;1</formula>
    </cfRule>
    <cfRule type="cellIs" dxfId="186" priority="433" operator="lessThan">
      <formula>0</formula>
    </cfRule>
  </conditionalFormatting>
  <conditionalFormatting sqref="C555:N560">
    <cfRule type="expression" dxfId="185" priority="429">
      <formula>C555/B555&lt;1</formula>
    </cfRule>
    <cfRule type="expression" dxfId="184" priority="428">
      <formula>C555/B555&gt;1</formula>
    </cfRule>
    <cfRule type="cellIs" dxfId="183" priority="430" operator="lessThan">
      <formula>0</formula>
    </cfRule>
  </conditionalFormatting>
  <conditionalFormatting sqref="C568:N568">
    <cfRule type="expression" dxfId="182" priority="434">
      <formula>C568/B568&gt;1</formula>
    </cfRule>
    <cfRule type="expression" dxfId="181" priority="435">
      <formula>C568/B568&lt;1</formula>
    </cfRule>
    <cfRule type="cellIs" dxfId="180" priority="436" operator="lessThan">
      <formula>0</formula>
    </cfRule>
  </conditionalFormatting>
  <conditionalFormatting sqref="C570:N574 C584:N588">
    <cfRule type="expression" dxfId="179" priority="477">
      <formula>C570/B570&gt;1</formula>
    </cfRule>
    <cfRule type="expression" dxfId="178" priority="478">
      <formula>C570/B570&lt;1</formula>
    </cfRule>
    <cfRule type="cellIs" dxfId="177" priority="479" operator="lessThan">
      <formula>0</formula>
    </cfRule>
  </conditionalFormatting>
  <conditionalFormatting sqref="C582:N582">
    <cfRule type="expression" dxfId="176" priority="417">
      <formula>C582/B582&lt;1</formula>
    </cfRule>
    <cfRule type="expression" dxfId="175" priority="416">
      <formula>C582/B582&gt;1</formula>
    </cfRule>
  </conditionalFormatting>
  <conditionalFormatting sqref="C593:N597">
    <cfRule type="cellIs" dxfId="174" priority="414" operator="lessThan">
      <formula>0</formula>
    </cfRule>
  </conditionalFormatting>
  <conditionalFormatting sqref="C597:N597">
    <cfRule type="expression" dxfId="173" priority="413">
      <formula>C597/B597&lt;1</formula>
    </cfRule>
    <cfRule type="expression" dxfId="172" priority="412">
      <formula>C597/B597&gt;1</formula>
    </cfRule>
  </conditionalFormatting>
  <conditionalFormatting sqref="C599:N603">
    <cfRule type="cellIs" dxfId="171" priority="409" operator="lessThan">
      <formula>0</formula>
    </cfRule>
  </conditionalFormatting>
  <conditionalFormatting sqref="C603:N603">
    <cfRule type="expression" dxfId="170" priority="407">
      <formula>C603/B603&gt;1</formula>
    </cfRule>
    <cfRule type="expression" dxfId="169" priority="408">
      <formula>C603/B603&lt;1</formula>
    </cfRule>
  </conditionalFormatting>
  <conditionalFormatting sqref="C608:N608">
    <cfRule type="cellIs" dxfId="168" priority="399" operator="lessThan">
      <formula>0</formula>
    </cfRule>
    <cfRule type="expression" dxfId="167" priority="397">
      <formula>C608/B608&gt;1</formula>
    </cfRule>
    <cfRule type="expression" dxfId="166" priority="398">
      <formula>C608/B608&lt;1</formula>
    </cfRule>
  </conditionalFormatting>
  <conditionalFormatting sqref="C632:N634 C648:N649 C651:N651 C654:N654">
    <cfRule type="expression" dxfId="165" priority="471">
      <formula>C632/B632&lt;1</formula>
    </cfRule>
    <cfRule type="expression" dxfId="164" priority="470">
      <formula>C632/B632&gt;1</formula>
    </cfRule>
  </conditionalFormatting>
  <conditionalFormatting sqref="C361:Q361">
    <cfRule type="cellIs" dxfId="163" priority="268" operator="lessThan">
      <formula>0</formula>
    </cfRule>
  </conditionalFormatting>
  <conditionalFormatting sqref="C363:Q367">
    <cfRule type="cellIs" dxfId="162" priority="266" operator="lessThan">
      <formula>0</formula>
    </cfRule>
  </conditionalFormatting>
  <conditionalFormatting sqref="C369:Q373">
    <cfRule type="cellIs" dxfId="161" priority="264" operator="lessThan">
      <formula>0</formula>
    </cfRule>
  </conditionalFormatting>
  <conditionalFormatting sqref="C375:Q379">
    <cfRule type="cellIs" dxfId="160" priority="262" operator="lessThan">
      <formula>0</formula>
    </cfRule>
  </conditionalFormatting>
  <conditionalFormatting sqref="C381:Q385">
    <cfRule type="cellIs" dxfId="159" priority="260" operator="lessThan">
      <formula>0</formula>
    </cfRule>
  </conditionalFormatting>
  <conditionalFormatting sqref="C605:Q607">
    <cfRule type="cellIs" dxfId="158" priority="21" operator="lessThan">
      <formula>0</formula>
    </cfRule>
  </conditionalFormatting>
  <conditionalFormatting sqref="C642:Q645 B650:R650 B652:Q653 C663:Q663 O665:Q670">
    <cfRule type="cellIs" dxfId="157" priority="307" operator="lessThan">
      <formula>0</formula>
    </cfRule>
  </conditionalFormatting>
  <conditionalFormatting sqref="C611:S614">
    <cfRule type="cellIs" dxfId="156" priority="19" operator="lessThan">
      <formula>0</formula>
    </cfRule>
  </conditionalFormatting>
  <conditionalFormatting sqref="C616:S619">
    <cfRule type="cellIs" dxfId="155" priority="27" operator="lessThan">
      <formula>0</formula>
    </cfRule>
  </conditionalFormatting>
  <conditionalFormatting sqref="C626:S629">
    <cfRule type="cellIs" dxfId="154" priority="23" operator="lessThan">
      <formula>0</formula>
    </cfRule>
  </conditionalFormatting>
  <conditionalFormatting sqref="H372:H373">
    <cfRule type="cellIs" dxfId="153" priority="1074" operator="lessThan">
      <formula>0</formula>
    </cfRule>
  </conditionalFormatting>
  <conditionalFormatting sqref="H378:H379">
    <cfRule type="cellIs" dxfId="152" priority="1077" operator="lessThan">
      <formula>0</formula>
    </cfRule>
  </conditionalFormatting>
  <conditionalFormatting sqref="H384:H385">
    <cfRule type="cellIs" dxfId="151" priority="1079" operator="lessThan">
      <formula>0</formula>
    </cfRule>
  </conditionalFormatting>
  <conditionalFormatting sqref="I611:I612">
    <cfRule type="cellIs" dxfId="150" priority="934" operator="lessThan">
      <formula>0</formula>
    </cfRule>
  </conditionalFormatting>
  <conditionalFormatting sqref="I616:I617">
    <cfRule type="cellIs" dxfId="149" priority="1025" operator="lessThan">
      <formula>0</formula>
    </cfRule>
  </conditionalFormatting>
  <conditionalFormatting sqref="I621:I622">
    <cfRule type="cellIs" dxfId="148" priority="1013" operator="lessThan">
      <formula>0</formula>
    </cfRule>
  </conditionalFormatting>
  <conditionalFormatting sqref="I626:I627">
    <cfRule type="cellIs" dxfId="147" priority="1001" operator="lessThan">
      <formula>0</formula>
    </cfRule>
  </conditionalFormatting>
  <conditionalFormatting sqref="I674:N674">
    <cfRule type="cellIs" dxfId="146" priority="914" operator="lessThan">
      <formula>0</formula>
    </cfRule>
  </conditionalFormatting>
  <conditionalFormatting sqref="I710:N710">
    <cfRule type="cellIs" dxfId="145" priority="497" operator="lessThan">
      <formula>0</formula>
    </cfRule>
  </conditionalFormatting>
  <conditionalFormatting sqref="I678:Q678">
    <cfRule type="cellIs" dxfId="144" priority="117" operator="lessThan">
      <formula>0</formula>
    </cfRule>
  </conditionalFormatting>
  <conditionalFormatting sqref="I682:Q682">
    <cfRule type="cellIs" dxfId="143" priority="115" operator="lessThan">
      <formula>0</formula>
    </cfRule>
  </conditionalFormatting>
  <conditionalFormatting sqref="I686:Q686">
    <cfRule type="cellIs" dxfId="142" priority="113" operator="lessThan">
      <formula>0</formula>
    </cfRule>
  </conditionalFormatting>
  <conditionalFormatting sqref="I690:Q690">
    <cfRule type="cellIs" dxfId="141" priority="111" operator="lessThan">
      <formula>0</formula>
    </cfRule>
  </conditionalFormatting>
  <conditionalFormatting sqref="I694:Q694">
    <cfRule type="cellIs" dxfId="140" priority="387" operator="lessThan">
      <formula>0</formula>
    </cfRule>
  </conditionalFormatting>
  <conditionalFormatting sqref="I698:Q698">
    <cfRule type="cellIs" dxfId="139" priority="108" operator="lessThan">
      <formula>0</formula>
    </cfRule>
  </conditionalFormatting>
  <conditionalFormatting sqref="I702:Q702">
    <cfRule type="cellIs" dxfId="138" priority="106" operator="lessThan">
      <formula>0</formula>
    </cfRule>
  </conditionalFormatting>
  <conditionalFormatting sqref="I706:Q706">
    <cfRule type="cellIs" dxfId="137" priority="104" operator="lessThan">
      <formula>0</formula>
    </cfRule>
  </conditionalFormatting>
  <conditionalFormatting sqref="I714:Q714">
    <cfRule type="cellIs" dxfId="136" priority="102" operator="lessThan">
      <formula>0</formula>
    </cfRule>
  </conditionalFormatting>
  <conditionalFormatting sqref="I718:Q718">
    <cfRule type="cellIs" dxfId="135" priority="100" operator="lessThan">
      <formula>0</formula>
    </cfRule>
  </conditionalFormatting>
  <conditionalFormatting sqref="I722:Q722">
    <cfRule type="cellIs" dxfId="134" priority="87" operator="lessThan">
      <formula>0</formula>
    </cfRule>
  </conditionalFormatting>
  <conditionalFormatting sqref="J594">
    <cfRule type="cellIs" dxfId="133" priority="1042" operator="lessThan">
      <formula>0</formula>
    </cfRule>
  </conditionalFormatting>
  <conditionalFormatting sqref="J606">
    <cfRule type="cellIs" dxfId="132" priority="945" operator="lessThan">
      <formula>0</formula>
    </cfRule>
  </conditionalFormatting>
  <conditionalFormatting sqref="J365:M367">
    <cfRule type="cellIs" dxfId="131" priority="1107" operator="lessThan">
      <formula>0</formula>
    </cfRule>
  </conditionalFormatting>
  <conditionalFormatting sqref="J363:Q364">
    <cfRule type="cellIs" dxfId="130" priority="34" operator="lessThan">
      <formula>0</formula>
    </cfRule>
  </conditionalFormatting>
  <conditionalFormatting sqref="K593:N594">
    <cfRule type="cellIs" dxfId="129" priority="1044" operator="lessThan">
      <formula>0</formula>
    </cfRule>
  </conditionalFormatting>
  <conditionalFormatting sqref="K605:N606">
    <cfRule type="cellIs" dxfId="128" priority="947" operator="lessThan">
      <formula>0</formula>
    </cfRule>
  </conditionalFormatting>
  <conditionalFormatting sqref="K611:N612">
    <cfRule type="cellIs" dxfId="127" priority="936" operator="lessThan">
      <formula>0</formula>
    </cfRule>
  </conditionalFormatting>
  <conditionalFormatting sqref="K616:N617">
    <cfRule type="cellIs" dxfId="126" priority="1027" operator="lessThan">
      <formula>0</formula>
    </cfRule>
  </conditionalFormatting>
  <conditionalFormatting sqref="K621:N622">
    <cfRule type="cellIs" dxfId="125" priority="1015" operator="lessThan">
      <formula>0</formula>
    </cfRule>
  </conditionalFormatting>
  <conditionalFormatting sqref="K626:N627">
    <cfRule type="cellIs" dxfId="124" priority="1003" operator="lessThan">
      <formula>0</formula>
    </cfRule>
  </conditionalFormatting>
  <conditionalFormatting sqref="N390:N391">
    <cfRule type="cellIs" dxfId="123" priority="783" operator="lessThan">
      <formula>0</formula>
    </cfRule>
  </conditionalFormatting>
  <conditionalFormatting sqref="N396:N397">
    <cfRule type="cellIs" dxfId="122" priority="781" operator="lessThan">
      <formula>0</formula>
    </cfRule>
  </conditionalFormatting>
  <conditionalFormatting sqref="N408:N409">
    <cfRule type="cellIs" dxfId="121" priority="765" operator="lessThan">
      <formula>0</formula>
    </cfRule>
  </conditionalFormatting>
  <conditionalFormatting sqref="N414:N415">
    <cfRule type="cellIs" dxfId="120" priority="749" operator="lessThan">
      <formula>0</formula>
    </cfRule>
  </conditionalFormatting>
  <conditionalFormatting sqref="N420:N421">
    <cfRule type="cellIs" dxfId="119" priority="733" operator="lessThan">
      <formula>0</formula>
    </cfRule>
  </conditionalFormatting>
  <conditionalFormatting sqref="N426:N427">
    <cfRule type="cellIs" dxfId="118" priority="717" operator="lessThan">
      <formula>0</formula>
    </cfRule>
  </conditionalFormatting>
  <conditionalFormatting sqref="N438:N439">
    <cfRule type="cellIs" dxfId="117" priority="687" operator="lessThan">
      <formula>0</formula>
    </cfRule>
  </conditionalFormatting>
  <conditionalFormatting sqref="N444:N445">
    <cfRule type="cellIs" dxfId="116" priority="671" operator="lessThan">
      <formula>0</formula>
    </cfRule>
  </conditionalFormatting>
  <conditionalFormatting sqref="N451:N452">
    <cfRule type="cellIs" dxfId="115" priority="655" operator="lessThan">
      <formula>0</formula>
    </cfRule>
  </conditionalFormatting>
  <conditionalFormatting sqref="N457:N458">
    <cfRule type="cellIs" dxfId="114" priority="639" operator="lessThan">
      <formula>0</formula>
    </cfRule>
  </conditionalFormatting>
  <conditionalFormatting sqref="N355:Q355">
    <cfRule type="cellIs" dxfId="113" priority="270" operator="lessThan">
      <formula>0</formula>
    </cfRule>
  </conditionalFormatting>
  <conditionalFormatting sqref="O461:O465 O511:O512 O547:O552 O555:O560 O570:O575 O588:O589 O603 O608 O632:O634 O648:O649 O651 O654">
    <cfRule type="expression" dxfId="112" priority="157">
      <formula>O461/M461&lt;1</formula>
    </cfRule>
  </conditionalFormatting>
  <conditionalFormatting sqref="O492:O496">
    <cfRule type="expression" dxfId="111" priority="38">
      <formula>O492/M492&lt;1</formula>
    </cfRule>
    <cfRule type="cellIs" dxfId="110" priority="39" operator="lessThan">
      <formula>0</formula>
    </cfRule>
    <cfRule type="expression" dxfId="109" priority="37">
      <formula>O492/M492&gt;1</formula>
    </cfRule>
  </conditionalFormatting>
  <conditionalFormatting sqref="O507:O510">
    <cfRule type="expression" dxfId="108" priority="54">
      <formula>O507/M507&lt;1</formula>
    </cfRule>
    <cfRule type="cellIs" dxfId="107" priority="55" operator="lessThan">
      <formula>0</formula>
    </cfRule>
    <cfRule type="expression" dxfId="106" priority="53">
      <formula>O507/M507&gt;1</formula>
    </cfRule>
  </conditionalFormatting>
  <conditionalFormatting sqref="O521 O529 O537 O568 O582 O597 O636:O637 O639:O640">
    <cfRule type="expression" dxfId="105" priority="136">
      <formula>O521/M521&lt;1</formula>
    </cfRule>
    <cfRule type="expression" dxfId="104" priority="135">
      <formula>O521/M521&gt;1</formula>
    </cfRule>
  </conditionalFormatting>
  <conditionalFormatting sqref="O547:O552 O555:O560 O570:O575 O588:O589 O511:O512 O632:O634 O648:O649 O651 O654 O461:O465 O603 O608">
    <cfRule type="expression" dxfId="103" priority="156">
      <formula>O461/M461&gt;1</formula>
    </cfRule>
  </conditionalFormatting>
  <conditionalFormatting sqref="O584:O587">
    <cfRule type="expression" dxfId="102" priority="50">
      <formula>O584/M584&gt;1</formula>
    </cfRule>
    <cfRule type="cellIs" dxfId="101" priority="52" operator="lessThan">
      <formula>0</formula>
    </cfRule>
    <cfRule type="expression" dxfId="100" priority="51">
      <formula>O584/M584&lt;1</formula>
    </cfRule>
  </conditionalFormatting>
  <conditionalFormatting sqref="O461:P464">
    <cfRule type="cellIs" dxfId="99" priority="18" operator="lessThan">
      <formula>0</formula>
    </cfRule>
  </conditionalFormatting>
  <conditionalFormatting sqref="O351:Q354">
    <cfRule type="cellIs" dxfId="98" priority="35" operator="lessThan">
      <formula>0</formula>
    </cfRule>
  </conditionalFormatting>
  <conditionalFormatting sqref="O369:Q370">
    <cfRule type="cellIs" dxfId="97" priority="33" operator="lessThan">
      <formula>0</formula>
    </cfRule>
  </conditionalFormatting>
  <conditionalFormatting sqref="O375:Q376">
    <cfRule type="cellIs" dxfId="96" priority="32" operator="lessThan">
      <formula>0</formula>
    </cfRule>
  </conditionalFormatting>
  <conditionalFormatting sqref="O381:Q383">
    <cfRule type="cellIs" dxfId="95" priority="31" operator="lessThan">
      <formula>0</formula>
    </cfRule>
  </conditionalFormatting>
  <conditionalFormatting sqref="O387:Q391">
    <cfRule type="cellIs" dxfId="94" priority="258" operator="lessThan">
      <formula>0</formula>
    </cfRule>
  </conditionalFormatting>
  <conditionalFormatting sqref="O393:Q397">
    <cfRule type="cellIs" dxfId="93" priority="256" operator="lessThan">
      <formula>0</formula>
    </cfRule>
  </conditionalFormatting>
  <conditionalFormatting sqref="O405:Q409">
    <cfRule type="cellIs" dxfId="92" priority="245" operator="lessThan">
      <formula>0</formula>
    </cfRule>
  </conditionalFormatting>
  <conditionalFormatting sqref="O411:Q415">
    <cfRule type="cellIs" dxfId="91" priority="234" operator="lessThan">
      <formula>0</formula>
    </cfRule>
  </conditionalFormatting>
  <conditionalFormatting sqref="O417:Q421">
    <cfRule type="cellIs" dxfId="90" priority="223" operator="lessThan">
      <formula>0</formula>
    </cfRule>
  </conditionalFormatting>
  <conditionalFormatting sqref="O423:Q427">
    <cfRule type="cellIs" dxfId="89" priority="212" operator="lessThan">
      <formula>0</formula>
    </cfRule>
  </conditionalFormatting>
  <conditionalFormatting sqref="O435:Q439">
    <cfRule type="cellIs" dxfId="88" priority="192" operator="lessThan">
      <formula>0</formula>
    </cfRule>
  </conditionalFormatting>
  <conditionalFormatting sqref="O441:Q445">
    <cfRule type="cellIs" dxfId="87" priority="181" operator="lessThan">
      <formula>0</formula>
    </cfRule>
  </conditionalFormatting>
  <conditionalFormatting sqref="O454:Q458">
    <cfRule type="cellIs" dxfId="86" priority="159" operator="lessThan">
      <formula>0</formula>
    </cfRule>
  </conditionalFormatting>
  <conditionalFormatting sqref="O465:Q465">
    <cfRule type="cellIs" dxfId="85" priority="139" operator="lessThan">
      <formula>0</formula>
    </cfRule>
  </conditionalFormatting>
  <conditionalFormatting sqref="O511:Q511">
    <cfRule type="cellIs" dxfId="84" priority="138" operator="lessThan">
      <formula>0</formula>
    </cfRule>
  </conditionalFormatting>
  <conditionalFormatting sqref="O512:Q512">
    <cfRule type="cellIs" dxfId="83" priority="153" operator="lessThan">
      <formula>0</formula>
    </cfRule>
  </conditionalFormatting>
  <conditionalFormatting sqref="O521:Q521">
    <cfRule type="cellIs" dxfId="82" priority="137" operator="lessThan">
      <formula>0</formula>
    </cfRule>
  </conditionalFormatting>
  <conditionalFormatting sqref="O529:Q529">
    <cfRule type="cellIs" dxfId="81" priority="134" operator="lessThan">
      <formula>0</formula>
    </cfRule>
  </conditionalFormatting>
  <conditionalFormatting sqref="O537:Q537">
    <cfRule type="cellIs" dxfId="80" priority="133" operator="lessThan">
      <formula>0</formula>
    </cfRule>
  </conditionalFormatting>
  <conditionalFormatting sqref="O552:Q552 O560:Q560 O575:Q575 O589:Q589 B504:Q504">
    <cfRule type="cellIs" dxfId="79" priority="330" operator="lessThan">
      <formula>0</formula>
    </cfRule>
  </conditionalFormatting>
  <conditionalFormatting sqref="O552:Q552 O560:Q560 O575:Q575 O589:Q589">
    <cfRule type="expression" dxfId="78" priority="154">
      <formula>O552/#REF!&gt;1</formula>
    </cfRule>
    <cfRule type="expression" dxfId="77" priority="155">
      <formula>O552/#REF!&lt;1</formula>
    </cfRule>
  </conditionalFormatting>
  <conditionalFormatting sqref="O568:Q568">
    <cfRule type="cellIs" dxfId="76" priority="132" operator="lessThan">
      <formula>0</formula>
    </cfRule>
  </conditionalFormatting>
  <conditionalFormatting sqref="O582:Q582">
    <cfRule type="cellIs" dxfId="75" priority="127" operator="lessThan">
      <formula>0</formula>
    </cfRule>
  </conditionalFormatting>
  <conditionalFormatting sqref="O588:Q589">
    <cfRule type="cellIs" dxfId="74" priority="128" operator="lessThan">
      <formula>0</formula>
    </cfRule>
  </conditionalFormatting>
  <conditionalFormatting sqref="O608:Q608">
    <cfRule type="cellIs" dxfId="73" priority="119" operator="lessThan">
      <formula>0</formula>
    </cfRule>
  </conditionalFormatting>
  <conditionalFormatting sqref="O655:Q661">
    <cfRule type="cellIs" dxfId="72" priority="36" operator="lessThan">
      <formula>0</formula>
    </cfRule>
  </conditionalFormatting>
  <conditionalFormatting sqref="O672:Q693">
    <cfRule type="cellIs" dxfId="71" priority="10" operator="lessThan">
      <formula>0</formula>
    </cfRule>
  </conditionalFormatting>
  <conditionalFormatting sqref="O695:Q723">
    <cfRule type="cellIs" dxfId="70" priority="4" operator="lessThan">
      <formula>0</formula>
    </cfRule>
  </conditionalFormatting>
  <conditionalFormatting sqref="O632:R634 O648:R649 O651:Q651 O654:R654">
    <cfRule type="cellIs" dxfId="69" priority="140" operator="lessThan">
      <formula>0</formula>
    </cfRule>
  </conditionalFormatting>
  <conditionalFormatting sqref="O448:S452">
    <cfRule type="cellIs" dxfId="68" priority="170" operator="lessThan">
      <formula>0</formula>
    </cfRule>
  </conditionalFormatting>
  <conditionalFormatting sqref="O593:S597">
    <cfRule type="cellIs" dxfId="67" priority="29" operator="lessThan">
      <formula>0</formula>
    </cfRule>
  </conditionalFormatting>
  <conditionalFormatting sqref="O599:S603">
    <cfRule type="cellIs" dxfId="66" priority="122" operator="lessThan">
      <formula>0</formula>
    </cfRule>
  </conditionalFormatting>
  <conditionalFormatting sqref="P507:P510">
    <cfRule type="cellIs" dxfId="65" priority="17" operator="lessThan">
      <formula>0</formula>
    </cfRule>
  </conditionalFormatting>
  <conditionalFormatting sqref="P461:Q465 P507:Q512 P547:Q552 P555:Q560 P570:Q575 P588:Q589 P603:Q603 P608:Q608 P632:Q634 P648:Q649 P651:Q651 P654:Q654">
    <cfRule type="expression" dxfId="64" priority="147">
      <formula>P461/M461&lt;1</formula>
    </cfRule>
  </conditionalFormatting>
  <conditionalFormatting sqref="P492:Q496">
    <cfRule type="expression" dxfId="63" priority="2">
      <formula>P492/M492&lt;1</formula>
    </cfRule>
    <cfRule type="expression" dxfId="62" priority="1">
      <formula>P492/M492&gt;1</formula>
    </cfRule>
    <cfRule type="cellIs" dxfId="61" priority="3" operator="lessThan">
      <formula>0</formula>
    </cfRule>
  </conditionalFormatting>
  <conditionalFormatting sqref="P521:Q521 P529:Q529 P537:Q537 P568:Q568 P582:Q582 P597:Q597 P636:Q637 P639:Q640">
    <cfRule type="expression" dxfId="60" priority="1234">
      <formula>P521/M521&gt;1</formula>
    </cfRule>
    <cfRule type="expression" dxfId="59" priority="1235">
      <formula>P521/M521&lt;1</formula>
    </cfRule>
  </conditionalFormatting>
  <conditionalFormatting sqref="P584:Q587 O547:Q552 O555:Q560 O570:Q575">
    <cfRule type="cellIs" dxfId="58" priority="16" operator="lessThan">
      <formula>0</formula>
    </cfRule>
  </conditionalFormatting>
  <conditionalFormatting sqref="P584:Q587">
    <cfRule type="expression" dxfId="57" priority="14">
      <formula>P584/M584&gt;1</formula>
    </cfRule>
    <cfRule type="expression" dxfId="56" priority="15">
      <formula>P584/M584&lt;1</formula>
    </cfRule>
  </conditionalFormatting>
  <conditionalFormatting sqref="P632:Q634 P648:Q649 P651:Q651 P654:Q654 P461:Q465 P507:Q512 P588:Q589 P603:Q603 P608:Q608 P547:Q552 P555:Q560 P570:Q575">
    <cfRule type="expression" dxfId="55" priority="146">
      <formula>P461/M461&gt;1</formula>
    </cfRule>
  </conditionalFormatting>
  <conditionalFormatting sqref="Q461:Q464">
    <cfRule type="cellIs" dxfId="54" priority="158" operator="lessThan">
      <formula>0</formula>
    </cfRule>
  </conditionalFormatting>
  <conditionalFormatting sqref="Q507:Q510">
    <cfRule type="cellIs" dxfId="53" priority="148" operator="lessThan">
      <formula>0</formula>
    </cfRule>
  </conditionalFormatting>
  <conditionalFormatting sqref="R349:R361">
    <cfRule type="cellIs" dxfId="52" priority="537" operator="lessThan">
      <formula>0</formula>
    </cfRule>
  </conditionalFormatting>
  <conditionalFormatting sqref="R369:R402">
    <cfRule type="cellIs" dxfId="51" priority="530" operator="lessThan">
      <formula>0</formula>
    </cfRule>
  </conditionalFormatting>
  <conditionalFormatting sqref="R404:R446">
    <cfRule type="cellIs" dxfId="50" priority="523" operator="lessThan">
      <formula>0</formula>
    </cfRule>
  </conditionalFormatting>
  <conditionalFormatting sqref="R513:R553">
    <cfRule type="cellIs" dxfId="49" priority="356" operator="lessThan">
      <formula>0</formula>
    </cfRule>
  </conditionalFormatting>
  <conditionalFormatting sqref="R561:R590">
    <cfRule type="cellIs" dxfId="48" priority="350" operator="lessThan">
      <formula>0</formula>
    </cfRule>
  </conditionalFormatting>
  <conditionalFormatting sqref="R651:R652">
    <cfRule type="cellIs" dxfId="47" priority="498" operator="lessThan">
      <formula>0</formula>
    </cfRule>
  </conditionalFormatting>
  <conditionalFormatting sqref="R655:R658">
    <cfRule type="cellIs" dxfId="46" priority="86" operator="lessThan">
      <formula>0</formula>
    </cfRule>
  </conditionalFormatting>
  <conditionalFormatting sqref="R349:S350">
    <cfRule type="cellIs" dxfId="45" priority="1191" operator="lessThan">
      <formula>0</formula>
    </cfRule>
  </conditionalFormatting>
  <conditionalFormatting sqref="R356:S356">
    <cfRule type="cellIs" dxfId="44" priority="1179" operator="lessThan">
      <formula>0</formula>
    </cfRule>
  </conditionalFormatting>
  <conditionalFormatting sqref="R362:S368">
    <cfRule type="cellIs" dxfId="43" priority="536" operator="lessThan">
      <formula>0</formula>
    </cfRule>
  </conditionalFormatting>
  <conditionalFormatting sqref="R374:S374">
    <cfRule type="cellIs" dxfId="42" priority="1153" operator="lessThan">
      <formula>0</formula>
    </cfRule>
  </conditionalFormatting>
  <conditionalFormatting sqref="R380:S380">
    <cfRule type="cellIs" dxfId="41" priority="1142" operator="lessThan">
      <formula>0</formula>
    </cfRule>
  </conditionalFormatting>
  <conditionalFormatting sqref="R386:S386">
    <cfRule type="cellIs" dxfId="40" priority="1131" operator="lessThan">
      <formula>0</formula>
    </cfRule>
  </conditionalFormatting>
  <conditionalFormatting sqref="R392:S392">
    <cfRule type="cellIs" dxfId="39" priority="1124" operator="lessThan">
      <formula>0</formula>
    </cfRule>
  </conditionalFormatting>
  <conditionalFormatting sqref="R398:S398">
    <cfRule type="cellIs" dxfId="38" priority="1116" operator="lessThan">
      <formula>0</formula>
    </cfRule>
  </conditionalFormatting>
  <conditionalFormatting sqref="R404:S404">
    <cfRule type="cellIs" dxfId="37" priority="1102" operator="lessThan">
      <formula>0</formula>
    </cfRule>
  </conditionalFormatting>
  <conditionalFormatting sqref="R410:S410">
    <cfRule type="cellIs" dxfId="36" priority="1095" operator="lessThan">
      <formula>0</formula>
    </cfRule>
  </conditionalFormatting>
  <conditionalFormatting sqref="R416:S416">
    <cfRule type="cellIs" dxfId="35" priority="905" operator="lessThan">
      <formula>0</formula>
    </cfRule>
  </conditionalFormatting>
  <conditionalFormatting sqref="R422:S422">
    <cfRule type="cellIs" dxfId="34" priority="898" operator="lessThan">
      <formula>0</formula>
    </cfRule>
  </conditionalFormatting>
  <conditionalFormatting sqref="R428:S428">
    <cfRule type="cellIs" dxfId="33" priority="1088" operator="lessThan">
      <formula>0</formula>
    </cfRule>
  </conditionalFormatting>
  <conditionalFormatting sqref="R434:S434">
    <cfRule type="cellIs" dxfId="32" priority="1073" operator="lessThan">
      <formula>0</formula>
    </cfRule>
  </conditionalFormatting>
  <conditionalFormatting sqref="R440:S440">
    <cfRule type="cellIs" dxfId="31" priority="1067" operator="lessThan">
      <formula>0</formula>
    </cfRule>
  </conditionalFormatting>
  <conditionalFormatting sqref="R454:S512">
    <cfRule type="cellIs" dxfId="30" priority="333" operator="lessThan">
      <formula>0</formula>
    </cfRule>
  </conditionalFormatting>
  <conditionalFormatting sqref="R554:S560">
    <cfRule type="cellIs" dxfId="29" priority="511" operator="lessThan">
      <formula>0</formula>
    </cfRule>
  </conditionalFormatting>
  <conditionalFormatting sqref="R605:S609">
    <cfRule type="cellIs" dxfId="28" priority="504" operator="lessThan">
      <formula>0</formula>
    </cfRule>
  </conditionalFormatting>
  <conditionalFormatting sqref="R630:S631 S632:S634 R635:S635 S636:S637 R641:S647 S648:S652 R653:S653 S654:S658 I659:N661 I664:N670 C670:H670">
    <cfRule type="cellIs" dxfId="27" priority="920" operator="lessThan">
      <formula>0</formula>
    </cfRule>
  </conditionalFormatting>
  <conditionalFormatting sqref="R638:S638 S639:S640">
    <cfRule type="cellIs" dxfId="26" priority="85" operator="lessThan">
      <formula>0</formula>
    </cfRule>
  </conditionalFormatting>
  <conditionalFormatting sqref="R659:S723">
    <cfRule type="cellIs" dxfId="25" priority="89" operator="lessThan">
      <formula>0</formula>
    </cfRule>
  </conditionalFormatting>
  <conditionalFormatting sqref="S351:S355">
    <cfRule type="cellIs" dxfId="24" priority="1180" operator="lessThan">
      <formula>0</formula>
    </cfRule>
  </conditionalFormatting>
  <conditionalFormatting sqref="S357:S361">
    <cfRule type="cellIs" dxfId="23" priority="1173" operator="lessThan">
      <formula>0</formula>
    </cfRule>
  </conditionalFormatting>
  <conditionalFormatting sqref="S369:S373">
    <cfRule type="cellIs" dxfId="22" priority="1154" operator="lessThan">
      <formula>0</formula>
    </cfRule>
  </conditionalFormatting>
  <conditionalFormatting sqref="S375:S379">
    <cfRule type="cellIs" dxfId="21" priority="1143" operator="lessThan">
      <formula>0</formula>
    </cfRule>
  </conditionalFormatting>
  <conditionalFormatting sqref="S381:S385">
    <cfRule type="cellIs" dxfId="20" priority="1132" operator="lessThan">
      <formula>0</formula>
    </cfRule>
  </conditionalFormatting>
  <conditionalFormatting sqref="S387:S391">
    <cfRule type="cellIs" dxfId="19" priority="1125" operator="lessThan">
      <formula>0</formula>
    </cfRule>
  </conditionalFormatting>
  <conditionalFormatting sqref="S393:S397">
    <cfRule type="cellIs" dxfId="18" priority="1118" operator="lessThan">
      <formula>0</formula>
    </cfRule>
  </conditionalFormatting>
  <conditionalFormatting sqref="S399:S402">
    <cfRule type="cellIs" dxfId="17" priority="1112" operator="lessThan">
      <formula>0</formula>
    </cfRule>
  </conditionalFormatting>
  <conditionalFormatting sqref="S405:S409">
    <cfRule type="cellIs" dxfId="16" priority="1097" operator="lessThan">
      <formula>0</formula>
    </cfRule>
  </conditionalFormatting>
  <conditionalFormatting sqref="S411:S415">
    <cfRule type="cellIs" dxfId="15" priority="1090" operator="lessThan">
      <formula>0</formula>
    </cfRule>
  </conditionalFormatting>
  <conditionalFormatting sqref="S417:S421">
    <cfRule type="cellIs" dxfId="14" priority="900" operator="lessThan">
      <formula>0</formula>
    </cfRule>
  </conditionalFormatting>
  <conditionalFormatting sqref="S423:S427">
    <cfRule type="cellIs" dxfId="13" priority="893" operator="lessThan">
      <formula>0</formula>
    </cfRule>
  </conditionalFormatting>
  <conditionalFormatting sqref="S429:S433">
    <cfRule type="cellIs" dxfId="12" priority="1083" operator="lessThan">
      <formula>0</formula>
    </cfRule>
  </conditionalFormatting>
  <conditionalFormatting sqref="S435:S439">
    <cfRule type="cellIs" dxfId="11" priority="1060" operator="lessThan">
      <formula>0</formula>
    </cfRule>
  </conditionalFormatting>
  <conditionalFormatting sqref="S441:S446">
    <cfRule type="cellIs" dxfId="10" priority="1059" operator="lessThan">
      <formula>0</formula>
    </cfRule>
  </conditionalFormatting>
  <conditionalFormatting sqref="S513">
    <cfRule type="cellIs" dxfId="9" priority="369" operator="lessThan">
      <formula>0</formula>
    </cfRule>
  </conditionalFormatting>
  <conditionalFormatting sqref="S516:S522">
    <cfRule type="cellIs" dxfId="8" priority="366" operator="lessThan">
      <formula>0</formula>
    </cfRule>
  </conditionalFormatting>
  <conditionalFormatting sqref="S524:S530">
    <cfRule type="cellIs" dxfId="7" priority="363" operator="lessThan">
      <formula>0</formula>
    </cfRule>
  </conditionalFormatting>
  <conditionalFormatting sqref="S532:S545">
    <cfRule type="cellIs" dxfId="6" priority="360" operator="lessThan">
      <formula>0</formula>
    </cfRule>
  </conditionalFormatting>
  <conditionalFormatting sqref="S547:S553">
    <cfRule type="cellIs" dxfId="5" priority="357" operator="lessThan">
      <formula>0</formula>
    </cfRule>
  </conditionalFormatting>
  <conditionalFormatting sqref="S561">
    <cfRule type="cellIs" dxfId="4" priority="354" operator="lessThan">
      <formula>0</formula>
    </cfRule>
  </conditionalFormatting>
  <conditionalFormatting sqref="S563:S568">
    <cfRule type="cellIs" dxfId="3" priority="1210" operator="lessThan">
      <formula>0</formula>
    </cfRule>
  </conditionalFormatting>
  <conditionalFormatting sqref="S570:S575">
    <cfRule type="cellIs" dxfId="2" priority="957" operator="lessThan">
      <formula>0</formula>
    </cfRule>
  </conditionalFormatting>
  <conditionalFormatting sqref="S577:S582">
    <cfRule type="cellIs" dxfId="1" priority="951" operator="lessThan">
      <formula>0</formula>
    </cfRule>
  </conditionalFormatting>
  <conditionalFormatting sqref="S584:S590">
    <cfRule type="cellIs" dxfId="0" priority="35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xHMPRO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Siamyont</dc:creator>
  <cp:lastModifiedBy>Prapas Boonchuen</cp:lastModifiedBy>
  <dcterms:created xsi:type="dcterms:W3CDTF">2023-06-11T05:45:53Z</dcterms:created>
  <dcterms:modified xsi:type="dcterms:W3CDTF">2023-07-17T09:47:35Z</dcterms:modified>
</cp:coreProperties>
</file>