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58CF795B-B791-473D-8128-549C581A96E7}" xr6:coauthVersionLast="47" xr6:coauthVersionMax="47" xr10:uidLastSave="{00000000-0000-0000-0000-000000000000}"/>
  <bookViews>
    <workbookView xWindow="-120" yWindow="-120" windowWidth="29040" windowHeight="15840" xr2:uid="{156EEF28-514C-4117-B9F5-D8329C9E7B78}"/>
  </bookViews>
  <sheets>
    <sheet name="Sawad"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69" i="1" l="1"/>
  <c r="N668" i="1"/>
  <c r="N669" i="1" s="1"/>
  <c r="N670" i="1" s="1"/>
  <c r="L665" i="1"/>
  <c r="M664" i="1"/>
  <c r="M665" i="1" s="1"/>
  <c r="M667" i="1" s="1"/>
  <c r="K661" i="1"/>
  <c r="L660" i="1"/>
  <c r="L661" i="1" s="1"/>
  <c r="K657" i="1"/>
  <c r="K659" i="1" s="1"/>
  <c r="J657" i="1"/>
  <c r="K656" i="1"/>
  <c r="L656" i="1" s="1"/>
  <c r="J655" i="1"/>
  <c r="J653" i="1"/>
  <c r="I653" i="1"/>
  <c r="J652" i="1"/>
  <c r="K652" i="1" s="1"/>
  <c r="I651" i="1"/>
  <c r="I649" i="1"/>
  <c r="H649" i="1"/>
  <c r="I648" i="1"/>
  <c r="J648" i="1" s="1"/>
  <c r="H645" i="1"/>
  <c r="G645" i="1"/>
  <c r="H644" i="1"/>
  <c r="I644" i="1" s="1"/>
  <c r="F641" i="1"/>
  <c r="G640" i="1"/>
  <c r="G641" i="1" s="1"/>
  <c r="F637" i="1"/>
  <c r="F639" i="1" s="1"/>
  <c r="E637" i="1"/>
  <c r="F636" i="1"/>
  <c r="G636" i="1" s="1"/>
  <c r="D633" i="1"/>
  <c r="E632" i="1"/>
  <c r="F632" i="1" s="1"/>
  <c r="C629" i="1"/>
  <c r="D628" i="1"/>
  <c r="D629" i="1" s="1"/>
  <c r="B625" i="1"/>
  <c r="C624" i="1"/>
  <c r="C625" i="1" s="1"/>
  <c r="N621" i="1"/>
  <c r="O614" i="1"/>
  <c r="N608" i="1"/>
  <c r="M608" i="1"/>
  <c r="L608" i="1"/>
  <c r="K608" i="1"/>
  <c r="J608" i="1"/>
  <c r="I608" i="1"/>
  <c r="H608" i="1"/>
  <c r="G608" i="1"/>
  <c r="F608" i="1"/>
  <c r="E608" i="1"/>
  <c r="D608" i="1"/>
  <c r="C608" i="1"/>
  <c r="B608" i="1"/>
  <c r="N606" i="1"/>
  <c r="M606" i="1"/>
  <c r="L606" i="1"/>
  <c r="K606" i="1"/>
  <c r="J606" i="1"/>
  <c r="I606" i="1"/>
  <c r="H606" i="1"/>
  <c r="G606" i="1"/>
  <c r="F606" i="1"/>
  <c r="E606" i="1"/>
  <c r="D606" i="1"/>
  <c r="C606" i="1"/>
  <c r="B606" i="1"/>
  <c r="O592" i="1"/>
  <c r="N592" i="1"/>
  <c r="M592" i="1"/>
  <c r="L592" i="1"/>
  <c r="K592" i="1"/>
  <c r="J592" i="1"/>
  <c r="I592" i="1"/>
  <c r="H592" i="1"/>
  <c r="G592" i="1"/>
  <c r="F592" i="1"/>
  <c r="E592" i="1"/>
  <c r="D592" i="1"/>
  <c r="C592" i="1"/>
  <c r="B592" i="1"/>
  <c r="O591" i="1"/>
  <c r="N591" i="1"/>
  <c r="M591" i="1"/>
  <c r="L591" i="1"/>
  <c r="K591" i="1"/>
  <c r="J591" i="1"/>
  <c r="I591" i="1"/>
  <c r="H591" i="1"/>
  <c r="G591" i="1"/>
  <c r="F591" i="1"/>
  <c r="E591" i="1"/>
  <c r="D591" i="1"/>
  <c r="C591" i="1"/>
  <c r="B591" i="1"/>
  <c r="O590" i="1"/>
  <c r="N590" i="1"/>
  <c r="M590" i="1"/>
  <c r="L590" i="1"/>
  <c r="K590" i="1"/>
  <c r="J590" i="1"/>
  <c r="I590" i="1"/>
  <c r="H590" i="1"/>
  <c r="G590" i="1"/>
  <c r="F590" i="1"/>
  <c r="E590" i="1"/>
  <c r="D590" i="1"/>
  <c r="C590" i="1"/>
  <c r="B590" i="1"/>
  <c r="O589" i="1"/>
  <c r="N589" i="1"/>
  <c r="M589" i="1"/>
  <c r="L589" i="1"/>
  <c r="K589" i="1"/>
  <c r="J589" i="1"/>
  <c r="I589" i="1"/>
  <c r="H589" i="1"/>
  <c r="G589" i="1"/>
  <c r="F589" i="1"/>
  <c r="E589" i="1"/>
  <c r="D589" i="1"/>
  <c r="C589" i="1"/>
  <c r="B589" i="1"/>
  <c r="O587" i="1"/>
  <c r="N587" i="1"/>
  <c r="M587" i="1"/>
  <c r="L587" i="1"/>
  <c r="K587" i="1"/>
  <c r="J587" i="1"/>
  <c r="I587" i="1"/>
  <c r="H587" i="1"/>
  <c r="G587" i="1"/>
  <c r="F587" i="1"/>
  <c r="E587" i="1"/>
  <c r="D587" i="1"/>
  <c r="C587" i="1"/>
  <c r="B587" i="1"/>
  <c r="O586" i="1"/>
  <c r="N586" i="1"/>
  <c r="M586" i="1"/>
  <c r="L586" i="1"/>
  <c r="K586" i="1"/>
  <c r="J586" i="1"/>
  <c r="I586" i="1"/>
  <c r="H586" i="1"/>
  <c r="G586" i="1"/>
  <c r="F586" i="1"/>
  <c r="E586" i="1"/>
  <c r="D586" i="1"/>
  <c r="C586" i="1"/>
  <c r="B586" i="1"/>
  <c r="O585" i="1"/>
  <c r="N585" i="1"/>
  <c r="M585" i="1"/>
  <c r="L585" i="1"/>
  <c r="K585" i="1"/>
  <c r="J585" i="1"/>
  <c r="I585" i="1"/>
  <c r="H585" i="1"/>
  <c r="G585" i="1"/>
  <c r="F585" i="1"/>
  <c r="E585" i="1"/>
  <c r="D585" i="1"/>
  <c r="C585" i="1"/>
  <c r="B585" i="1"/>
  <c r="O584" i="1"/>
  <c r="N584" i="1"/>
  <c r="M584" i="1"/>
  <c r="L584" i="1"/>
  <c r="K584" i="1"/>
  <c r="J584" i="1"/>
  <c r="I584" i="1"/>
  <c r="H584" i="1"/>
  <c r="G584" i="1"/>
  <c r="F584" i="1"/>
  <c r="E584" i="1"/>
  <c r="D584" i="1"/>
  <c r="C584" i="1"/>
  <c r="B584" i="1"/>
  <c r="O582" i="1"/>
  <c r="N582" i="1"/>
  <c r="M582" i="1"/>
  <c r="L582" i="1"/>
  <c r="K582" i="1"/>
  <c r="J582" i="1"/>
  <c r="I582" i="1"/>
  <c r="H582" i="1"/>
  <c r="G582" i="1"/>
  <c r="F582" i="1"/>
  <c r="E582" i="1"/>
  <c r="D582" i="1"/>
  <c r="C582" i="1"/>
  <c r="B582" i="1"/>
  <c r="O581" i="1"/>
  <c r="N581" i="1"/>
  <c r="M581" i="1"/>
  <c r="L581" i="1"/>
  <c r="K581" i="1"/>
  <c r="J581" i="1"/>
  <c r="I581" i="1"/>
  <c r="H581" i="1"/>
  <c r="G581" i="1"/>
  <c r="F581" i="1"/>
  <c r="E581" i="1"/>
  <c r="D581" i="1"/>
  <c r="C581" i="1"/>
  <c r="B581" i="1"/>
  <c r="O580" i="1"/>
  <c r="N580" i="1"/>
  <c r="M580" i="1"/>
  <c r="L580" i="1"/>
  <c r="K580" i="1"/>
  <c r="J580" i="1"/>
  <c r="I580" i="1"/>
  <c r="H580" i="1"/>
  <c r="G580" i="1"/>
  <c r="F580" i="1"/>
  <c r="E580" i="1"/>
  <c r="D580" i="1"/>
  <c r="C580" i="1"/>
  <c r="B580" i="1"/>
  <c r="O579" i="1"/>
  <c r="N579" i="1"/>
  <c r="M579" i="1"/>
  <c r="L579" i="1"/>
  <c r="K579" i="1"/>
  <c r="J579" i="1"/>
  <c r="I579" i="1"/>
  <c r="H579" i="1"/>
  <c r="G579" i="1"/>
  <c r="F579" i="1"/>
  <c r="E579" i="1"/>
  <c r="D579" i="1"/>
  <c r="C579" i="1"/>
  <c r="B579" i="1"/>
  <c r="O577" i="1"/>
  <c r="N577" i="1"/>
  <c r="M577" i="1"/>
  <c r="L577" i="1"/>
  <c r="K577" i="1"/>
  <c r="J577" i="1"/>
  <c r="I577" i="1"/>
  <c r="H577" i="1"/>
  <c r="G577" i="1"/>
  <c r="F577" i="1"/>
  <c r="E577" i="1"/>
  <c r="D577" i="1"/>
  <c r="C577" i="1"/>
  <c r="B577" i="1"/>
  <c r="O576" i="1"/>
  <c r="N576" i="1"/>
  <c r="M576" i="1"/>
  <c r="M570" i="1" s="1"/>
  <c r="L576" i="1"/>
  <c r="K576" i="1"/>
  <c r="J576" i="1"/>
  <c r="I576" i="1"/>
  <c r="H576" i="1"/>
  <c r="G576" i="1"/>
  <c r="F576" i="1"/>
  <c r="E576" i="1"/>
  <c r="D576" i="1"/>
  <c r="C576" i="1"/>
  <c r="B576" i="1"/>
  <c r="O575" i="1"/>
  <c r="N575" i="1"/>
  <c r="M575" i="1"/>
  <c r="L575" i="1"/>
  <c r="K575" i="1"/>
  <c r="J575" i="1"/>
  <c r="I575" i="1"/>
  <c r="H575" i="1"/>
  <c r="G575" i="1"/>
  <c r="F575" i="1"/>
  <c r="E575" i="1"/>
  <c r="D575" i="1"/>
  <c r="C575" i="1"/>
  <c r="B575" i="1"/>
  <c r="O574" i="1"/>
  <c r="N574" i="1"/>
  <c r="M574" i="1"/>
  <c r="L574" i="1"/>
  <c r="K574" i="1"/>
  <c r="J574" i="1"/>
  <c r="I574" i="1"/>
  <c r="H574" i="1"/>
  <c r="G574" i="1"/>
  <c r="F574" i="1"/>
  <c r="E574" i="1"/>
  <c r="D574" i="1"/>
  <c r="C574" i="1"/>
  <c r="B574" i="1"/>
  <c r="K571" i="1"/>
  <c r="J571" i="1"/>
  <c r="G571" i="1"/>
  <c r="D571" i="1"/>
  <c r="L570" i="1"/>
  <c r="I570" i="1"/>
  <c r="F570" i="1"/>
  <c r="N569" i="1"/>
  <c r="K569" i="1"/>
  <c r="H569" i="1"/>
  <c r="B569" i="1"/>
  <c r="M568" i="1"/>
  <c r="J568" i="1"/>
  <c r="D568" i="1"/>
  <c r="O565" i="1"/>
  <c r="O571" i="1" s="1"/>
  <c r="N565" i="1"/>
  <c r="M565" i="1"/>
  <c r="M571" i="1" s="1"/>
  <c r="L565" i="1"/>
  <c r="L571" i="1" s="1"/>
  <c r="K565" i="1"/>
  <c r="J565" i="1"/>
  <c r="I565" i="1"/>
  <c r="I571" i="1" s="1"/>
  <c r="H565" i="1"/>
  <c r="G565" i="1"/>
  <c r="F565" i="1"/>
  <c r="F571" i="1" s="1"/>
  <c r="E565" i="1"/>
  <c r="E566" i="1" s="1"/>
  <c r="D565" i="1"/>
  <c r="C565" i="1"/>
  <c r="C571" i="1" s="1"/>
  <c r="B565" i="1"/>
  <c r="O564" i="1"/>
  <c r="O570" i="1" s="1"/>
  <c r="N564" i="1"/>
  <c r="N570" i="1" s="1"/>
  <c r="M564" i="1"/>
  <c r="L564" i="1"/>
  <c r="K564" i="1"/>
  <c r="K570" i="1" s="1"/>
  <c r="J564" i="1"/>
  <c r="J570" i="1" s="1"/>
  <c r="I564" i="1"/>
  <c r="H564" i="1"/>
  <c r="H570" i="1" s="1"/>
  <c r="G564" i="1"/>
  <c r="G570" i="1" s="1"/>
  <c r="F564" i="1"/>
  <c r="E564" i="1"/>
  <c r="E570" i="1" s="1"/>
  <c r="D564" i="1"/>
  <c r="C564" i="1"/>
  <c r="C570" i="1" s="1"/>
  <c r="B564" i="1"/>
  <c r="B570" i="1" s="1"/>
  <c r="O563" i="1"/>
  <c r="O569" i="1" s="1"/>
  <c r="N563" i="1"/>
  <c r="M563" i="1"/>
  <c r="M569" i="1" s="1"/>
  <c r="L563" i="1"/>
  <c r="L569" i="1" s="1"/>
  <c r="K563" i="1"/>
  <c r="J563" i="1"/>
  <c r="J569" i="1" s="1"/>
  <c r="I563" i="1"/>
  <c r="I569" i="1" s="1"/>
  <c r="H563" i="1"/>
  <c r="G563" i="1"/>
  <c r="G569" i="1" s="1"/>
  <c r="F563" i="1"/>
  <c r="E563" i="1"/>
  <c r="E569" i="1" s="1"/>
  <c r="D563" i="1"/>
  <c r="D569" i="1" s="1"/>
  <c r="C563" i="1"/>
  <c r="C569" i="1" s="1"/>
  <c r="B563" i="1"/>
  <c r="O562" i="1"/>
  <c r="O568" i="1" s="1"/>
  <c r="N562" i="1"/>
  <c r="N568" i="1" s="1"/>
  <c r="M562" i="1"/>
  <c r="L562" i="1"/>
  <c r="L568" i="1" s="1"/>
  <c r="K562" i="1"/>
  <c r="K568" i="1" s="1"/>
  <c r="J562" i="1"/>
  <c r="I562" i="1"/>
  <c r="I568" i="1" s="1"/>
  <c r="H562" i="1"/>
  <c r="G562" i="1"/>
  <c r="G568" i="1" s="1"/>
  <c r="F562" i="1"/>
  <c r="F568" i="1" s="1"/>
  <c r="E562" i="1"/>
  <c r="E568" i="1" s="1"/>
  <c r="D562" i="1"/>
  <c r="C562" i="1"/>
  <c r="C568" i="1" s="1"/>
  <c r="B562" i="1"/>
  <c r="B568" i="1" s="1"/>
  <c r="O559" i="1"/>
  <c r="N559" i="1"/>
  <c r="M559" i="1"/>
  <c r="L559" i="1"/>
  <c r="K559" i="1"/>
  <c r="J559" i="1"/>
  <c r="I559" i="1"/>
  <c r="H559" i="1"/>
  <c r="G559" i="1"/>
  <c r="F559" i="1"/>
  <c r="E559" i="1"/>
  <c r="D559" i="1"/>
  <c r="C559" i="1"/>
  <c r="B559" i="1"/>
  <c r="O558" i="1"/>
  <c r="N558" i="1"/>
  <c r="M558" i="1"/>
  <c r="L558" i="1"/>
  <c r="K558" i="1"/>
  <c r="J558" i="1"/>
  <c r="I558" i="1"/>
  <c r="H558" i="1"/>
  <c r="G558" i="1"/>
  <c r="F558" i="1"/>
  <c r="E558" i="1"/>
  <c r="D558" i="1"/>
  <c r="C558" i="1"/>
  <c r="B558" i="1"/>
  <c r="O557" i="1"/>
  <c r="N557" i="1"/>
  <c r="M557" i="1"/>
  <c r="L557" i="1"/>
  <c r="K557" i="1"/>
  <c r="J557" i="1"/>
  <c r="I557" i="1"/>
  <c r="H557" i="1"/>
  <c r="G557" i="1"/>
  <c r="F557" i="1"/>
  <c r="E557" i="1"/>
  <c r="D557" i="1"/>
  <c r="C557" i="1"/>
  <c r="B557" i="1"/>
  <c r="O556" i="1"/>
  <c r="N556" i="1"/>
  <c r="M556" i="1"/>
  <c r="L556" i="1"/>
  <c r="K556" i="1"/>
  <c r="J556" i="1"/>
  <c r="I556" i="1"/>
  <c r="H556" i="1"/>
  <c r="G556" i="1"/>
  <c r="F556" i="1"/>
  <c r="E556" i="1"/>
  <c r="D556" i="1"/>
  <c r="C556" i="1"/>
  <c r="B556" i="1"/>
  <c r="E551" i="1"/>
  <c r="O550" i="1"/>
  <c r="N550" i="1"/>
  <c r="M550" i="1"/>
  <c r="L550" i="1"/>
  <c r="K550" i="1"/>
  <c r="J550" i="1"/>
  <c r="I550" i="1"/>
  <c r="H550" i="1"/>
  <c r="G550" i="1"/>
  <c r="F550" i="1"/>
  <c r="E550" i="1"/>
  <c r="D550" i="1"/>
  <c r="C550" i="1"/>
  <c r="B550" i="1"/>
  <c r="O549" i="1"/>
  <c r="N549" i="1"/>
  <c r="M549" i="1"/>
  <c r="L549" i="1"/>
  <c r="K549" i="1"/>
  <c r="J549" i="1"/>
  <c r="I549" i="1"/>
  <c r="H549" i="1"/>
  <c r="G549" i="1"/>
  <c r="F549" i="1"/>
  <c r="E549" i="1"/>
  <c r="D549" i="1"/>
  <c r="C549" i="1"/>
  <c r="B549" i="1"/>
  <c r="O548" i="1"/>
  <c r="O551" i="1" s="1"/>
  <c r="N548" i="1"/>
  <c r="M548" i="1"/>
  <c r="L548" i="1"/>
  <c r="K548" i="1"/>
  <c r="K551" i="1" s="1"/>
  <c r="J548" i="1"/>
  <c r="I548" i="1"/>
  <c r="H548" i="1"/>
  <c r="G548" i="1"/>
  <c r="F548" i="1"/>
  <c r="E548" i="1"/>
  <c r="D548" i="1"/>
  <c r="C548" i="1"/>
  <c r="B548" i="1"/>
  <c r="O547" i="1"/>
  <c r="N547" i="1"/>
  <c r="N551" i="1" s="1"/>
  <c r="N553" i="1" s="1"/>
  <c r="M547" i="1"/>
  <c r="M551" i="1" s="1"/>
  <c r="L547" i="1"/>
  <c r="L551" i="1" s="1"/>
  <c r="K547" i="1"/>
  <c r="J547" i="1"/>
  <c r="J551" i="1" s="1"/>
  <c r="I547" i="1"/>
  <c r="H547" i="1"/>
  <c r="H551" i="1" s="1"/>
  <c r="G547" i="1"/>
  <c r="F547" i="1"/>
  <c r="F551" i="1" s="1"/>
  <c r="E547" i="1"/>
  <c r="D547" i="1"/>
  <c r="D551" i="1" s="1"/>
  <c r="C547" i="1"/>
  <c r="C551" i="1" s="1"/>
  <c r="B547" i="1"/>
  <c r="B551" i="1" s="1"/>
  <c r="E544" i="1"/>
  <c r="O543" i="1"/>
  <c r="N543" i="1"/>
  <c r="M543" i="1"/>
  <c r="L543" i="1"/>
  <c r="K543" i="1"/>
  <c r="J543" i="1"/>
  <c r="I543" i="1"/>
  <c r="H543" i="1"/>
  <c r="G543" i="1"/>
  <c r="F543" i="1"/>
  <c r="E543" i="1"/>
  <c r="D543" i="1"/>
  <c r="C543" i="1"/>
  <c r="B543" i="1"/>
  <c r="O542" i="1"/>
  <c r="N542" i="1"/>
  <c r="M542" i="1"/>
  <c r="L542" i="1"/>
  <c r="K542" i="1"/>
  <c r="J542" i="1"/>
  <c r="I542" i="1"/>
  <c r="H542" i="1"/>
  <c r="G542" i="1"/>
  <c r="F542" i="1"/>
  <c r="E542" i="1"/>
  <c r="D542" i="1"/>
  <c r="C542" i="1"/>
  <c r="B542" i="1"/>
  <c r="O541" i="1"/>
  <c r="O544" i="1" s="1"/>
  <c r="N541" i="1"/>
  <c r="N544" i="1" s="1"/>
  <c r="M541" i="1"/>
  <c r="L541" i="1"/>
  <c r="K541" i="1"/>
  <c r="K544" i="1" s="1"/>
  <c r="J541" i="1"/>
  <c r="I541" i="1"/>
  <c r="H541" i="1"/>
  <c r="G541" i="1"/>
  <c r="F541" i="1"/>
  <c r="E541" i="1"/>
  <c r="D541" i="1"/>
  <c r="C541" i="1"/>
  <c r="B541" i="1"/>
  <c r="O540" i="1"/>
  <c r="N540" i="1"/>
  <c r="M540" i="1"/>
  <c r="M544" i="1" s="1"/>
  <c r="L540" i="1"/>
  <c r="L544" i="1" s="1"/>
  <c r="K540" i="1"/>
  <c r="J540" i="1"/>
  <c r="J544" i="1" s="1"/>
  <c r="I540" i="1"/>
  <c r="H540" i="1"/>
  <c r="H544" i="1" s="1"/>
  <c r="G540" i="1"/>
  <c r="F540" i="1"/>
  <c r="F544" i="1" s="1"/>
  <c r="E540" i="1"/>
  <c r="D540" i="1"/>
  <c r="D544" i="1" s="1"/>
  <c r="C540" i="1"/>
  <c r="C544" i="1" s="1"/>
  <c r="B540" i="1"/>
  <c r="B544" i="1" s="1"/>
  <c r="F529" i="1"/>
  <c r="O528" i="1"/>
  <c r="N528" i="1"/>
  <c r="M528" i="1"/>
  <c r="L528" i="1"/>
  <c r="K528" i="1"/>
  <c r="J528" i="1"/>
  <c r="I528" i="1"/>
  <c r="H528" i="1"/>
  <c r="G528" i="1"/>
  <c r="F528" i="1"/>
  <c r="E528" i="1"/>
  <c r="D528" i="1"/>
  <c r="C528" i="1"/>
  <c r="B528" i="1"/>
  <c r="O527" i="1"/>
  <c r="N527" i="1"/>
  <c r="M527" i="1"/>
  <c r="L527" i="1"/>
  <c r="K527" i="1"/>
  <c r="J527" i="1"/>
  <c r="I527" i="1"/>
  <c r="H527" i="1"/>
  <c r="G527" i="1"/>
  <c r="F527" i="1"/>
  <c r="E527" i="1"/>
  <c r="D527" i="1"/>
  <c r="C527" i="1"/>
  <c r="B527" i="1"/>
  <c r="O526" i="1"/>
  <c r="O529" i="1" s="1"/>
  <c r="N526" i="1"/>
  <c r="M526" i="1"/>
  <c r="L526" i="1"/>
  <c r="L529" i="1" s="1"/>
  <c r="K526" i="1"/>
  <c r="J526" i="1"/>
  <c r="I526" i="1"/>
  <c r="H526" i="1"/>
  <c r="G526" i="1"/>
  <c r="F526" i="1"/>
  <c r="E526" i="1"/>
  <c r="D526" i="1"/>
  <c r="C526" i="1"/>
  <c r="B526" i="1"/>
  <c r="O525" i="1"/>
  <c r="N525" i="1"/>
  <c r="M525" i="1"/>
  <c r="M529" i="1" s="1"/>
  <c r="L525" i="1"/>
  <c r="K525" i="1"/>
  <c r="K529" i="1" s="1"/>
  <c r="J525" i="1"/>
  <c r="J529" i="1" s="1"/>
  <c r="I525" i="1"/>
  <c r="I529" i="1" s="1"/>
  <c r="H525" i="1"/>
  <c r="H529" i="1" s="1"/>
  <c r="G525" i="1"/>
  <c r="G529" i="1" s="1"/>
  <c r="F525" i="1"/>
  <c r="E525" i="1"/>
  <c r="E529" i="1" s="1"/>
  <c r="D525" i="1"/>
  <c r="D529" i="1" s="1"/>
  <c r="D531" i="1" s="1"/>
  <c r="C525" i="1"/>
  <c r="C529" i="1" s="1"/>
  <c r="B525" i="1"/>
  <c r="B529" i="1" s="1"/>
  <c r="C531" i="1" s="1"/>
  <c r="O520" i="1"/>
  <c r="N520" i="1"/>
  <c r="M520" i="1"/>
  <c r="L520" i="1"/>
  <c r="K520" i="1"/>
  <c r="J520" i="1"/>
  <c r="I520" i="1"/>
  <c r="H520" i="1"/>
  <c r="G520" i="1"/>
  <c r="F520" i="1"/>
  <c r="E520" i="1"/>
  <c r="D520" i="1"/>
  <c r="C520" i="1"/>
  <c r="B520" i="1"/>
  <c r="O519" i="1"/>
  <c r="N519" i="1"/>
  <c r="M519" i="1"/>
  <c r="L519" i="1"/>
  <c r="K519" i="1"/>
  <c r="J519" i="1"/>
  <c r="I519" i="1"/>
  <c r="H519" i="1"/>
  <c r="G519" i="1"/>
  <c r="F519" i="1"/>
  <c r="E519" i="1"/>
  <c r="D519" i="1"/>
  <c r="C519" i="1"/>
  <c r="B519" i="1"/>
  <c r="O518" i="1"/>
  <c r="O521" i="1" s="1"/>
  <c r="N518" i="1"/>
  <c r="N521" i="1" s="1"/>
  <c r="M518" i="1"/>
  <c r="L518" i="1"/>
  <c r="K518" i="1"/>
  <c r="J518" i="1"/>
  <c r="I518" i="1"/>
  <c r="H518" i="1"/>
  <c r="G518" i="1"/>
  <c r="F518" i="1"/>
  <c r="E518" i="1"/>
  <c r="D518" i="1"/>
  <c r="C518" i="1"/>
  <c r="B518" i="1"/>
  <c r="O517" i="1"/>
  <c r="N517" i="1"/>
  <c r="M517" i="1"/>
  <c r="M521" i="1" s="1"/>
  <c r="L517" i="1"/>
  <c r="K517" i="1"/>
  <c r="K521" i="1" s="1"/>
  <c r="J517" i="1"/>
  <c r="J521" i="1" s="1"/>
  <c r="I517" i="1"/>
  <c r="I521" i="1" s="1"/>
  <c r="H517" i="1"/>
  <c r="G517" i="1"/>
  <c r="G521" i="1" s="1"/>
  <c r="F517" i="1"/>
  <c r="F521" i="1" s="1"/>
  <c r="E517" i="1"/>
  <c r="D517" i="1"/>
  <c r="D521" i="1" s="1"/>
  <c r="C517" i="1"/>
  <c r="B517" i="1"/>
  <c r="M512" i="1"/>
  <c r="N511" i="1"/>
  <c r="O510" i="1"/>
  <c r="I510" i="1"/>
  <c r="B510" i="1"/>
  <c r="D505" i="1"/>
  <c r="D507" i="1" s="1"/>
  <c r="O504" i="1"/>
  <c r="N504" i="1"/>
  <c r="M504" i="1"/>
  <c r="L504" i="1"/>
  <c r="K504" i="1"/>
  <c r="J504" i="1"/>
  <c r="I504" i="1"/>
  <c r="H504" i="1"/>
  <c r="G504" i="1"/>
  <c r="F504" i="1"/>
  <c r="E504" i="1"/>
  <c r="D504" i="1"/>
  <c r="C504" i="1"/>
  <c r="B504" i="1"/>
  <c r="O503" i="1"/>
  <c r="O505" i="1" s="1"/>
  <c r="N503" i="1"/>
  <c r="M503" i="1"/>
  <c r="L503" i="1"/>
  <c r="K503" i="1"/>
  <c r="J503" i="1"/>
  <c r="I503" i="1"/>
  <c r="H503" i="1"/>
  <c r="H511" i="1" s="1"/>
  <c r="G503" i="1"/>
  <c r="F503" i="1"/>
  <c r="E503" i="1"/>
  <c r="D503" i="1"/>
  <c r="C503" i="1"/>
  <c r="B503" i="1"/>
  <c r="O502" i="1"/>
  <c r="N502" i="1"/>
  <c r="N505" i="1" s="1"/>
  <c r="M502" i="1"/>
  <c r="L502" i="1"/>
  <c r="K502" i="1"/>
  <c r="J502" i="1"/>
  <c r="I502" i="1"/>
  <c r="H502" i="1"/>
  <c r="G502" i="1"/>
  <c r="F502" i="1"/>
  <c r="E502" i="1"/>
  <c r="E505" i="1" s="1"/>
  <c r="D502" i="1"/>
  <c r="C502" i="1"/>
  <c r="B502" i="1"/>
  <c r="O501" i="1"/>
  <c r="N501" i="1"/>
  <c r="M501" i="1"/>
  <c r="M505" i="1" s="1"/>
  <c r="L501" i="1"/>
  <c r="L505" i="1" s="1"/>
  <c r="K501" i="1"/>
  <c r="K505" i="1" s="1"/>
  <c r="J501" i="1"/>
  <c r="J505" i="1" s="1"/>
  <c r="I501" i="1"/>
  <c r="I505" i="1" s="1"/>
  <c r="H501" i="1"/>
  <c r="G501" i="1"/>
  <c r="G505" i="1" s="1"/>
  <c r="F501" i="1"/>
  <c r="F505" i="1" s="1"/>
  <c r="E501" i="1"/>
  <c r="D501" i="1"/>
  <c r="C501" i="1"/>
  <c r="C505" i="1" s="1"/>
  <c r="B501" i="1"/>
  <c r="B505" i="1" s="1"/>
  <c r="F489" i="1"/>
  <c r="O488" i="1"/>
  <c r="N488" i="1"/>
  <c r="M488" i="1"/>
  <c r="L488" i="1"/>
  <c r="K488" i="1"/>
  <c r="J488" i="1"/>
  <c r="I488" i="1"/>
  <c r="H488" i="1"/>
  <c r="G488" i="1"/>
  <c r="F488" i="1"/>
  <c r="E488" i="1"/>
  <c r="D488" i="1"/>
  <c r="C488" i="1"/>
  <c r="B488" i="1"/>
  <c r="O487" i="1"/>
  <c r="N487" i="1"/>
  <c r="N489" i="1" s="1"/>
  <c r="M487" i="1"/>
  <c r="L487" i="1"/>
  <c r="K487" i="1"/>
  <c r="J487" i="1"/>
  <c r="J489" i="1" s="1"/>
  <c r="I487" i="1"/>
  <c r="H487" i="1"/>
  <c r="G487" i="1"/>
  <c r="F487" i="1"/>
  <c r="E487" i="1"/>
  <c r="D487" i="1"/>
  <c r="C487" i="1"/>
  <c r="B487" i="1"/>
  <c r="O486" i="1"/>
  <c r="N486" i="1"/>
  <c r="M486" i="1"/>
  <c r="M489" i="1" s="1"/>
  <c r="L486" i="1"/>
  <c r="K486" i="1"/>
  <c r="J486" i="1"/>
  <c r="I486" i="1"/>
  <c r="H486" i="1"/>
  <c r="G486" i="1"/>
  <c r="G489" i="1" s="1"/>
  <c r="F486" i="1"/>
  <c r="E486" i="1"/>
  <c r="D486" i="1"/>
  <c r="C486" i="1"/>
  <c r="B486" i="1"/>
  <c r="O485" i="1"/>
  <c r="O489" i="1" s="1"/>
  <c r="N485" i="1"/>
  <c r="M485" i="1"/>
  <c r="L485" i="1"/>
  <c r="L489" i="1" s="1"/>
  <c r="K485" i="1"/>
  <c r="K489" i="1" s="1"/>
  <c r="J485" i="1"/>
  <c r="I485" i="1"/>
  <c r="I489" i="1" s="1"/>
  <c r="H485" i="1"/>
  <c r="H489" i="1" s="1"/>
  <c r="G485" i="1"/>
  <c r="F485" i="1"/>
  <c r="E485" i="1"/>
  <c r="E489" i="1" s="1"/>
  <c r="D485" i="1"/>
  <c r="D489" i="1" s="1"/>
  <c r="C485" i="1"/>
  <c r="C489" i="1" s="1"/>
  <c r="B485" i="1"/>
  <c r="B489" i="1" s="1"/>
  <c r="B491" i="1" s="1"/>
  <c r="F482" i="1"/>
  <c r="E482" i="1"/>
  <c r="O481" i="1"/>
  <c r="O512" i="1" s="1"/>
  <c r="N481" i="1"/>
  <c r="N536" i="1" s="1"/>
  <c r="M481" i="1"/>
  <c r="M536" i="1" s="1"/>
  <c r="L481" i="1"/>
  <c r="K481" i="1"/>
  <c r="K536" i="1" s="1"/>
  <c r="J481" i="1"/>
  <c r="I481" i="1"/>
  <c r="H481" i="1"/>
  <c r="H536" i="1" s="1"/>
  <c r="G481" i="1"/>
  <c r="G536" i="1" s="1"/>
  <c r="F481" i="1"/>
  <c r="F512" i="1" s="1"/>
  <c r="E481" i="1"/>
  <c r="E512" i="1" s="1"/>
  <c r="D481" i="1"/>
  <c r="D536" i="1" s="1"/>
  <c r="C481" i="1"/>
  <c r="C512" i="1" s="1"/>
  <c r="B481" i="1"/>
  <c r="B536" i="1" s="1"/>
  <c r="O480" i="1"/>
  <c r="O535" i="1" s="1"/>
  <c r="N480" i="1"/>
  <c r="M480" i="1"/>
  <c r="M535" i="1" s="1"/>
  <c r="L480" i="1"/>
  <c r="K480" i="1"/>
  <c r="J480" i="1"/>
  <c r="J535" i="1" s="1"/>
  <c r="I480" i="1"/>
  <c r="I511" i="1" s="1"/>
  <c r="H480" i="1"/>
  <c r="G480" i="1"/>
  <c r="G511" i="1" s="1"/>
  <c r="F480" i="1"/>
  <c r="F535" i="1" s="1"/>
  <c r="E480" i="1"/>
  <c r="E511" i="1" s="1"/>
  <c r="D480" i="1"/>
  <c r="D535" i="1" s="1"/>
  <c r="C480" i="1"/>
  <c r="C535" i="1" s="1"/>
  <c r="B480" i="1"/>
  <c r="B511" i="1" s="1"/>
  <c r="O479" i="1"/>
  <c r="O534" i="1" s="1"/>
  <c r="N479" i="1"/>
  <c r="M479" i="1"/>
  <c r="L479" i="1"/>
  <c r="L534" i="1" s="1"/>
  <c r="K479" i="1"/>
  <c r="K510" i="1" s="1"/>
  <c r="J479" i="1"/>
  <c r="J510" i="1" s="1"/>
  <c r="I479" i="1"/>
  <c r="H479" i="1"/>
  <c r="H534" i="1" s="1"/>
  <c r="G479" i="1"/>
  <c r="G510" i="1" s="1"/>
  <c r="F479" i="1"/>
  <c r="F534" i="1" s="1"/>
  <c r="E479" i="1"/>
  <c r="E534" i="1" s="1"/>
  <c r="D479" i="1"/>
  <c r="D510" i="1" s="1"/>
  <c r="C479" i="1"/>
  <c r="C534" i="1" s="1"/>
  <c r="B479" i="1"/>
  <c r="O478" i="1"/>
  <c r="N478" i="1"/>
  <c r="N533" i="1" s="1"/>
  <c r="M478" i="1"/>
  <c r="M509" i="1" s="1"/>
  <c r="L478" i="1"/>
  <c r="L509" i="1" s="1"/>
  <c r="K478" i="1"/>
  <c r="K509" i="1" s="1"/>
  <c r="J478" i="1"/>
  <c r="J533" i="1" s="1"/>
  <c r="I478" i="1"/>
  <c r="I509" i="1" s="1"/>
  <c r="H478" i="1"/>
  <c r="H533" i="1" s="1"/>
  <c r="G478" i="1"/>
  <c r="G533" i="1" s="1"/>
  <c r="F478" i="1"/>
  <c r="F509" i="1" s="1"/>
  <c r="E478" i="1"/>
  <c r="E533" i="1" s="1"/>
  <c r="D478" i="1"/>
  <c r="D509" i="1" s="1"/>
  <c r="C478" i="1"/>
  <c r="B478" i="1"/>
  <c r="B533" i="1" s="1"/>
  <c r="O476" i="1"/>
  <c r="D476" i="1"/>
  <c r="C476" i="1"/>
  <c r="O475" i="1"/>
  <c r="N475" i="1"/>
  <c r="M475" i="1"/>
  <c r="L475" i="1"/>
  <c r="K475" i="1"/>
  <c r="J475" i="1"/>
  <c r="I475" i="1"/>
  <c r="H475" i="1"/>
  <c r="G475" i="1"/>
  <c r="F475" i="1"/>
  <c r="E475" i="1"/>
  <c r="D475" i="1"/>
  <c r="C475" i="1"/>
  <c r="B475" i="1"/>
  <c r="O474" i="1"/>
  <c r="N474" i="1"/>
  <c r="M474" i="1"/>
  <c r="L474" i="1"/>
  <c r="K474" i="1"/>
  <c r="J474" i="1"/>
  <c r="I474" i="1"/>
  <c r="H474" i="1"/>
  <c r="G474" i="1"/>
  <c r="G476" i="1" s="1"/>
  <c r="F474" i="1"/>
  <c r="E474" i="1"/>
  <c r="D474" i="1"/>
  <c r="C474" i="1"/>
  <c r="B474" i="1"/>
  <c r="O473" i="1"/>
  <c r="N473" i="1"/>
  <c r="N476" i="1" s="1"/>
  <c r="M473" i="1"/>
  <c r="L473" i="1"/>
  <c r="K473" i="1"/>
  <c r="J473" i="1"/>
  <c r="J476" i="1" s="1"/>
  <c r="I473" i="1"/>
  <c r="I476" i="1" s="1"/>
  <c r="H473" i="1"/>
  <c r="G473" i="1"/>
  <c r="F473" i="1"/>
  <c r="E473" i="1"/>
  <c r="D473" i="1"/>
  <c r="C473" i="1"/>
  <c r="B473" i="1"/>
  <c r="O472" i="1"/>
  <c r="N472" i="1"/>
  <c r="M472" i="1"/>
  <c r="M476" i="1" s="1"/>
  <c r="L472" i="1"/>
  <c r="L476" i="1" s="1"/>
  <c r="K472" i="1"/>
  <c r="K476" i="1" s="1"/>
  <c r="J472" i="1"/>
  <c r="I472" i="1"/>
  <c r="H472" i="1"/>
  <c r="H476" i="1" s="1"/>
  <c r="G472" i="1"/>
  <c r="F472" i="1"/>
  <c r="F476" i="1" s="1"/>
  <c r="E472" i="1"/>
  <c r="E476" i="1" s="1"/>
  <c r="D472" i="1"/>
  <c r="C472" i="1"/>
  <c r="B472" i="1"/>
  <c r="B476" i="1" s="1"/>
  <c r="N470" i="1"/>
  <c r="M470" i="1"/>
  <c r="B470" i="1"/>
  <c r="O469" i="1"/>
  <c r="N469" i="1"/>
  <c r="M469" i="1"/>
  <c r="L469" i="1"/>
  <c r="K469" i="1"/>
  <c r="J469" i="1"/>
  <c r="I469" i="1"/>
  <c r="H469" i="1"/>
  <c r="G469" i="1"/>
  <c r="F469" i="1"/>
  <c r="E469" i="1"/>
  <c r="D469" i="1"/>
  <c r="C469" i="1"/>
  <c r="B469" i="1"/>
  <c r="O468" i="1"/>
  <c r="N468" i="1"/>
  <c r="M468" i="1"/>
  <c r="L468" i="1"/>
  <c r="K468" i="1"/>
  <c r="J468" i="1"/>
  <c r="I468" i="1"/>
  <c r="H468" i="1"/>
  <c r="G468" i="1"/>
  <c r="F468" i="1"/>
  <c r="E468" i="1"/>
  <c r="E470" i="1" s="1"/>
  <c r="D468" i="1"/>
  <c r="C468" i="1"/>
  <c r="B468" i="1"/>
  <c r="O467" i="1"/>
  <c r="O470" i="1" s="1"/>
  <c r="N467" i="1"/>
  <c r="M467" i="1"/>
  <c r="L467" i="1"/>
  <c r="K467" i="1"/>
  <c r="J467" i="1"/>
  <c r="I467" i="1"/>
  <c r="H467" i="1"/>
  <c r="H470" i="1" s="1"/>
  <c r="G467" i="1"/>
  <c r="G470" i="1" s="1"/>
  <c r="F467" i="1"/>
  <c r="E467" i="1"/>
  <c r="D467" i="1"/>
  <c r="C467" i="1"/>
  <c r="B467" i="1"/>
  <c r="O466" i="1"/>
  <c r="N466" i="1"/>
  <c r="M466" i="1"/>
  <c r="L466" i="1"/>
  <c r="L470" i="1" s="1"/>
  <c r="K466" i="1"/>
  <c r="K470" i="1" s="1"/>
  <c r="J466" i="1"/>
  <c r="J470" i="1" s="1"/>
  <c r="I466" i="1"/>
  <c r="I470" i="1" s="1"/>
  <c r="H466" i="1"/>
  <c r="G466" i="1"/>
  <c r="F466" i="1"/>
  <c r="F470" i="1" s="1"/>
  <c r="E466" i="1"/>
  <c r="D466" i="1"/>
  <c r="D470" i="1" s="1"/>
  <c r="C466" i="1"/>
  <c r="C470" i="1" s="1"/>
  <c r="B466" i="1"/>
  <c r="O462" i="1"/>
  <c r="N462" i="1"/>
  <c r="C462" i="1"/>
  <c r="B462" i="1"/>
  <c r="O461" i="1"/>
  <c r="N461" i="1"/>
  <c r="M461" i="1"/>
  <c r="L461" i="1"/>
  <c r="K461" i="1"/>
  <c r="J461" i="1"/>
  <c r="I461" i="1"/>
  <c r="H461" i="1"/>
  <c r="G461" i="1"/>
  <c r="F461" i="1"/>
  <c r="E461" i="1"/>
  <c r="D461" i="1"/>
  <c r="C461" i="1"/>
  <c r="B461" i="1"/>
  <c r="O460" i="1"/>
  <c r="N460" i="1"/>
  <c r="M460" i="1"/>
  <c r="L460" i="1"/>
  <c r="K460" i="1"/>
  <c r="J460" i="1"/>
  <c r="I460" i="1"/>
  <c r="H460" i="1"/>
  <c r="G460" i="1"/>
  <c r="F460" i="1"/>
  <c r="F462" i="1" s="1"/>
  <c r="E460" i="1"/>
  <c r="D460" i="1"/>
  <c r="C460" i="1"/>
  <c r="B460" i="1"/>
  <c r="O459" i="1"/>
  <c r="N459" i="1"/>
  <c r="M459" i="1"/>
  <c r="L459" i="1"/>
  <c r="K459" i="1"/>
  <c r="J459" i="1"/>
  <c r="I459" i="1"/>
  <c r="I462" i="1" s="1"/>
  <c r="H459" i="1"/>
  <c r="H462" i="1" s="1"/>
  <c r="G459" i="1"/>
  <c r="F459" i="1"/>
  <c r="E459" i="1"/>
  <c r="D459" i="1"/>
  <c r="C459" i="1"/>
  <c r="B459" i="1"/>
  <c r="O458" i="1"/>
  <c r="N458" i="1"/>
  <c r="M458" i="1"/>
  <c r="M462" i="1" s="1"/>
  <c r="L458" i="1"/>
  <c r="L462" i="1" s="1"/>
  <c r="K458" i="1"/>
  <c r="K462" i="1" s="1"/>
  <c r="J458" i="1"/>
  <c r="J462" i="1" s="1"/>
  <c r="I458" i="1"/>
  <c r="H458" i="1"/>
  <c r="G458" i="1"/>
  <c r="G462" i="1" s="1"/>
  <c r="F458" i="1"/>
  <c r="E458" i="1"/>
  <c r="E462" i="1" s="1"/>
  <c r="D458" i="1"/>
  <c r="D462" i="1" s="1"/>
  <c r="C458" i="1"/>
  <c r="B458" i="1"/>
  <c r="D454" i="1"/>
  <c r="O453" i="1"/>
  <c r="N453" i="1"/>
  <c r="M453" i="1"/>
  <c r="L453" i="1"/>
  <c r="K453" i="1"/>
  <c r="J453" i="1"/>
  <c r="I453" i="1"/>
  <c r="H453" i="1"/>
  <c r="G453" i="1"/>
  <c r="F453" i="1"/>
  <c r="E453" i="1"/>
  <c r="D453" i="1"/>
  <c r="C453" i="1"/>
  <c r="B453" i="1"/>
  <c r="O452" i="1"/>
  <c r="N452" i="1"/>
  <c r="M452" i="1"/>
  <c r="L452" i="1"/>
  <c r="K452" i="1"/>
  <c r="J452" i="1"/>
  <c r="I452" i="1"/>
  <c r="H452" i="1"/>
  <c r="G452" i="1"/>
  <c r="F452" i="1"/>
  <c r="E452" i="1"/>
  <c r="D452" i="1"/>
  <c r="C452" i="1"/>
  <c r="B452" i="1"/>
  <c r="O451" i="1"/>
  <c r="O454" i="1" s="1"/>
  <c r="N451" i="1"/>
  <c r="N454" i="1" s="1"/>
  <c r="M451" i="1"/>
  <c r="L451" i="1"/>
  <c r="K451" i="1"/>
  <c r="J451" i="1"/>
  <c r="J454" i="1" s="1"/>
  <c r="I451" i="1"/>
  <c r="I454" i="1" s="1"/>
  <c r="H451" i="1"/>
  <c r="G451" i="1"/>
  <c r="F451" i="1"/>
  <c r="E451" i="1"/>
  <c r="D451" i="1"/>
  <c r="C451" i="1"/>
  <c r="B451" i="1"/>
  <c r="O450" i="1"/>
  <c r="N450" i="1"/>
  <c r="M450" i="1"/>
  <c r="M454" i="1" s="1"/>
  <c r="L450" i="1"/>
  <c r="L454" i="1" s="1"/>
  <c r="K450" i="1"/>
  <c r="K454" i="1" s="1"/>
  <c r="J450" i="1"/>
  <c r="I450" i="1"/>
  <c r="H450" i="1"/>
  <c r="H454" i="1" s="1"/>
  <c r="G450" i="1"/>
  <c r="G454" i="1" s="1"/>
  <c r="F450" i="1"/>
  <c r="F454" i="1" s="1"/>
  <c r="E450" i="1"/>
  <c r="E454" i="1" s="1"/>
  <c r="D450" i="1"/>
  <c r="C450" i="1"/>
  <c r="C454" i="1" s="1"/>
  <c r="B450" i="1"/>
  <c r="B454" i="1" s="1"/>
  <c r="E446" i="1"/>
  <c r="O445" i="1"/>
  <c r="O496" i="1" s="1"/>
  <c r="N445" i="1"/>
  <c r="N496" i="1" s="1"/>
  <c r="M445" i="1"/>
  <c r="M496" i="1" s="1"/>
  <c r="L445" i="1"/>
  <c r="L496" i="1" s="1"/>
  <c r="K445" i="1"/>
  <c r="K496" i="1" s="1"/>
  <c r="J445" i="1"/>
  <c r="J496" i="1" s="1"/>
  <c r="I445" i="1"/>
  <c r="I496" i="1" s="1"/>
  <c r="H445" i="1"/>
  <c r="H496" i="1" s="1"/>
  <c r="G445" i="1"/>
  <c r="G496" i="1" s="1"/>
  <c r="F445" i="1"/>
  <c r="F496" i="1" s="1"/>
  <c r="E445" i="1"/>
  <c r="E496" i="1" s="1"/>
  <c r="D445" i="1"/>
  <c r="D496" i="1" s="1"/>
  <c r="C445" i="1"/>
  <c r="C496" i="1" s="1"/>
  <c r="B445" i="1"/>
  <c r="B496" i="1" s="1"/>
  <c r="O444" i="1"/>
  <c r="O495" i="1" s="1"/>
  <c r="N444" i="1"/>
  <c r="N495" i="1" s="1"/>
  <c r="M444" i="1"/>
  <c r="M495" i="1" s="1"/>
  <c r="L444" i="1"/>
  <c r="L495" i="1" s="1"/>
  <c r="K444" i="1"/>
  <c r="K495" i="1" s="1"/>
  <c r="J444" i="1"/>
  <c r="J495" i="1" s="1"/>
  <c r="I444" i="1"/>
  <c r="I495" i="1" s="1"/>
  <c r="H444" i="1"/>
  <c r="H495" i="1" s="1"/>
  <c r="G444" i="1"/>
  <c r="G495" i="1" s="1"/>
  <c r="F444" i="1"/>
  <c r="F495" i="1" s="1"/>
  <c r="E444" i="1"/>
  <c r="E495" i="1" s="1"/>
  <c r="D444" i="1"/>
  <c r="D495" i="1" s="1"/>
  <c r="C444" i="1"/>
  <c r="C495" i="1" s="1"/>
  <c r="B444" i="1"/>
  <c r="B495" i="1" s="1"/>
  <c r="O443" i="1"/>
  <c r="O446" i="1" s="1"/>
  <c r="N443" i="1"/>
  <c r="N446" i="1" s="1"/>
  <c r="M443" i="1"/>
  <c r="M494" i="1" s="1"/>
  <c r="L443" i="1"/>
  <c r="L494" i="1" s="1"/>
  <c r="K443" i="1"/>
  <c r="K494" i="1" s="1"/>
  <c r="J443" i="1"/>
  <c r="J494" i="1" s="1"/>
  <c r="I443" i="1"/>
  <c r="I494" i="1" s="1"/>
  <c r="H443" i="1"/>
  <c r="H494" i="1" s="1"/>
  <c r="G443" i="1"/>
  <c r="G494" i="1" s="1"/>
  <c r="F443" i="1"/>
  <c r="F494" i="1" s="1"/>
  <c r="E443" i="1"/>
  <c r="E494" i="1" s="1"/>
  <c r="D443" i="1"/>
  <c r="D494" i="1" s="1"/>
  <c r="C443" i="1"/>
  <c r="C494" i="1" s="1"/>
  <c r="B443" i="1"/>
  <c r="B494" i="1" s="1"/>
  <c r="O442" i="1"/>
  <c r="O493" i="1" s="1"/>
  <c r="N442" i="1"/>
  <c r="N493" i="1" s="1"/>
  <c r="M442" i="1"/>
  <c r="M493" i="1" s="1"/>
  <c r="L442" i="1"/>
  <c r="L493" i="1" s="1"/>
  <c r="K442" i="1"/>
  <c r="K493" i="1" s="1"/>
  <c r="J442" i="1"/>
  <c r="J493" i="1" s="1"/>
  <c r="I442" i="1"/>
  <c r="I493" i="1" s="1"/>
  <c r="H442" i="1"/>
  <c r="H493" i="1" s="1"/>
  <c r="G442" i="1"/>
  <c r="G493" i="1" s="1"/>
  <c r="F442" i="1"/>
  <c r="F493" i="1" s="1"/>
  <c r="E442" i="1"/>
  <c r="E493" i="1" s="1"/>
  <c r="D442" i="1"/>
  <c r="D446" i="1" s="1"/>
  <c r="C442" i="1"/>
  <c r="C446" i="1" s="1"/>
  <c r="B442" i="1"/>
  <c r="B446" i="1" s="1"/>
  <c r="O438" i="1"/>
  <c r="O602" i="1" s="1"/>
  <c r="N438" i="1"/>
  <c r="N602" i="1" s="1"/>
  <c r="N609" i="1" s="1"/>
  <c r="M438" i="1"/>
  <c r="M602" i="1" s="1"/>
  <c r="M609" i="1" s="1"/>
  <c r="L438" i="1"/>
  <c r="L602" i="1" s="1"/>
  <c r="L609" i="1" s="1"/>
  <c r="K438" i="1"/>
  <c r="K602" i="1" s="1"/>
  <c r="K609" i="1" s="1"/>
  <c r="J438" i="1"/>
  <c r="J602" i="1" s="1"/>
  <c r="J609" i="1" s="1"/>
  <c r="I438" i="1"/>
  <c r="I602" i="1" s="1"/>
  <c r="I609" i="1" s="1"/>
  <c r="H438" i="1"/>
  <c r="H602" i="1" s="1"/>
  <c r="H609" i="1" s="1"/>
  <c r="G438" i="1"/>
  <c r="G602" i="1" s="1"/>
  <c r="G609" i="1" s="1"/>
  <c r="F438" i="1"/>
  <c r="F602" i="1" s="1"/>
  <c r="F609" i="1" s="1"/>
  <c r="E438" i="1"/>
  <c r="E602" i="1" s="1"/>
  <c r="E609" i="1" s="1"/>
  <c r="D438" i="1"/>
  <c r="D602" i="1" s="1"/>
  <c r="D609" i="1" s="1"/>
  <c r="C438" i="1"/>
  <c r="C602" i="1" s="1"/>
  <c r="C609" i="1" s="1"/>
  <c r="B438" i="1"/>
  <c r="B602" i="1" s="1"/>
  <c r="B609" i="1" s="1"/>
  <c r="O437" i="1"/>
  <c r="N437" i="1"/>
  <c r="M437" i="1"/>
  <c r="L437" i="1"/>
  <c r="K437" i="1"/>
  <c r="J437" i="1"/>
  <c r="I437" i="1"/>
  <c r="H437" i="1"/>
  <c r="G437" i="1"/>
  <c r="F437" i="1"/>
  <c r="E437" i="1"/>
  <c r="D437" i="1"/>
  <c r="C437" i="1"/>
  <c r="B437" i="1"/>
  <c r="O436" i="1"/>
  <c r="N436" i="1"/>
  <c r="M436" i="1"/>
  <c r="L436" i="1"/>
  <c r="K436" i="1"/>
  <c r="J436" i="1"/>
  <c r="I436" i="1"/>
  <c r="H436" i="1"/>
  <c r="G436" i="1"/>
  <c r="F436" i="1"/>
  <c r="E436" i="1"/>
  <c r="D436" i="1"/>
  <c r="C436" i="1"/>
  <c r="B436" i="1"/>
  <c r="O435" i="1"/>
  <c r="N435" i="1"/>
  <c r="M435" i="1"/>
  <c r="L435" i="1"/>
  <c r="K435" i="1"/>
  <c r="J435" i="1"/>
  <c r="I435" i="1"/>
  <c r="H435" i="1"/>
  <c r="G435" i="1"/>
  <c r="F435" i="1"/>
  <c r="E435" i="1"/>
  <c r="D435" i="1"/>
  <c r="C435" i="1"/>
  <c r="B435" i="1"/>
  <c r="O432" i="1"/>
  <c r="O433" i="1" s="1"/>
  <c r="N432" i="1"/>
  <c r="N433" i="1" s="1"/>
  <c r="M432" i="1"/>
  <c r="L432" i="1"/>
  <c r="K432" i="1"/>
  <c r="K433" i="1" s="1"/>
  <c r="J432" i="1"/>
  <c r="J433" i="1" s="1"/>
  <c r="I432" i="1"/>
  <c r="I433" i="1" s="1"/>
  <c r="H432" i="1"/>
  <c r="H433" i="1" s="1"/>
  <c r="G432" i="1"/>
  <c r="F432" i="1"/>
  <c r="F433" i="1" s="1"/>
  <c r="E432" i="1"/>
  <c r="D432" i="1"/>
  <c r="C432" i="1"/>
  <c r="C433" i="1" s="1"/>
  <c r="B432" i="1"/>
  <c r="B433" i="1" s="1"/>
  <c r="O431" i="1"/>
  <c r="N431" i="1"/>
  <c r="M431" i="1"/>
  <c r="L431" i="1"/>
  <c r="K431" i="1"/>
  <c r="J431" i="1"/>
  <c r="I431" i="1"/>
  <c r="H431" i="1"/>
  <c r="G431" i="1"/>
  <c r="F431" i="1"/>
  <c r="E431" i="1"/>
  <c r="D431" i="1"/>
  <c r="C431" i="1"/>
  <c r="B431" i="1"/>
  <c r="O430" i="1"/>
  <c r="N430" i="1"/>
  <c r="M430" i="1"/>
  <c r="L430" i="1"/>
  <c r="K430" i="1"/>
  <c r="J430" i="1"/>
  <c r="I430" i="1"/>
  <c r="H430" i="1"/>
  <c r="G430" i="1"/>
  <c r="F430" i="1"/>
  <c r="E430" i="1"/>
  <c r="D430" i="1"/>
  <c r="C430" i="1"/>
  <c r="B430" i="1"/>
  <c r="O429" i="1"/>
  <c r="N429" i="1"/>
  <c r="M429" i="1"/>
  <c r="L429" i="1"/>
  <c r="K429" i="1"/>
  <c r="J429" i="1"/>
  <c r="I429" i="1"/>
  <c r="H429" i="1"/>
  <c r="G429" i="1"/>
  <c r="F429" i="1"/>
  <c r="E429" i="1"/>
  <c r="D429" i="1"/>
  <c r="C429" i="1"/>
  <c r="B429" i="1"/>
  <c r="O425" i="1"/>
  <c r="O426" i="1" s="1"/>
  <c r="N425" i="1"/>
  <c r="M425" i="1"/>
  <c r="M426" i="1" s="1"/>
  <c r="L425" i="1"/>
  <c r="L426" i="1" s="1"/>
  <c r="K425" i="1"/>
  <c r="J425" i="1"/>
  <c r="I425" i="1"/>
  <c r="I426" i="1" s="1"/>
  <c r="H425" i="1"/>
  <c r="H426" i="1" s="1"/>
  <c r="G425" i="1"/>
  <c r="G426" i="1" s="1"/>
  <c r="F425" i="1"/>
  <c r="F426" i="1" s="1"/>
  <c r="E425" i="1"/>
  <c r="D425" i="1"/>
  <c r="C425" i="1"/>
  <c r="C426" i="1" s="1"/>
  <c r="B425" i="1"/>
  <c r="O424" i="1"/>
  <c r="N424" i="1"/>
  <c r="M424" i="1"/>
  <c r="L424" i="1"/>
  <c r="K424" i="1"/>
  <c r="J424" i="1"/>
  <c r="I424" i="1"/>
  <c r="H424" i="1"/>
  <c r="G424" i="1"/>
  <c r="F424" i="1"/>
  <c r="E424" i="1"/>
  <c r="D424" i="1"/>
  <c r="C424" i="1"/>
  <c r="B424" i="1"/>
  <c r="O423" i="1"/>
  <c r="N423" i="1"/>
  <c r="M423" i="1"/>
  <c r="L423" i="1"/>
  <c r="K423" i="1"/>
  <c r="J423" i="1"/>
  <c r="I423" i="1"/>
  <c r="H423" i="1"/>
  <c r="G423" i="1"/>
  <c r="F423" i="1"/>
  <c r="E423" i="1"/>
  <c r="D423" i="1"/>
  <c r="C423" i="1"/>
  <c r="B423" i="1"/>
  <c r="O422" i="1"/>
  <c r="N422" i="1"/>
  <c r="M422" i="1"/>
  <c r="L422" i="1"/>
  <c r="K422" i="1"/>
  <c r="J422" i="1"/>
  <c r="I422" i="1"/>
  <c r="H422" i="1"/>
  <c r="G422" i="1"/>
  <c r="F422" i="1"/>
  <c r="E422" i="1"/>
  <c r="D422" i="1"/>
  <c r="C422" i="1"/>
  <c r="B422" i="1"/>
  <c r="I420" i="1"/>
  <c r="O419" i="1"/>
  <c r="N419" i="1"/>
  <c r="M419" i="1"/>
  <c r="L419" i="1"/>
  <c r="K419" i="1"/>
  <c r="J419" i="1"/>
  <c r="J420" i="1" s="1"/>
  <c r="I419" i="1"/>
  <c r="H419" i="1"/>
  <c r="G419" i="1"/>
  <c r="F419" i="1"/>
  <c r="E419" i="1"/>
  <c r="D419" i="1"/>
  <c r="C419" i="1"/>
  <c r="B419" i="1"/>
  <c r="O418" i="1"/>
  <c r="N418" i="1"/>
  <c r="M418" i="1"/>
  <c r="L418" i="1"/>
  <c r="K418" i="1"/>
  <c r="J418" i="1"/>
  <c r="I418" i="1"/>
  <c r="H418" i="1"/>
  <c r="G418" i="1"/>
  <c r="F418" i="1"/>
  <c r="E418" i="1"/>
  <c r="D418" i="1"/>
  <c r="C418" i="1"/>
  <c r="B418" i="1"/>
  <c r="O417" i="1"/>
  <c r="N417" i="1"/>
  <c r="M417" i="1"/>
  <c r="L417" i="1"/>
  <c r="K417" i="1"/>
  <c r="J417" i="1"/>
  <c r="I417" i="1"/>
  <c r="H417" i="1"/>
  <c r="G417" i="1"/>
  <c r="F417" i="1"/>
  <c r="E417" i="1"/>
  <c r="D417" i="1"/>
  <c r="C417" i="1"/>
  <c r="B417" i="1"/>
  <c r="O416" i="1"/>
  <c r="N416" i="1"/>
  <c r="M416" i="1"/>
  <c r="L416" i="1"/>
  <c r="K416" i="1"/>
  <c r="J416" i="1"/>
  <c r="I416" i="1"/>
  <c r="H416" i="1"/>
  <c r="G416" i="1"/>
  <c r="F416" i="1"/>
  <c r="E416" i="1"/>
  <c r="D416" i="1"/>
  <c r="C416" i="1"/>
  <c r="B416" i="1"/>
  <c r="M414" i="1"/>
  <c r="G414" i="1"/>
  <c r="O413" i="1"/>
  <c r="O414" i="1" s="1"/>
  <c r="N413" i="1"/>
  <c r="N414" i="1" s="1"/>
  <c r="M413" i="1"/>
  <c r="L413" i="1"/>
  <c r="L414" i="1" s="1"/>
  <c r="K413" i="1"/>
  <c r="J413" i="1"/>
  <c r="I413" i="1"/>
  <c r="I414" i="1" s="1"/>
  <c r="H413" i="1"/>
  <c r="H414" i="1" s="1"/>
  <c r="G413" i="1"/>
  <c r="F413" i="1"/>
  <c r="E413" i="1"/>
  <c r="E414" i="1" s="1"/>
  <c r="D413" i="1"/>
  <c r="D414" i="1" s="1"/>
  <c r="C413" i="1"/>
  <c r="C414" i="1" s="1"/>
  <c r="B413" i="1"/>
  <c r="B414" i="1" s="1"/>
  <c r="O412" i="1"/>
  <c r="N412" i="1"/>
  <c r="M412" i="1"/>
  <c r="L412" i="1"/>
  <c r="K412" i="1"/>
  <c r="J412" i="1"/>
  <c r="I412" i="1"/>
  <c r="H412" i="1"/>
  <c r="G412" i="1"/>
  <c r="F412" i="1"/>
  <c r="E412" i="1"/>
  <c r="D412" i="1"/>
  <c r="C412" i="1"/>
  <c r="B412" i="1"/>
  <c r="O411" i="1"/>
  <c r="N411" i="1"/>
  <c r="M411" i="1"/>
  <c r="L411" i="1"/>
  <c r="K411" i="1"/>
  <c r="J411" i="1"/>
  <c r="I411" i="1"/>
  <c r="H411" i="1"/>
  <c r="G411" i="1"/>
  <c r="F411" i="1"/>
  <c r="E411" i="1"/>
  <c r="D411" i="1"/>
  <c r="C411" i="1"/>
  <c r="B411" i="1"/>
  <c r="O410" i="1"/>
  <c r="N410" i="1"/>
  <c r="M410" i="1"/>
  <c r="L410" i="1"/>
  <c r="K410" i="1"/>
  <c r="J410" i="1"/>
  <c r="I410" i="1"/>
  <c r="H410" i="1"/>
  <c r="G410" i="1"/>
  <c r="F410" i="1"/>
  <c r="E410" i="1"/>
  <c r="D410" i="1"/>
  <c r="C410" i="1"/>
  <c r="B410" i="1"/>
  <c r="K408" i="1"/>
  <c r="J408" i="1"/>
  <c r="E408" i="1"/>
  <c r="D408" i="1"/>
  <c r="O407" i="1"/>
  <c r="O408" i="1" s="1"/>
  <c r="N407" i="1"/>
  <c r="N408" i="1" s="1"/>
  <c r="M407" i="1"/>
  <c r="M408" i="1" s="1"/>
  <c r="L407" i="1"/>
  <c r="L408" i="1" s="1"/>
  <c r="K407" i="1"/>
  <c r="J407" i="1"/>
  <c r="I407" i="1"/>
  <c r="H407" i="1"/>
  <c r="G407" i="1"/>
  <c r="G408" i="1" s="1"/>
  <c r="F407" i="1"/>
  <c r="F408" i="1" s="1"/>
  <c r="E407" i="1"/>
  <c r="D407" i="1"/>
  <c r="C407" i="1"/>
  <c r="C408" i="1" s="1"/>
  <c r="B407" i="1"/>
  <c r="B408" i="1" s="1"/>
  <c r="O406" i="1"/>
  <c r="N406" i="1"/>
  <c r="M406" i="1"/>
  <c r="L406" i="1"/>
  <c r="K406" i="1"/>
  <c r="J406" i="1"/>
  <c r="I406" i="1"/>
  <c r="H406" i="1"/>
  <c r="G406" i="1"/>
  <c r="F406" i="1"/>
  <c r="E406" i="1"/>
  <c r="D406" i="1"/>
  <c r="C406" i="1"/>
  <c r="B406" i="1"/>
  <c r="O405" i="1"/>
  <c r="N405" i="1"/>
  <c r="M405" i="1"/>
  <c r="L405" i="1"/>
  <c r="K405" i="1"/>
  <c r="J405" i="1"/>
  <c r="I405" i="1"/>
  <c r="H405" i="1"/>
  <c r="G405" i="1"/>
  <c r="F405" i="1"/>
  <c r="E405" i="1"/>
  <c r="D405" i="1"/>
  <c r="C405" i="1"/>
  <c r="B405" i="1"/>
  <c r="O404" i="1"/>
  <c r="N404" i="1"/>
  <c r="M404" i="1"/>
  <c r="L404" i="1"/>
  <c r="K404" i="1"/>
  <c r="J404" i="1"/>
  <c r="I404" i="1"/>
  <c r="H404" i="1"/>
  <c r="G404" i="1"/>
  <c r="F404" i="1"/>
  <c r="E404" i="1"/>
  <c r="D404" i="1"/>
  <c r="C404" i="1"/>
  <c r="B404" i="1"/>
  <c r="O401" i="1"/>
  <c r="O390" i="1" s="1"/>
  <c r="N401" i="1"/>
  <c r="N439" i="1" s="1"/>
  <c r="M401" i="1"/>
  <c r="M433" i="1" s="1"/>
  <c r="L401" i="1"/>
  <c r="L433" i="1" s="1"/>
  <c r="K401" i="1"/>
  <c r="K414" i="1" s="1"/>
  <c r="J401" i="1"/>
  <c r="J426" i="1" s="1"/>
  <c r="I401" i="1"/>
  <c r="I439" i="1" s="1"/>
  <c r="H401" i="1"/>
  <c r="H420" i="1" s="1"/>
  <c r="G401" i="1"/>
  <c r="G433" i="1" s="1"/>
  <c r="F401" i="1"/>
  <c r="F414" i="1" s="1"/>
  <c r="E401" i="1"/>
  <c r="E426" i="1" s="1"/>
  <c r="D401" i="1"/>
  <c r="D426" i="1" s="1"/>
  <c r="C401" i="1"/>
  <c r="C390" i="1" s="1"/>
  <c r="B401" i="1"/>
  <c r="B439" i="1" s="1"/>
  <c r="O400" i="1"/>
  <c r="N400" i="1"/>
  <c r="M400" i="1"/>
  <c r="L400" i="1"/>
  <c r="K400" i="1"/>
  <c r="J400" i="1"/>
  <c r="I400" i="1"/>
  <c r="H400" i="1"/>
  <c r="G400" i="1"/>
  <c r="F400" i="1"/>
  <c r="E400" i="1"/>
  <c r="D400" i="1"/>
  <c r="C400" i="1"/>
  <c r="B400" i="1"/>
  <c r="O399" i="1"/>
  <c r="N399" i="1"/>
  <c r="M399" i="1"/>
  <c r="L399" i="1"/>
  <c r="K399" i="1"/>
  <c r="J399" i="1"/>
  <c r="I399" i="1"/>
  <c r="H399" i="1"/>
  <c r="G399" i="1"/>
  <c r="F399" i="1"/>
  <c r="E399" i="1"/>
  <c r="D399" i="1"/>
  <c r="C399" i="1"/>
  <c r="B399" i="1"/>
  <c r="O398" i="1"/>
  <c r="N398" i="1"/>
  <c r="M398" i="1"/>
  <c r="L398" i="1"/>
  <c r="K398" i="1"/>
  <c r="J398" i="1"/>
  <c r="I398" i="1"/>
  <c r="H398" i="1"/>
  <c r="G398" i="1"/>
  <c r="F398" i="1"/>
  <c r="E398" i="1"/>
  <c r="D398" i="1"/>
  <c r="C398" i="1"/>
  <c r="B398" i="1"/>
  <c r="K396" i="1"/>
  <c r="J396" i="1"/>
  <c r="E396" i="1"/>
  <c r="D396" i="1"/>
  <c r="O395" i="1"/>
  <c r="O396" i="1" s="1"/>
  <c r="N395" i="1"/>
  <c r="M395" i="1"/>
  <c r="M396" i="1" s="1"/>
  <c r="L395" i="1"/>
  <c r="L396" i="1" s="1"/>
  <c r="K395" i="1"/>
  <c r="J395" i="1"/>
  <c r="I395" i="1"/>
  <c r="I396" i="1" s="1"/>
  <c r="H395" i="1"/>
  <c r="H396" i="1" s="1"/>
  <c r="G395" i="1"/>
  <c r="G396" i="1" s="1"/>
  <c r="F395" i="1"/>
  <c r="F396" i="1" s="1"/>
  <c r="E395" i="1"/>
  <c r="D395" i="1"/>
  <c r="C395" i="1"/>
  <c r="C396" i="1" s="1"/>
  <c r="B395" i="1"/>
  <c r="O394" i="1"/>
  <c r="N394" i="1"/>
  <c r="M394" i="1"/>
  <c r="L394" i="1"/>
  <c r="K394" i="1"/>
  <c r="J394" i="1"/>
  <c r="I394" i="1"/>
  <c r="H394" i="1"/>
  <c r="G394" i="1"/>
  <c r="F394" i="1"/>
  <c r="E394" i="1"/>
  <c r="D394" i="1"/>
  <c r="C394" i="1"/>
  <c r="B394" i="1"/>
  <c r="O393" i="1"/>
  <c r="N393" i="1"/>
  <c r="M393" i="1"/>
  <c r="L393" i="1"/>
  <c r="K393" i="1"/>
  <c r="J393" i="1"/>
  <c r="I393" i="1"/>
  <c r="H393" i="1"/>
  <c r="G393" i="1"/>
  <c r="F393" i="1"/>
  <c r="E393" i="1"/>
  <c r="D393" i="1"/>
  <c r="C393" i="1"/>
  <c r="B393" i="1"/>
  <c r="O392" i="1"/>
  <c r="N392" i="1"/>
  <c r="M392" i="1"/>
  <c r="L392" i="1"/>
  <c r="K392" i="1"/>
  <c r="J392" i="1"/>
  <c r="I392" i="1"/>
  <c r="H392" i="1"/>
  <c r="G392" i="1"/>
  <c r="F392" i="1"/>
  <c r="E392" i="1"/>
  <c r="D392" i="1"/>
  <c r="C392" i="1"/>
  <c r="B392" i="1"/>
  <c r="N390" i="1"/>
  <c r="L390" i="1"/>
  <c r="I390" i="1"/>
  <c r="H390" i="1"/>
  <c r="O389" i="1"/>
  <c r="N389" i="1"/>
  <c r="M389" i="1"/>
  <c r="M390" i="1" s="1"/>
  <c r="L389" i="1"/>
  <c r="K389" i="1"/>
  <c r="K390" i="1" s="1"/>
  <c r="J389" i="1"/>
  <c r="J390" i="1" s="1"/>
  <c r="I389" i="1"/>
  <c r="H389" i="1"/>
  <c r="G389" i="1"/>
  <c r="G390" i="1" s="1"/>
  <c r="F389" i="1"/>
  <c r="F390" i="1" s="1"/>
  <c r="E389" i="1"/>
  <c r="E390" i="1" s="1"/>
  <c r="D389" i="1"/>
  <c r="D390" i="1" s="1"/>
  <c r="C389" i="1"/>
  <c r="B389" i="1"/>
  <c r="B390" i="1" s="1"/>
  <c r="O388" i="1"/>
  <c r="N388" i="1"/>
  <c r="M388" i="1"/>
  <c r="L388" i="1"/>
  <c r="K388" i="1"/>
  <c r="J388" i="1"/>
  <c r="I388" i="1"/>
  <c r="H388" i="1"/>
  <c r="G388" i="1"/>
  <c r="F388" i="1"/>
  <c r="E388" i="1"/>
  <c r="D388" i="1"/>
  <c r="C388" i="1"/>
  <c r="B388" i="1"/>
  <c r="O387" i="1"/>
  <c r="N387" i="1"/>
  <c r="M387" i="1"/>
  <c r="L387" i="1"/>
  <c r="K387" i="1"/>
  <c r="J387" i="1"/>
  <c r="I387" i="1"/>
  <c r="H387" i="1"/>
  <c r="G387" i="1"/>
  <c r="F387" i="1"/>
  <c r="E387" i="1"/>
  <c r="D387" i="1"/>
  <c r="C387" i="1"/>
  <c r="B387" i="1"/>
  <c r="O386" i="1"/>
  <c r="N386" i="1"/>
  <c r="M386" i="1"/>
  <c r="L386" i="1"/>
  <c r="K386" i="1"/>
  <c r="J386" i="1"/>
  <c r="I386" i="1"/>
  <c r="H386" i="1"/>
  <c r="G386" i="1"/>
  <c r="F386" i="1"/>
  <c r="E386" i="1"/>
  <c r="D386" i="1"/>
  <c r="C386" i="1"/>
  <c r="B386" i="1"/>
  <c r="M384" i="1"/>
  <c r="J384" i="1"/>
  <c r="G384" i="1"/>
  <c r="F384" i="1"/>
  <c r="O383" i="1"/>
  <c r="O384" i="1" s="1"/>
  <c r="N383" i="1"/>
  <c r="N384" i="1" s="1"/>
  <c r="M383" i="1"/>
  <c r="L383" i="1"/>
  <c r="L384" i="1" s="1"/>
  <c r="K383" i="1"/>
  <c r="K384" i="1" s="1"/>
  <c r="J383" i="1"/>
  <c r="I383" i="1"/>
  <c r="I384" i="1" s="1"/>
  <c r="H383" i="1"/>
  <c r="H384" i="1" s="1"/>
  <c r="G383" i="1"/>
  <c r="F383" i="1"/>
  <c r="E383" i="1"/>
  <c r="E384" i="1" s="1"/>
  <c r="D383" i="1"/>
  <c r="D384" i="1" s="1"/>
  <c r="C383" i="1"/>
  <c r="C384" i="1" s="1"/>
  <c r="B383" i="1"/>
  <c r="B384" i="1" s="1"/>
  <c r="O382" i="1"/>
  <c r="N382" i="1"/>
  <c r="M382" i="1"/>
  <c r="L382" i="1"/>
  <c r="K382" i="1"/>
  <c r="J382" i="1"/>
  <c r="I382" i="1"/>
  <c r="H382" i="1"/>
  <c r="G382" i="1"/>
  <c r="F382" i="1"/>
  <c r="E382" i="1"/>
  <c r="D382" i="1"/>
  <c r="C382" i="1"/>
  <c r="B382" i="1"/>
  <c r="O381" i="1"/>
  <c r="N381" i="1"/>
  <c r="M381" i="1"/>
  <c r="L381" i="1"/>
  <c r="K381" i="1"/>
  <c r="J381" i="1"/>
  <c r="I381" i="1"/>
  <c r="H381" i="1"/>
  <c r="G381" i="1"/>
  <c r="F381" i="1"/>
  <c r="E381" i="1"/>
  <c r="D381" i="1"/>
  <c r="C381" i="1"/>
  <c r="B381" i="1"/>
  <c r="O380" i="1"/>
  <c r="N380" i="1"/>
  <c r="M380" i="1"/>
  <c r="L380" i="1"/>
  <c r="K380" i="1"/>
  <c r="J380" i="1"/>
  <c r="I380" i="1"/>
  <c r="H380" i="1"/>
  <c r="G380" i="1"/>
  <c r="F380" i="1"/>
  <c r="E380" i="1"/>
  <c r="D380" i="1"/>
  <c r="C380" i="1"/>
  <c r="B380" i="1"/>
  <c r="K378" i="1"/>
  <c r="J378" i="1"/>
  <c r="H378" i="1"/>
  <c r="E378" i="1"/>
  <c r="D378" i="1"/>
  <c r="O377" i="1"/>
  <c r="O378" i="1" s="1"/>
  <c r="N377" i="1"/>
  <c r="N378" i="1" s="1"/>
  <c r="M377" i="1"/>
  <c r="M378" i="1" s="1"/>
  <c r="L377" i="1"/>
  <c r="L378" i="1" s="1"/>
  <c r="K377" i="1"/>
  <c r="J377" i="1"/>
  <c r="I377" i="1"/>
  <c r="I378" i="1" s="1"/>
  <c r="H377" i="1"/>
  <c r="G377" i="1"/>
  <c r="G378" i="1" s="1"/>
  <c r="F377" i="1"/>
  <c r="F378" i="1" s="1"/>
  <c r="E377" i="1"/>
  <c r="D377" i="1"/>
  <c r="C377" i="1"/>
  <c r="C378" i="1" s="1"/>
  <c r="B377" i="1"/>
  <c r="B378" i="1" s="1"/>
  <c r="O376" i="1"/>
  <c r="N376" i="1"/>
  <c r="M376" i="1"/>
  <c r="L376" i="1"/>
  <c r="K376" i="1"/>
  <c r="J376" i="1"/>
  <c r="I376" i="1"/>
  <c r="H376" i="1"/>
  <c r="G376" i="1"/>
  <c r="F376" i="1"/>
  <c r="E376" i="1"/>
  <c r="D376" i="1"/>
  <c r="C376" i="1"/>
  <c r="B376" i="1"/>
  <c r="O375" i="1"/>
  <c r="N375" i="1"/>
  <c r="M375" i="1"/>
  <c r="L375" i="1"/>
  <c r="K375" i="1"/>
  <c r="J375" i="1"/>
  <c r="I375" i="1"/>
  <c r="H375" i="1"/>
  <c r="G375" i="1"/>
  <c r="F375" i="1"/>
  <c r="E375" i="1"/>
  <c r="D375" i="1"/>
  <c r="C375" i="1"/>
  <c r="B375" i="1"/>
  <c r="O374" i="1"/>
  <c r="N374" i="1"/>
  <c r="M374" i="1"/>
  <c r="L374" i="1"/>
  <c r="K374" i="1"/>
  <c r="J374" i="1"/>
  <c r="I374" i="1"/>
  <c r="H374" i="1"/>
  <c r="G374" i="1"/>
  <c r="F374" i="1"/>
  <c r="E374" i="1"/>
  <c r="D374" i="1"/>
  <c r="C374" i="1"/>
  <c r="B374" i="1"/>
  <c r="O372" i="1"/>
  <c r="N372" i="1"/>
  <c r="I372" i="1"/>
  <c r="H372" i="1"/>
  <c r="F372" i="1"/>
  <c r="C372" i="1"/>
  <c r="B372" i="1"/>
  <c r="O371" i="1"/>
  <c r="N371" i="1"/>
  <c r="M371" i="1"/>
  <c r="M372" i="1" s="1"/>
  <c r="L371" i="1"/>
  <c r="L372" i="1" s="1"/>
  <c r="K371" i="1"/>
  <c r="K372" i="1" s="1"/>
  <c r="J371" i="1"/>
  <c r="J372" i="1" s="1"/>
  <c r="I371" i="1"/>
  <c r="H371" i="1"/>
  <c r="G371" i="1"/>
  <c r="G372" i="1" s="1"/>
  <c r="F371" i="1"/>
  <c r="E371" i="1"/>
  <c r="E372" i="1" s="1"/>
  <c r="D371" i="1"/>
  <c r="D372" i="1" s="1"/>
  <c r="C371" i="1"/>
  <c r="B371" i="1"/>
  <c r="O370" i="1"/>
  <c r="N370" i="1"/>
  <c r="M370" i="1"/>
  <c r="L370" i="1"/>
  <c r="K370" i="1"/>
  <c r="J370" i="1"/>
  <c r="I370" i="1"/>
  <c r="H370" i="1"/>
  <c r="G370" i="1"/>
  <c r="F370" i="1"/>
  <c r="E370" i="1"/>
  <c r="D370" i="1"/>
  <c r="C370" i="1"/>
  <c r="B370" i="1"/>
  <c r="O369" i="1"/>
  <c r="N369" i="1"/>
  <c r="M369" i="1"/>
  <c r="L369" i="1"/>
  <c r="K369" i="1"/>
  <c r="J369" i="1"/>
  <c r="I369" i="1"/>
  <c r="H369" i="1"/>
  <c r="G369" i="1"/>
  <c r="F369" i="1"/>
  <c r="E369" i="1"/>
  <c r="D369" i="1"/>
  <c r="C369" i="1"/>
  <c r="B369" i="1"/>
  <c r="O368" i="1"/>
  <c r="N368" i="1"/>
  <c r="M368" i="1"/>
  <c r="L368" i="1"/>
  <c r="K368" i="1"/>
  <c r="J368" i="1"/>
  <c r="I368" i="1"/>
  <c r="H368" i="1"/>
  <c r="G368" i="1"/>
  <c r="F368" i="1"/>
  <c r="E368" i="1"/>
  <c r="D368" i="1"/>
  <c r="C368" i="1"/>
  <c r="B368" i="1"/>
  <c r="M366" i="1"/>
  <c r="L366" i="1"/>
  <c r="G366" i="1"/>
  <c r="D366" i="1"/>
  <c r="O365" i="1"/>
  <c r="O366" i="1" s="1"/>
  <c r="N365" i="1"/>
  <c r="N366" i="1" s="1"/>
  <c r="M365" i="1"/>
  <c r="L365" i="1"/>
  <c r="K365" i="1"/>
  <c r="K366" i="1" s="1"/>
  <c r="J365" i="1"/>
  <c r="J366" i="1" s="1"/>
  <c r="I365" i="1"/>
  <c r="I366" i="1" s="1"/>
  <c r="H365" i="1"/>
  <c r="H366" i="1" s="1"/>
  <c r="G365" i="1"/>
  <c r="F365" i="1"/>
  <c r="F366" i="1" s="1"/>
  <c r="E365" i="1"/>
  <c r="E366" i="1" s="1"/>
  <c r="D365" i="1"/>
  <c r="C365" i="1"/>
  <c r="C366" i="1" s="1"/>
  <c r="B365" i="1"/>
  <c r="B366" i="1" s="1"/>
  <c r="O364" i="1"/>
  <c r="N364" i="1"/>
  <c r="M364" i="1"/>
  <c r="L364" i="1"/>
  <c r="K364" i="1"/>
  <c r="J364" i="1"/>
  <c r="I364" i="1"/>
  <c r="H364" i="1"/>
  <c r="G364" i="1"/>
  <c r="F364" i="1"/>
  <c r="E364" i="1"/>
  <c r="D364" i="1"/>
  <c r="C364" i="1"/>
  <c r="B364" i="1"/>
  <c r="O363" i="1"/>
  <c r="N363" i="1"/>
  <c r="M363" i="1"/>
  <c r="L363" i="1"/>
  <c r="K363" i="1"/>
  <c r="J363" i="1"/>
  <c r="I363" i="1"/>
  <c r="H363" i="1"/>
  <c r="G363" i="1"/>
  <c r="F363" i="1"/>
  <c r="E363" i="1"/>
  <c r="D363" i="1"/>
  <c r="C363" i="1"/>
  <c r="B363" i="1"/>
  <c r="O362" i="1"/>
  <c r="N362" i="1"/>
  <c r="M362" i="1"/>
  <c r="L362" i="1"/>
  <c r="K362" i="1"/>
  <c r="J362" i="1"/>
  <c r="I362" i="1"/>
  <c r="H362" i="1"/>
  <c r="G362" i="1"/>
  <c r="F362" i="1"/>
  <c r="E362" i="1"/>
  <c r="D362" i="1"/>
  <c r="C362" i="1"/>
  <c r="B362" i="1"/>
  <c r="N360" i="1"/>
  <c r="K360" i="1"/>
  <c r="J360" i="1"/>
  <c r="E360" i="1"/>
  <c r="D360" i="1"/>
  <c r="B360" i="1"/>
  <c r="O359" i="1"/>
  <c r="O360" i="1" s="1"/>
  <c r="N359" i="1"/>
  <c r="M359" i="1"/>
  <c r="M360" i="1" s="1"/>
  <c r="L359" i="1"/>
  <c r="L360" i="1" s="1"/>
  <c r="K359" i="1"/>
  <c r="J359" i="1"/>
  <c r="I359" i="1"/>
  <c r="I360" i="1" s="1"/>
  <c r="H359" i="1"/>
  <c r="H360" i="1" s="1"/>
  <c r="G359" i="1"/>
  <c r="G360" i="1" s="1"/>
  <c r="F359" i="1"/>
  <c r="F360" i="1" s="1"/>
  <c r="E359" i="1"/>
  <c r="D359" i="1"/>
  <c r="C359" i="1"/>
  <c r="C360" i="1" s="1"/>
  <c r="B359" i="1"/>
  <c r="O358" i="1"/>
  <c r="N358" i="1"/>
  <c r="M358" i="1"/>
  <c r="L358" i="1"/>
  <c r="K358" i="1"/>
  <c r="J358" i="1"/>
  <c r="I358" i="1"/>
  <c r="H358" i="1"/>
  <c r="G358" i="1"/>
  <c r="F358" i="1"/>
  <c r="E358" i="1"/>
  <c r="D358" i="1"/>
  <c r="C358" i="1"/>
  <c r="B358" i="1"/>
  <c r="O357" i="1"/>
  <c r="N357" i="1"/>
  <c r="M357" i="1"/>
  <c r="L357" i="1"/>
  <c r="K357" i="1"/>
  <c r="J357" i="1"/>
  <c r="I357" i="1"/>
  <c r="H357" i="1"/>
  <c r="G357" i="1"/>
  <c r="F357" i="1"/>
  <c r="E357" i="1"/>
  <c r="D357" i="1"/>
  <c r="C357" i="1"/>
  <c r="B357" i="1"/>
  <c r="O356" i="1"/>
  <c r="N356" i="1"/>
  <c r="M356" i="1"/>
  <c r="L356" i="1"/>
  <c r="K356" i="1"/>
  <c r="J356" i="1"/>
  <c r="I356" i="1"/>
  <c r="H356" i="1"/>
  <c r="G356" i="1"/>
  <c r="F356" i="1"/>
  <c r="E356" i="1"/>
  <c r="D356" i="1"/>
  <c r="C356" i="1"/>
  <c r="B356" i="1"/>
  <c r="O354" i="1"/>
  <c r="N354" i="1"/>
  <c r="L354" i="1"/>
  <c r="I354" i="1"/>
  <c r="H354" i="1"/>
  <c r="C354" i="1"/>
  <c r="O353" i="1"/>
  <c r="N353" i="1"/>
  <c r="M353" i="1"/>
  <c r="M354" i="1" s="1"/>
  <c r="L353" i="1"/>
  <c r="K353" i="1"/>
  <c r="K354" i="1" s="1"/>
  <c r="J353" i="1"/>
  <c r="J354" i="1" s="1"/>
  <c r="I353" i="1"/>
  <c r="H353" i="1"/>
  <c r="G353" i="1"/>
  <c r="G354" i="1" s="1"/>
  <c r="F353" i="1"/>
  <c r="F354" i="1" s="1"/>
  <c r="E353" i="1"/>
  <c r="E354" i="1" s="1"/>
  <c r="D353" i="1"/>
  <c r="D354" i="1" s="1"/>
  <c r="C353" i="1"/>
  <c r="B353" i="1"/>
  <c r="B354" i="1" s="1"/>
  <c r="O352" i="1"/>
  <c r="N352" i="1"/>
  <c r="M352" i="1"/>
  <c r="L352" i="1"/>
  <c r="K352" i="1"/>
  <c r="J352" i="1"/>
  <c r="I352" i="1"/>
  <c r="H352" i="1"/>
  <c r="G352" i="1"/>
  <c r="F352" i="1"/>
  <c r="E352" i="1"/>
  <c r="D352" i="1"/>
  <c r="C352" i="1"/>
  <c r="B352" i="1"/>
  <c r="O351" i="1"/>
  <c r="N351" i="1"/>
  <c r="M351" i="1"/>
  <c r="L351" i="1"/>
  <c r="K351" i="1"/>
  <c r="J351" i="1"/>
  <c r="I351" i="1"/>
  <c r="H351" i="1"/>
  <c r="G351" i="1"/>
  <c r="F351" i="1"/>
  <c r="E351" i="1"/>
  <c r="D351" i="1"/>
  <c r="C351" i="1"/>
  <c r="B351" i="1"/>
  <c r="O350" i="1"/>
  <c r="N350" i="1"/>
  <c r="M350" i="1"/>
  <c r="L350" i="1"/>
  <c r="K350" i="1"/>
  <c r="J350" i="1"/>
  <c r="I350" i="1"/>
  <c r="H350" i="1"/>
  <c r="G350" i="1"/>
  <c r="F350" i="1"/>
  <c r="E350" i="1"/>
  <c r="D350" i="1"/>
  <c r="C350" i="1"/>
  <c r="B350" i="1"/>
  <c r="BK122" i="1"/>
  <c r="BJ122" i="1"/>
  <c r="BI122" i="1"/>
  <c r="BH122" i="1"/>
  <c r="BG122" i="1"/>
  <c r="BF122" i="1"/>
  <c r="BE122" i="1"/>
  <c r="BD122" i="1"/>
  <c r="BC122" i="1"/>
  <c r="BB122" i="1"/>
  <c r="BA122" i="1"/>
  <c r="AZ122" i="1"/>
  <c r="AY122" i="1"/>
  <c r="AX122" i="1"/>
  <c r="AW122" i="1"/>
  <c r="AV122" i="1"/>
  <c r="AU122" i="1"/>
  <c r="AT122" i="1"/>
  <c r="AS122" i="1"/>
  <c r="AR122" i="1"/>
  <c r="AQ122" i="1"/>
  <c r="AP122" i="1"/>
  <c r="AO122" i="1"/>
  <c r="AN122" i="1"/>
  <c r="AM122" i="1"/>
  <c r="AL122" i="1"/>
  <c r="AK122" i="1"/>
  <c r="AJ122" i="1"/>
  <c r="AI122" i="1"/>
  <c r="AH122" i="1"/>
  <c r="AG122" i="1"/>
  <c r="AF122" i="1"/>
  <c r="AE122" i="1"/>
  <c r="AD122" i="1"/>
  <c r="AC122" i="1"/>
  <c r="AB122" i="1"/>
  <c r="AA122" i="1"/>
  <c r="Z122" i="1"/>
  <c r="Y122" i="1"/>
  <c r="X122" i="1"/>
  <c r="W122" i="1"/>
  <c r="V122" i="1"/>
  <c r="U122" i="1"/>
  <c r="T122" i="1"/>
  <c r="S122" i="1"/>
  <c r="R122" i="1"/>
  <c r="Q122" i="1"/>
  <c r="P122" i="1"/>
  <c r="O122" i="1"/>
  <c r="N122" i="1"/>
  <c r="M122" i="1"/>
  <c r="L122" i="1"/>
  <c r="K122" i="1"/>
  <c r="J122" i="1"/>
  <c r="I122" i="1"/>
  <c r="H122" i="1"/>
  <c r="G122" i="1"/>
  <c r="F122" i="1"/>
  <c r="E122" i="1"/>
  <c r="D122" i="1"/>
  <c r="C122" i="1"/>
  <c r="B122" i="1"/>
  <c r="AX121" i="1"/>
  <c r="AL121" i="1"/>
  <c r="Z121" i="1"/>
  <c r="N121" i="1"/>
  <c r="AZ120" i="1"/>
  <c r="AY120" i="1"/>
  <c r="AX120" i="1"/>
  <c r="AW120" i="1"/>
  <c r="AW121" i="1" s="1"/>
  <c r="AV120" i="1"/>
  <c r="AU120" i="1"/>
  <c r="AT120" i="1"/>
  <c r="AS120" i="1"/>
  <c r="AR120" i="1"/>
  <c r="AQ120" i="1"/>
  <c r="AP120" i="1"/>
  <c r="AO120" i="1"/>
  <c r="AN120" i="1"/>
  <c r="AM120" i="1"/>
  <c r="AL120" i="1"/>
  <c r="AK120" i="1"/>
  <c r="AK121" i="1" s="1"/>
  <c r="AJ120" i="1"/>
  <c r="AI120" i="1"/>
  <c r="AH120" i="1"/>
  <c r="AG120" i="1"/>
  <c r="AF120" i="1"/>
  <c r="AE120" i="1"/>
  <c r="AD120" i="1"/>
  <c r="AC120" i="1"/>
  <c r="AB120" i="1"/>
  <c r="AA120" i="1"/>
  <c r="Z120" i="1"/>
  <c r="Y120" i="1"/>
  <c r="Y121" i="1" s="1"/>
  <c r="X120" i="1"/>
  <c r="W120" i="1"/>
  <c r="V120" i="1"/>
  <c r="U120" i="1"/>
  <c r="T120" i="1"/>
  <c r="S120" i="1"/>
  <c r="R120" i="1"/>
  <c r="Q120" i="1"/>
  <c r="P120" i="1"/>
  <c r="O120" i="1"/>
  <c r="N120" i="1"/>
  <c r="M120" i="1"/>
  <c r="M121" i="1" s="1"/>
  <c r="L120" i="1"/>
  <c r="K120" i="1"/>
  <c r="J120" i="1"/>
  <c r="I120" i="1"/>
  <c r="H120" i="1"/>
  <c r="G120" i="1"/>
  <c r="F120" i="1"/>
  <c r="E120" i="1"/>
  <c r="D120" i="1"/>
  <c r="C120" i="1"/>
  <c r="B120" i="1"/>
  <c r="B121" i="1" s="1"/>
  <c r="AZ119" i="1"/>
  <c r="AZ121" i="1" s="1"/>
  <c r="AY119" i="1"/>
  <c r="AY121" i="1" s="1"/>
  <c r="AX119" i="1"/>
  <c r="AW119" i="1"/>
  <c r="AV119" i="1"/>
  <c r="AU119" i="1"/>
  <c r="AU121" i="1" s="1"/>
  <c r="AT119" i="1"/>
  <c r="AT121" i="1" s="1"/>
  <c r="AS119" i="1"/>
  <c r="AS121" i="1" s="1"/>
  <c r="AR119" i="1"/>
  <c r="AR121" i="1" s="1"/>
  <c r="AQ119" i="1"/>
  <c r="AP119" i="1"/>
  <c r="AP121" i="1" s="1"/>
  <c r="AO119" i="1"/>
  <c r="AO121" i="1" s="1"/>
  <c r="AN119" i="1"/>
  <c r="AN121" i="1" s="1"/>
  <c r="AM119" i="1"/>
  <c r="AM121" i="1" s="1"/>
  <c r="AL119" i="1"/>
  <c r="AK119" i="1"/>
  <c r="AJ119" i="1"/>
  <c r="AI119" i="1"/>
  <c r="AI121" i="1" s="1"/>
  <c r="AH119" i="1"/>
  <c r="AH121" i="1" s="1"/>
  <c r="AG119" i="1"/>
  <c r="AG121" i="1" s="1"/>
  <c r="AF119" i="1"/>
  <c r="AF121" i="1" s="1"/>
  <c r="AE119" i="1"/>
  <c r="AD119" i="1"/>
  <c r="AC119" i="1"/>
  <c r="AC121" i="1" s="1"/>
  <c r="AB119" i="1"/>
  <c r="AB121" i="1" s="1"/>
  <c r="AA119" i="1"/>
  <c r="AA121" i="1" s="1"/>
  <c r="Z119" i="1"/>
  <c r="Y119" i="1"/>
  <c r="X119" i="1"/>
  <c r="W119" i="1"/>
  <c r="W121" i="1" s="1"/>
  <c r="V119" i="1"/>
  <c r="V121" i="1" s="1"/>
  <c r="U119" i="1"/>
  <c r="U121" i="1" s="1"/>
  <c r="T119" i="1"/>
  <c r="T121" i="1" s="1"/>
  <c r="S119" i="1"/>
  <c r="R119" i="1"/>
  <c r="Q119" i="1"/>
  <c r="Q121" i="1" s="1"/>
  <c r="P119" i="1"/>
  <c r="P121" i="1" s="1"/>
  <c r="O119" i="1"/>
  <c r="O121" i="1" s="1"/>
  <c r="N119" i="1"/>
  <c r="M119" i="1"/>
  <c r="L119" i="1"/>
  <c r="K119" i="1"/>
  <c r="K121" i="1" s="1"/>
  <c r="J119" i="1"/>
  <c r="J121" i="1" s="1"/>
  <c r="I119" i="1"/>
  <c r="I121" i="1" s="1"/>
  <c r="H119" i="1"/>
  <c r="H121" i="1" s="1"/>
  <c r="G119" i="1"/>
  <c r="F119" i="1"/>
  <c r="E119" i="1"/>
  <c r="E121" i="1" s="1"/>
  <c r="D119" i="1"/>
  <c r="D121" i="1" s="1"/>
  <c r="C119" i="1"/>
  <c r="C121" i="1" s="1"/>
  <c r="B119" i="1"/>
  <c r="BI117" i="1"/>
  <c r="BF117" i="1"/>
  <c r="BD117" i="1"/>
  <c r="AZ117" i="1"/>
  <c r="AW117" i="1"/>
  <c r="AT117" i="1"/>
  <c r="AK117" i="1"/>
  <c r="AH117" i="1"/>
  <c r="Y117" i="1"/>
  <c r="V117" i="1"/>
  <c r="J117" i="1"/>
  <c r="BK115" i="1"/>
  <c r="BK117" i="1" s="1"/>
  <c r="BJ115" i="1"/>
  <c r="BJ117" i="1" s="1"/>
  <c r="BI115" i="1"/>
  <c r="BH115" i="1"/>
  <c r="BH117" i="1" s="1"/>
  <c r="BG115" i="1"/>
  <c r="BG117" i="1" s="1"/>
  <c r="BF115" i="1"/>
  <c r="BE115" i="1"/>
  <c r="BE117" i="1" s="1"/>
  <c r="BD115" i="1"/>
  <c r="BC115" i="1"/>
  <c r="BC117" i="1" s="1"/>
  <c r="BB115" i="1"/>
  <c r="BB117" i="1" s="1"/>
  <c r="BA115" i="1"/>
  <c r="BA117" i="1" s="1"/>
  <c r="AZ115" i="1"/>
  <c r="AY115" i="1"/>
  <c r="AY117" i="1" s="1"/>
  <c r="AX115" i="1"/>
  <c r="AX117" i="1" s="1"/>
  <c r="AW115" i="1"/>
  <c r="AV115" i="1"/>
  <c r="AV117" i="1" s="1"/>
  <c r="AU115" i="1"/>
  <c r="AU117" i="1" s="1"/>
  <c r="AT115" i="1"/>
  <c r="AS115" i="1"/>
  <c r="AS117" i="1" s="1"/>
  <c r="AR115" i="1"/>
  <c r="AR117" i="1" s="1"/>
  <c r="AQ115" i="1"/>
  <c r="AQ117" i="1" s="1"/>
  <c r="AP115" i="1"/>
  <c r="AP117" i="1" s="1"/>
  <c r="AO115" i="1"/>
  <c r="AO117" i="1" s="1"/>
  <c r="AN115" i="1"/>
  <c r="AN117" i="1" s="1"/>
  <c r="AM115" i="1"/>
  <c r="AM117" i="1" s="1"/>
  <c r="AL115" i="1"/>
  <c r="AL117" i="1" s="1"/>
  <c r="AK115" i="1"/>
  <c r="AJ115" i="1"/>
  <c r="AJ117" i="1" s="1"/>
  <c r="AI115" i="1"/>
  <c r="AI117" i="1" s="1"/>
  <c r="AH115" i="1"/>
  <c r="AG115" i="1"/>
  <c r="AG117" i="1" s="1"/>
  <c r="AF115" i="1"/>
  <c r="AF117" i="1" s="1"/>
  <c r="AE115" i="1"/>
  <c r="AE117" i="1" s="1"/>
  <c r="AD115" i="1"/>
  <c r="AD117" i="1" s="1"/>
  <c r="AC115" i="1"/>
  <c r="AC117" i="1" s="1"/>
  <c r="AB115" i="1"/>
  <c r="AB117" i="1" s="1"/>
  <c r="AA115" i="1"/>
  <c r="AA117" i="1" s="1"/>
  <c r="Z115" i="1"/>
  <c r="Z117" i="1" s="1"/>
  <c r="Y115" i="1"/>
  <c r="X115" i="1"/>
  <c r="X117" i="1" s="1"/>
  <c r="W115" i="1"/>
  <c r="W117" i="1" s="1"/>
  <c r="V115" i="1"/>
  <c r="U115" i="1"/>
  <c r="U117" i="1" s="1"/>
  <c r="T115" i="1"/>
  <c r="T117" i="1" s="1"/>
  <c r="S115" i="1"/>
  <c r="S117" i="1" s="1"/>
  <c r="R115" i="1"/>
  <c r="R117" i="1" s="1"/>
  <c r="Q115" i="1"/>
  <c r="Q117" i="1" s="1"/>
  <c r="P115" i="1"/>
  <c r="P117" i="1" s="1"/>
  <c r="O115" i="1"/>
  <c r="O117" i="1" s="1"/>
  <c r="N115" i="1"/>
  <c r="N117" i="1" s="1"/>
  <c r="M115" i="1"/>
  <c r="M117" i="1" s="1"/>
  <c r="L115" i="1"/>
  <c r="L117" i="1" s="1"/>
  <c r="K115" i="1"/>
  <c r="K117" i="1" s="1"/>
  <c r="J115" i="1"/>
  <c r="I115" i="1"/>
  <c r="I117" i="1" s="1"/>
  <c r="H115" i="1"/>
  <c r="H117" i="1" s="1"/>
  <c r="G115" i="1"/>
  <c r="G117" i="1" s="1"/>
  <c r="F115" i="1"/>
  <c r="F117" i="1" s="1"/>
  <c r="E115" i="1"/>
  <c r="E117" i="1" s="1"/>
  <c r="D115" i="1"/>
  <c r="D117" i="1" s="1"/>
  <c r="C115" i="1"/>
  <c r="C117" i="1" s="1"/>
  <c r="B115" i="1"/>
  <c r="B117" i="1" s="1"/>
  <c r="BK114" i="1"/>
  <c r="BJ114" i="1"/>
  <c r="BI114" i="1"/>
  <c r="BH114" i="1"/>
  <c r="BG114" i="1"/>
  <c r="BF114" i="1"/>
  <c r="BE114" i="1"/>
  <c r="BD114" i="1"/>
  <c r="BC114" i="1"/>
  <c r="BB114" i="1"/>
  <c r="BA114" i="1"/>
  <c r="AZ114" i="1"/>
  <c r="AY114" i="1"/>
  <c r="AX114" i="1"/>
  <c r="AW114" i="1"/>
  <c r="AV114" i="1"/>
  <c r="AU114" i="1"/>
  <c r="AT114" i="1"/>
  <c r="AS114" i="1"/>
  <c r="AR114" i="1"/>
  <c r="AQ114" i="1"/>
  <c r="AP114" i="1"/>
  <c r="AO114" i="1"/>
  <c r="AN114" i="1"/>
  <c r="AM114" i="1"/>
  <c r="AL114" i="1"/>
  <c r="AK114" i="1"/>
  <c r="AJ114" i="1"/>
  <c r="AI114" i="1"/>
  <c r="AH114" i="1"/>
  <c r="AG114" i="1"/>
  <c r="AF114" i="1"/>
  <c r="AE114" i="1"/>
  <c r="AD114" i="1"/>
  <c r="AC114" i="1"/>
  <c r="AB114" i="1"/>
  <c r="AA114" i="1"/>
  <c r="Z114" i="1"/>
  <c r="Y114" i="1"/>
  <c r="X114" i="1"/>
  <c r="W114" i="1"/>
  <c r="V114" i="1"/>
  <c r="U114" i="1"/>
  <c r="T114" i="1"/>
  <c r="S114" i="1"/>
  <c r="R114" i="1"/>
  <c r="Q114" i="1"/>
  <c r="P114" i="1"/>
  <c r="O114" i="1"/>
  <c r="N114" i="1"/>
  <c r="M114" i="1"/>
  <c r="L114" i="1"/>
  <c r="K114" i="1"/>
  <c r="J114" i="1"/>
  <c r="I114" i="1"/>
  <c r="H114" i="1"/>
  <c r="G114" i="1"/>
  <c r="F114" i="1"/>
  <c r="E114" i="1"/>
  <c r="D114" i="1"/>
  <c r="C114" i="1"/>
  <c r="B114" i="1"/>
  <c r="BK113" i="1"/>
  <c r="BK116" i="1" s="1"/>
  <c r="BK118" i="1" s="1"/>
  <c r="BJ113" i="1"/>
  <c r="BI113" i="1"/>
  <c r="BI116" i="1" s="1"/>
  <c r="BI118" i="1" s="1"/>
  <c r="BH113" i="1"/>
  <c r="BH116" i="1" s="1"/>
  <c r="BH118" i="1" s="1"/>
  <c r="BG113" i="1"/>
  <c r="BG116" i="1" s="1"/>
  <c r="BG118" i="1" s="1"/>
  <c r="BF113" i="1"/>
  <c r="BF116" i="1" s="1"/>
  <c r="BF118" i="1" s="1"/>
  <c r="BE113" i="1"/>
  <c r="BE116" i="1" s="1"/>
  <c r="BE118" i="1" s="1"/>
  <c r="BD113" i="1"/>
  <c r="BD116" i="1" s="1"/>
  <c r="BD118" i="1" s="1"/>
  <c r="BC113" i="1"/>
  <c r="BC116" i="1" s="1"/>
  <c r="BB113" i="1"/>
  <c r="BB116" i="1" s="1"/>
  <c r="BB118" i="1" s="1"/>
  <c r="BA113" i="1"/>
  <c r="BA116" i="1" s="1"/>
  <c r="BA118" i="1" s="1"/>
  <c r="AZ113" i="1"/>
  <c r="AZ116" i="1" s="1"/>
  <c r="AZ118" i="1" s="1"/>
  <c r="AY113" i="1"/>
  <c r="AY116" i="1" s="1"/>
  <c r="AY118" i="1" s="1"/>
  <c r="AX113" i="1"/>
  <c r="AW113" i="1"/>
  <c r="AW116" i="1" s="1"/>
  <c r="AW118" i="1" s="1"/>
  <c r="AV113" i="1"/>
  <c r="AV116" i="1" s="1"/>
  <c r="AV118" i="1" s="1"/>
  <c r="AU113" i="1"/>
  <c r="AU116" i="1" s="1"/>
  <c r="AU118" i="1" s="1"/>
  <c r="AT113" i="1"/>
  <c r="AT116" i="1" s="1"/>
  <c r="AT118" i="1" s="1"/>
  <c r="AS113" i="1"/>
  <c r="AS116" i="1" s="1"/>
  <c r="AS118" i="1" s="1"/>
  <c r="AR113" i="1"/>
  <c r="AR116" i="1" s="1"/>
  <c r="AR118" i="1" s="1"/>
  <c r="AQ113" i="1"/>
  <c r="AQ116" i="1" s="1"/>
  <c r="AP113" i="1"/>
  <c r="AP116" i="1" s="1"/>
  <c r="AP118" i="1" s="1"/>
  <c r="AO113" i="1"/>
  <c r="AO116" i="1" s="1"/>
  <c r="AO118" i="1" s="1"/>
  <c r="AN113" i="1"/>
  <c r="AN116" i="1" s="1"/>
  <c r="AM113" i="1"/>
  <c r="AM116" i="1" s="1"/>
  <c r="AM118" i="1" s="1"/>
  <c r="AL113" i="1"/>
  <c r="AK113" i="1"/>
  <c r="AK116" i="1" s="1"/>
  <c r="AK118" i="1" s="1"/>
  <c r="AJ113" i="1"/>
  <c r="AJ116" i="1" s="1"/>
  <c r="AJ118" i="1" s="1"/>
  <c r="AI113" i="1"/>
  <c r="AI116" i="1" s="1"/>
  <c r="AI118" i="1" s="1"/>
  <c r="AH113" i="1"/>
  <c r="AH116" i="1" s="1"/>
  <c r="AH118" i="1" s="1"/>
  <c r="AG113" i="1"/>
  <c r="AG116" i="1" s="1"/>
  <c r="AG118" i="1" s="1"/>
  <c r="AF113" i="1"/>
  <c r="AF116" i="1" s="1"/>
  <c r="AF118" i="1" s="1"/>
  <c r="AE113" i="1"/>
  <c r="AE116" i="1" s="1"/>
  <c r="AD113" i="1"/>
  <c r="AD116" i="1" s="1"/>
  <c r="AD118" i="1" s="1"/>
  <c r="AC113" i="1"/>
  <c r="AC116" i="1" s="1"/>
  <c r="AC118" i="1" s="1"/>
  <c r="AB113" i="1"/>
  <c r="AB116" i="1" s="1"/>
  <c r="AA113" i="1"/>
  <c r="AA116" i="1" s="1"/>
  <c r="AA118" i="1" s="1"/>
  <c r="Z113" i="1"/>
  <c r="Y113" i="1"/>
  <c r="Y116" i="1" s="1"/>
  <c r="Y118" i="1" s="1"/>
  <c r="X113" i="1"/>
  <c r="X116" i="1" s="1"/>
  <c r="X118" i="1" s="1"/>
  <c r="W113" i="1"/>
  <c r="W116" i="1" s="1"/>
  <c r="W118" i="1" s="1"/>
  <c r="V113" i="1"/>
  <c r="V116" i="1" s="1"/>
  <c r="V118" i="1" s="1"/>
  <c r="U113" i="1"/>
  <c r="U116" i="1" s="1"/>
  <c r="U118" i="1" s="1"/>
  <c r="T113" i="1"/>
  <c r="T116" i="1" s="1"/>
  <c r="T118" i="1" s="1"/>
  <c r="S113" i="1"/>
  <c r="S116" i="1" s="1"/>
  <c r="R113" i="1"/>
  <c r="R116" i="1" s="1"/>
  <c r="R118" i="1" s="1"/>
  <c r="Q113" i="1"/>
  <c r="Q116" i="1" s="1"/>
  <c r="Q118" i="1" s="1"/>
  <c r="P113" i="1"/>
  <c r="P116" i="1" s="1"/>
  <c r="O113" i="1"/>
  <c r="O116" i="1" s="1"/>
  <c r="O118" i="1" s="1"/>
  <c r="N113" i="1"/>
  <c r="M113" i="1"/>
  <c r="M116" i="1" s="1"/>
  <c r="M118" i="1" s="1"/>
  <c r="L113" i="1"/>
  <c r="L116" i="1" s="1"/>
  <c r="L118" i="1" s="1"/>
  <c r="K113" i="1"/>
  <c r="K116" i="1" s="1"/>
  <c r="K118" i="1" s="1"/>
  <c r="J113" i="1"/>
  <c r="J116" i="1" s="1"/>
  <c r="J118" i="1" s="1"/>
  <c r="I113" i="1"/>
  <c r="I116" i="1" s="1"/>
  <c r="I118" i="1" s="1"/>
  <c r="H113" i="1"/>
  <c r="H116" i="1" s="1"/>
  <c r="H118" i="1" s="1"/>
  <c r="G113" i="1"/>
  <c r="G116" i="1" s="1"/>
  <c r="F113" i="1"/>
  <c r="F116" i="1" s="1"/>
  <c r="F118" i="1" s="1"/>
  <c r="E113" i="1"/>
  <c r="E116" i="1" s="1"/>
  <c r="E118" i="1" s="1"/>
  <c r="D113" i="1"/>
  <c r="D116" i="1" s="1"/>
  <c r="C113" i="1"/>
  <c r="C116" i="1" s="1"/>
  <c r="C118" i="1" s="1"/>
  <c r="B113" i="1"/>
  <c r="D118" i="1" l="1"/>
  <c r="P118" i="1"/>
  <c r="AB118" i="1"/>
  <c r="AN118" i="1"/>
  <c r="C447" i="1"/>
  <c r="C497" i="1"/>
  <c r="C552" i="1"/>
  <c r="F456" i="1"/>
  <c r="F455" i="1"/>
  <c r="N507" i="1"/>
  <c r="N506" i="1"/>
  <c r="D611" i="1"/>
  <c r="D497" i="1"/>
  <c r="D560" i="1"/>
  <c r="D447" i="1"/>
  <c r="N560" i="1"/>
  <c r="N497" i="1"/>
  <c r="G455" i="1"/>
  <c r="J464" i="1"/>
  <c r="J463" i="1"/>
  <c r="H463" i="1"/>
  <c r="F464" i="1"/>
  <c r="F463" i="1"/>
  <c r="J490" i="1"/>
  <c r="O447" i="1"/>
  <c r="O497" i="1"/>
  <c r="O552" i="1"/>
  <c r="O448" i="1"/>
  <c r="H455" i="1"/>
  <c r="K463" i="1"/>
  <c r="I463" i="1"/>
  <c r="C491" i="1"/>
  <c r="C490" i="1"/>
  <c r="O491" i="1"/>
  <c r="O490" i="1"/>
  <c r="M491" i="1"/>
  <c r="M490" i="1"/>
  <c r="F506" i="1"/>
  <c r="F507" i="1"/>
  <c r="F121" i="1"/>
  <c r="R121" i="1"/>
  <c r="AD121" i="1"/>
  <c r="L463" i="1"/>
  <c r="D490" i="1"/>
  <c r="D491" i="1"/>
  <c r="G507" i="1"/>
  <c r="E507" i="1"/>
  <c r="E506" i="1"/>
  <c r="O507" i="1"/>
  <c r="G121" i="1"/>
  <c r="S121" i="1"/>
  <c r="AE121" i="1"/>
  <c r="AQ121" i="1"/>
  <c r="M463" i="1"/>
  <c r="N463" i="1"/>
  <c r="E490" i="1"/>
  <c r="E491" i="1"/>
  <c r="B116" i="1"/>
  <c r="B118" i="1" s="1"/>
  <c r="N116" i="1"/>
  <c r="N118" i="1" s="1"/>
  <c r="Z116" i="1"/>
  <c r="Z118" i="1" s="1"/>
  <c r="AL116" i="1"/>
  <c r="AL118" i="1" s="1"/>
  <c r="AX116" i="1"/>
  <c r="AX118" i="1" s="1"/>
  <c r="BJ116" i="1"/>
  <c r="BJ118" i="1" s="1"/>
  <c r="K456" i="1"/>
  <c r="K455" i="1"/>
  <c r="I455" i="1"/>
  <c r="N491" i="1"/>
  <c r="N490" i="1"/>
  <c r="G523" i="1"/>
  <c r="L455" i="1"/>
  <c r="J456" i="1"/>
  <c r="J455" i="1"/>
  <c r="J507" i="1"/>
  <c r="M455" i="1"/>
  <c r="D463" i="1"/>
  <c r="H490" i="1"/>
  <c r="K507" i="1"/>
  <c r="K506" i="1"/>
  <c r="E464" i="1"/>
  <c r="E463" i="1"/>
  <c r="I490" i="1"/>
  <c r="G490" i="1"/>
  <c r="L507" i="1"/>
  <c r="L121" i="1"/>
  <c r="X121" i="1"/>
  <c r="AJ121" i="1"/>
  <c r="AV121" i="1"/>
  <c r="C455" i="1"/>
  <c r="M507" i="1"/>
  <c r="G118" i="1"/>
  <c r="S118" i="1"/>
  <c r="AE118" i="1"/>
  <c r="AQ118" i="1"/>
  <c r="BC118" i="1"/>
  <c r="N455" i="1"/>
  <c r="G463" i="1"/>
  <c r="K490" i="1"/>
  <c r="B560" i="1"/>
  <c r="B497" i="1"/>
  <c r="B498" i="1" s="1"/>
  <c r="E456" i="1"/>
  <c r="E455" i="1"/>
  <c r="O456" i="1"/>
  <c r="O455" i="1"/>
  <c r="L490" i="1"/>
  <c r="C507" i="1"/>
  <c r="K599" i="1"/>
  <c r="K598" i="1"/>
  <c r="K426" i="1"/>
  <c r="C439" i="1"/>
  <c r="O439" i="1"/>
  <c r="E611" i="1"/>
  <c r="E560" i="1"/>
  <c r="F537" i="1"/>
  <c r="F490" i="1"/>
  <c r="B493" i="1"/>
  <c r="C510" i="1"/>
  <c r="O511" i="1"/>
  <c r="N512" i="1"/>
  <c r="J523" i="1"/>
  <c r="J522" i="1"/>
  <c r="K531" i="1"/>
  <c r="O566" i="1"/>
  <c r="O596" i="1"/>
  <c r="O595" i="1"/>
  <c r="O603" i="1"/>
  <c r="O553" i="1"/>
  <c r="H568" i="1"/>
  <c r="F569" i="1"/>
  <c r="D570" i="1"/>
  <c r="B566" i="1"/>
  <c r="N566" i="1"/>
  <c r="L599" i="1"/>
  <c r="L598" i="1"/>
  <c r="D439" i="1"/>
  <c r="F446" i="1"/>
  <c r="E447" i="1"/>
  <c r="D455" i="1"/>
  <c r="C463" i="1"/>
  <c r="O463" i="1"/>
  <c r="C509" i="1"/>
  <c r="C533" i="1"/>
  <c r="O509" i="1"/>
  <c r="O533" i="1"/>
  <c r="M510" i="1"/>
  <c r="M534" i="1"/>
  <c r="K511" i="1"/>
  <c r="K535" i="1"/>
  <c r="I512" i="1"/>
  <c r="I536" i="1"/>
  <c r="G482" i="1"/>
  <c r="G456" i="1" s="1"/>
  <c r="F483" i="1"/>
  <c r="C493" i="1"/>
  <c r="E509" i="1"/>
  <c r="C511" i="1"/>
  <c r="B512" i="1"/>
  <c r="K523" i="1"/>
  <c r="F596" i="1"/>
  <c r="F595" i="1"/>
  <c r="F603" i="1"/>
  <c r="F553" i="1"/>
  <c r="F552" i="1"/>
  <c r="M599" i="1"/>
  <c r="M598" i="1"/>
  <c r="K420" i="1"/>
  <c r="E439" i="1"/>
  <c r="G446" i="1"/>
  <c r="D533" i="1"/>
  <c r="B534" i="1"/>
  <c r="N534" i="1"/>
  <c r="L535" i="1"/>
  <c r="J536" i="1"/>
  <c r="H482" i="1"/>
  <c r="D493" i="1"/>
  <c r="N494" i="1"/>
  <c r="E510" i="1"/>
  <c r="D511" i="1"/>
  <c r="L521" i="1"/>
  <c r="M531" i="1"/>
  <c r="F545" i="1"/>
  <c r="G551" i="1"/>
  <c r="D566" i="1"/>
  <c r="F566" i="1"/>
  <c r="B611" i="1"/>
  <c r="N611" i="1"/>
  <c r="B396" i="1"/>
  <c r="N396" i="1"/>
  <c r="H408" i="1"/>
  <c r="J414" i="1"/>
  <c r="B599" i="1"/>
  <c r="B598" i="1"/>
  <c r="N599" i="1"/>
  <c r="N598" i="1"/>
  <c r="L420" i="1"/>
  <c r="B426" i="1"/>
  <c r="N426" i="1"/>
  <c r="D433" i="1"/>
  <c r="F439" i="1"/>
  <c r="H446" i="1"/>
  <c r="H491" i="1" s="1"/>
  <c r="E448" i="1"/>
  <c r="I482" i="1"/>
  <c r="O494" i="1"/>
  <c r="G509" i="1"/>
  <c r="F510" i="1"/>
  <c r="D512" i="1"/>
  <c r="M523" i="1"/>
  <c r="L531" i="1"/>
  <c r="M533" i="1"/>
  <c r="G544" i="1"/>
  <c r="H596" i="1"/>
  <c r="H595" i="1"/>
  <c r="H603" i="1"/>
  <c r="H553" i="1"/>
  <c r="H552" i="1"/>
  <c r="C611" i="1"/>
  <c r="M656" i="1"/>
  <c r="L657" i="1"/>
  <c r="I408" i="1"/>
  <c r="C599" i="1"/>
  <c r="C598" i="1"/>
  <c r="O599" i="1"/>
  <c r="O598" i="1"/>
  <c r="M420" i="1"/>
  <c r="E433" i="1"/>
  <c r="G439" i="1"/>
  <c r="I446" i="1"/>
  <c r="I491" i="1" s="1"/>
  <c r="F533" i="1"/>
  <c r="D534" i="1"/>
  <c r="B535" i="1"/>
  <c r="N535" i="1"/>
  <c r="L536" i="1"/>
  <c r="J482" i="1"/>
  <c r="H509" i="1"/>
  <c r="F511" i="1"/>
  <c r="B521" i="1"/>
  <c r="K534" i="1"/>
  <c r="I551" i="1"/>
  <c r="C560" i="1"/>
  <c r="O560" i="1"/>
  <c r="J644" i="1"/>
  <c r="I645" i="1"/>
  <c r="D599" i="1"/>
  <c r="D598" i="1"/>
  <c r="B420" i="1"/>
  <c r="N420" i="1"/>
  <c r="H439" i="1"/>
  <c r="J446" i="1"/>
  <c r="J491" i="1" s="1"/>
  <c r="K482" i="1"/>
  <c r="K464" i="1" s="1"/>
  <c r="H510" i="1"/>
  <c r="E513" i="1"/>
  <c r="C521" i="1"/>
  <c r="N529" i="1"/>
  <c r="O531" i="1" s="1"/>
  <c r="I535" i="1"/>
  <c r="I544" i="1"/>
  <c r="J595" i="1"/>
  <c r="J603" i="1"/>
  <c r="J553" i="1"/>
  <c r="J552" i="1"/>
  <c r="J566" i="1"/>
  <c r="J596" i="1"/>
  <c r="E596" i="1"/>
  <c r="E595" i="1"/>
  <c r="E603" i="1"/>
  <c r="E553" i="1"/>
  <c r="E552" i="1"/>
  <c r="G566" i="1"/>
  <c r="E599" i="1"/>
  <c r="E598" i="1"/>
  <c r="C420" i="1"/>
  <c r="O420" i="1"/>
  <c r="K446" i="1"/>
  <c r="K491" i="1" s="1"/>
  <c r="L482" i="1"/>
  <c r="L530" i="1" s="1"/>
  <c r="J509" i="1"/>
  <c r="G512" i="1"/>
  <c r="F513" i="1"/>
  <c r="N523" i="1"/>
  <c r="E531" i="1"/>
  <c r="E530" i="1"/>
  <c r="O530" i="1"/>
  <c r="H571" i="1"/>
  <c r="H566" i="1"/>
  <c r="F611" i="1"/>
  <c r="F598" i="1"/>
  <c r="F599" i="1"/>
  <c r="D420" i="1"/>
  <c r="J439" i="1"/>
  <c r="L446" i="1"/>
  <c r="I533" i="1"/>
  <c r="G534" i="1"/>
  <c r="E535" i="1"/>
  <c r="C536" i="1"/>
  <c r="O536" i="1"/>
  <c r="M482" i="1"/>
  <c r="M456" i="1" s="1"/>
  <c r="H505" i="1"/>
  <c r="H512" i="1"/>
  <c r="E521" i="1"/>
  <c r="O523" i="1"/>
  <c r="O522" i="1"/>
  <c r="L603" i="1"/>
  <c r="L553" i="1"/>
  <c r="L566" i="1"/>
  <c r="L596" i="1"/>
  <c r="L595" i="1"/>
  <c r="F560" i="1"/>
  <c r="G611" i="1"/>
  <c r="K648" i="1"/>
  <c r="J649" i="1"/>
  <c r="J651" i="1" s="1"/>
  <c r="L663" i="1"/>
  <c r="G598" i="1"/>
  <c r="G599" i="1"/>
  <c r="E420" i="1"/>
  <c r="K439" i="1"/>
  <c r="M446" i="1"/>
  <c r="N447" i="1" s="1"/>
  <c r="B482" i="1"/>
  <c r="B464" i="1" s="1"/>
  <c r="N482" i="1"/>
  <c r="N448" i="1" s="1"/>
  <c r="J511" i="1"/>
  <c r="J512" i="1"/>
  <c r="F522" i="1"/>
  <c r="G531" i="1"/>
  <c r="M603" i="1"/>
  <c r="M553" i="1"/>
  <c r="M552" i="1"/>
  <c r="M566" i="1"/>
  <c r="M596" i="1"/>
  <c r="M595" i="1"/>
  <c r="K595" i="1"/>
  <c r="K603" i="1"/>
  <c r="K553" i="1"/>
  <c r="K552" i="1"/>
  <c r="K566" i="1"/>
  <c r="K596" i="1"/>
  <c r="G560" i="1"/>
  <c r="H611" i="1"/>
  <c r="H599" i="1"/>
  <c r="H598" i="1"/>
  <c r="F420" i="1"/>
  <c r="L439" i="1"/>
  <c r="K533" i="1"/>
  <c r="I534" i="1"/>
  <c r="G535" i="1"/>
  <c r="E536" i="1"/>
  <c r="C482" i="1"/>
  <c r="C506" i="1" s="1"/>
  <c r="O482" i="1"/>
  <c r="O464" i="1" s="1"/>
  <c r="L510" i="1"/>
  <c r="L511" i="1"/>
  <c r="K512" i="1"/>
  <c r="H531" i="1"/>
  <c r="H530" i="1"/>
  <c r="B552" i="1"/>
  <c r="B596" i="1"/>
  <c r="B595" i="1"/>
  <c r="B603" i="1"/>
  <c r="N552" i="1"/>
  <c r="N596" i="1"/>
  <c r="N595" i="1"/>
  <c r="N603" i="1"/>
  <c r="I611" i="1"/>
  <c r="G632" i="1"/>
  <c r="F633" i="1"/>
  <c r="I599" i="1"/>
  <c r="I598" i="1"/>
  <c r="G420" i="1"/>
  <c r="M439" i="1"/>
  <c r="L533" i="1"/>
  <c r="J534" i="1"/>
  <c r="H535" i="1"/>
  <c r="F536" i="1"/>
  <c r="D482" i="1"/>
  <c r="D464" i="1" s="1"/>
  <c r="N509" i="1"/>
  <c r="N510" i="1"/>
  <c r="M511" i="1"/>
  <c r="L512" i="1"/>
  <c r="H521" i="1"/>
  <c r="I531" i="1"/>
  <c r="I530" i="1"/>
  <c r="C566" i="1"/>
  <c r="C596" i="1"/>
  <c r="C595" i="1"/>
  <c r="C603" i="1"/>
  <c r="C553" i="1"/>
  <c r="J611" i="1"/>
  <c r="J599" i="1"/>
  <c r="J598" i="1"/>
  <c r="E497" i="1"/>
  <c r="B509" i="1"/>
  <c r="I523" i="1"/>
  <c r="I522" i="1"/>
  <c r="J531" i="1"/>
  <c r="J530" i="1"/>
  <c r="F531" i="1"/>
  <c r="F530" i="1"/>
  <c r="D596" i="1"/>
  <c r="D595" i="1"/>
  <c r="D603" i="1"/>
  <c r="D553" i="1"/>
  <c r="D552" i="1"/>
  <c r="H636" i="1"/>
  <c r="G637" i="1"/>
  <c r="G639" i="1" s="1"/>
  <c r="L652" i="1"/>
  <c r="K653" i="1"/>
  <c r="K655" i="1" s="1"/>
  <c r="O610" i="1"/>
  <c r="E628" i="1"/>
  <c r="H640" i="1"/>
  <c r="H647" i="1"/>
  <c r="M660" i="1"/>
  <c r="I647" i="1"/>
  <c r="I566" i="1"/>
  <c r="O621" i="1"/>
  <c r="D631" i="1"/>
  <c r="E633" i="1"/>
  <c r="E635" i="1" s="1"/>
  <c r="B571" i="1"/>
  <c r="N571" i="1"/>
  <c r="O606" i="1"/>
  <c r="N664" i="1"/>
  <c r="O668" i="1"/>
  <c r="O669" i="1" s="1"/>
  <c r="F635" i="1"/>
  <c r="E571" i="1"/>
  <c r="D624" i="1"/>
  <c r="O608" i="1"/>
  <c r="O611" i="1" s="1"/>
  <c r="L659" i="1"/>
  <c r="G643" i="1"/>
  <c r="O609" i="1"/>
  <c r="P609" i="1" s="1"/>
  <c r="N671" i="1"/>
  <c r="C627" i="1"/>
  <c r="O670" i="1" l="1"/>
  <c r="O671" i="1"/>
  <c r="E618" i="1"/>
  <c r="E622" i="1" s="1"/>
  <c r="D618" i="1"/>
  <c r="D622" i="1" s="1"/>
  <c r="O618" i="1"/>
  <c r="O622" i="1" s="1"/>
  <c r="C618" i="1"/>
  <c r="C622" i="1" s="1"/>
  <c r="N618" i="1"/>
  <c r="N622" i="1" s="1"/>
  <c r="B618" i="1"/>
  <c r="B622" i="1" s="1"/>
  <c r="M618" i="1"/>
  <c r="M622" i="1" s="1"/>
  <c r="L618" i="1"/>
  <c r="L622" i="1" s="1"/>
  <c r="K618" i="1"/>
  <c r="K622" i="1" s="1"/>
  <c r="J618" i="1"/>
  <c r="J622" i="1" s="1"/>
  <c r="I618" i="1"/>
  <c r="I622" i="1" s="1"/>
  <c r="H618" i="1"/>
  <c r="H622" i="1" s="1"/>
  <c r="G618" i="1"/>
  <c r="G622" i="1" s="1"/>
  <c r="F618" i="1"/>
  <c r="F622" i="1" s="1"/>
  <c r="I636" i="1"/>
  <c r="H637" i="1"/>
  <c r="H639" i="1" s="1"/>
  <c r="L604" i="1"/>
  <c r="L610" i="1"/>
  <c r="L616" i="1" s="1"/>
  <c r="L607" i="1"/>
  <c r="L448" i="1"/>
  <c r="L447" i="1"/>
  <c r="L497" i="1"/>
  <c r="C530" i="1"/>
  <c r="G596" i="1"/>
  <c r="G595" i="1"/>
  <c r="G603" i="1"/>
  <c r="G553" i="1"/>
  <c r="G552" i="1"/>
  <c r="D456" i="1"/>
  <c r="D625" i="1"/>
  <c r="D627" i="1" s="1"/>
  <c r="E624" i="1"/>
  <c r="N665" i="1"/>
  <c r="O664" i="1"/>
  <c r="O665" i="1" s="1"/>
  <c r="H641" i="1"/>
  <c r="H643" i="1" s="1"/>
  <c r="I640" i="1"/>
  <c r="E499" i="1"/>
  <c r="E498" i="1"/>
  <c r="G530" i="1"/>
  <c r="J610" i="1"/>
  <c r="J607" i="1"/>
  <c r="B522" i="1"/>
  <c r="F607" i="1"/>
  <c r="F604" i="1"/>
  <c r="F610" i="1"/>
  <c r="F616" i="1" s="1"/>
  <c r="L456" i="1"/>
  <c r="N464" i="1"/>
  <c r="O498" i="1"/>
  <c r="O499" i="1"/>
  <c r="M661" i="1"/>
  <c r="M663" i="1" s="1"/>
  <c r="N660" i="1"/>
  <c r="G513" i="1"/>
  <c r="G537" i="1"/>
  <c r="G538" i="1" s="1"/>
  <c r="G483" i="1"/>
  <c r="H523" i="1"/>
  <c r="H522" i="1"/>
  <c r="N522" i="1"/>
  <c r="H607" i="1"/>
  <c r="H610" i="1"/>
  <c r="M530" i="1"/>
  <c r="F448" i="1"/>
  <c r="F447" i="1"/>
  <c r="F497" i="1"/>
  <c r="B448" i="1"/>
  <c r="L506" i="1"/>
  <c r="G522" i="1"/>
  <c r="L464" i="1"/>
  <c r="D607" i="1"/>
  <c r="D604" i="1"/>
  <c r="D610" i="1"/>
  <c r="E523" i="1"/>
  <c r="E522" i="1"/>
  <c r="G448" i="1"/>
  <c r="G447" i="1"/>
  <c r="G497" i="1"/>
  <c r="O607" i="1"/>
  <c r="O604" i="1"/>
  <c r="N498" i="1"/>
  <c r="C448" i="1"/>
  <c r="K604" i="1"/>
  <c r="K610" i="1"/>
  <c r="K616" i="1" s="1"/>
  <c r="K607" i="1"/>
  <c r="F523" i="1"/>
  <c r="K649" i="1"/>
  <c r="K651" i="1" s="1"/>
  <c r="L648" i="1"/>
  <c r="D522" i="1"/>
  <c r="J537" i="1"/>
  <c r="J513" i="1"/>
  <c r="J483" i="1"/>
  <c r="I537" i="1"/>
  <c r="I538" i="1" s="1"/>
  <c r="I513" i="1"/>
  <c r="I483" i="1"/>
  <c r="L523" i="1"/>
  <c r="L522" i="1"/>
  <c r="K522" i="1"/>
  <c r="D506" i="1"/>
  <c r="I506" i="1"/>
  <c r="C464" i="1"/>
  <c r="E629" i="1"/>
  <c r="E631" i="1" s="1"/>
  <c r="F628" i="1"/>
  <c r="H632" i="1"/>
  <c r="G633" i="1"/>
  <c r="G635" i="1" s="1"/>
  <c r="P611" i="1"/>
  <c r="H507" i="1"/>
  <c r="H506" i="1"/>
  <c r="F515" i="1"/>
  <c r="F514" i="1"/>
  <c r="N531" i="1"/>
  <c r="N530" i="1"/>
  <c r="G545" i="1"/>
  <c r="B506" i="1"/>
  <c r="M506" i="1"/>
  <c r="G491" i="1"/>
  <c r="I507" i="1"/>
  <c r="O506" i="1"/>
  <c r="C498" i="1"/>
  <c r="C499" i="1"/>
  <c r="O616" i="1"/>
  <c r="M537" i="1"/>
  <c r="M483" i="1"/>
  <c r="M513" i="1"/>
  <c r="E607" i="1"/>
  <c r="E604" i="1"/>
  <c r="E610" i="1"/>
  <c r="C523" i="1"/>
  <c r="C522" i="1"/>
  <c r="K644" i="1"/>
  <c r="J645" i="1"/>
  <c r="J647" i="1" s="1"/>
  <c r="H560" i="1"/>
  <c r="H448" i="1"/>
  <c r="H447" i="1"/>
  <c r="H497" i="1"/>
  <c r="I464" i="1"/>
  <c r="B607" i="1"/>
  <c r="B610" i="1"/>
  <c r="C607" i="1"/>
  <c r="C604" i="1"/>
  <c r="C610" i="1"/>
  <c r="C616" i="1" s="1"/>
  <c r="D537" i="1"/>
  <c r="D483" i="1"/>
  <c r="D513" i="1"/>
  <c r="D530" i="1"/>
  <c r="N607" i="1"/>
  <c r="N604" i="1"/>
  <c r="N610" i="1"/>
  <c r="N616" i="1" s="1"/>
  <c r="N537" i="1"/>
  <c r="N483" i="1"/>
  <c r="N513" i="1"/>
  <c r="E514" i="1"/>
  <c r="E515" i="1"/>
  <c r="E483" i="1"/>
  <c r="F491" i="1"/>
  <c r="D523" i="1"/>
  <c r="D448" i="1"/>
  <c r="B537" i="1"/>
  <c r="B513" i="1"/>
  <c r="B514" i="1" s="1"/>
  <c r="L537" i="1"/>
  <c r="L513" i="1"/>
  <c r="L483" i="1"/>
  <c r="N656" i="1"/>
  <c r="M657" i="1"/>
  <c r="M659" i="1" s="1"/>
  <c r="L611" i="1"/>
  <c r="F538" i="1"/>
  <c r="L491" i="1"/>
  <c r="J506" i="1"/>
  <c r="C537" i="1"/>
  <c r="C483" i="1"/>
  <c r="C513" i="1"/>
  <c r="M560" i="1"/>
  <c r="M448" i="1"/>
  <c r="M447" i="1"/>
  <c r="M497" i="1"/>
  <c r="N499" i="1" s="1"/>
  <c r="K560" i="1"/>
  <c r="K611" i="1"/>
  <c r="K448" i="1"/>
  <c r="K447" i="1"/>
  <c r="K497" i="1"/>
  <c r="K537" i="1"/>
  <c r="K513" i="1"/>
  <c r="K483" i="1"/>
  <c r="I596" i="1"/>
  <c r="I595" i="1"/>
  <c r="I603" i="1"/>
  <c r="I553" i="1"/>
  <c r="I552" i="1"/>
  <c r="B530" i="1"/>
  <c r="H537" i="1"/>
  <c r="H513" i="1"/>
  <c r="H483" i="1"/>
  <c r="M611" i="1"/>
  <c r="K530" i="1"/>
  <c r="E537" i="1"/>
  <c r="G464" i="1"/>
  <c r="C456" i="1"/>
  <c r="I456" i="1"/>
  <c r="G506" i="1"/>
  <c r="H464" i="1"/>
  <c r="D499" i="1"/>
  <c r="D498" i="1"/>
  <c r="M610" i="1"/>
  <c r="M607" i="1"/>
  <c r="M604" i="1"/>
  <c r="L653" i="1"/>
  <c r="L655" i="1" s="1"/>
  <c r="M652" i="1"/>
  <c r="O537" i="1"/>
  <c r="O483" i="1"/>
  <c r="O513" i="1"/>
  <c r="L552" i="1"/>
  <c r="J560" i="1"/>
  <c r="J448" i="1"/>
  <c r="J447" i="1"/>
  <c r="J497" i="1"/>
  <c r="I560" i="1"/>
  <c r="I448" i="1"/>
  <c r="I447" i="1"/>
  <c r="I497" i="1"/>
  <c r="M522" i="1"/>
  <c r="L560" i="1"/>
  <c r="N456" i="1"/>
  <c r="B456" i="1"/>
  <c r="M464" i="1"/>
  <c r="H456" i="1"/>
  <c r="O666" i="1" l="1"/>
  <c r="O667" i="1"/>
  <c r="L499" i="1"/>
  <c r="L498" i="1"/>
  <c r="I632" i="1"/>
  <c r="H633" i="1"/>
  <c r="H635" i="1" s="1"/>
  <c r="N666" i="1"/>
  <c r="N667" i="1"/>
  <c r="M499" i="1"/>
  <c r="M498" i="1"/>
  <c r="O656" i="1"/>
  <c r="O657" i="1" s="1"/>
  <c r="N657" i="1"/>
  <c r="N515" i="1"/>
  <c r="N514" i="1"/>
  <c r="E616" i="1"/>
  <c r="F629" i="1"/>
  <c r="F631" i="1" s="1"/>
  <c r="G628" i="1"/>
  <c r="J515" i="1"/>
  <c r="J514" i="1"/>
  <c r="E625" i="1"/>
  <c r="E627" i="1" s="1"/>
  <c r="F624" i="1"/>
  <c r="O515" i="1"/>
  <c r="O514" i="1"/>
  <c r="I604" i="1"/>
  <c r="I610" i="1"/>
  <c r="I607" i="1"/>
  <c r="J538" i="1"/>
  <c r="J545" i="1"/>
  <c r="L515" i="1"/>
  <c r="L514" i="1"/>
  <c r="N538" i="1"/>
  <c r="N545" i="1"/>
  <c r="G499" i="1"/>
  <c r="G498" i="1"/>
  <c r="H538" i="1"/>
  <c r="H545" i="1"/>
  <c r="I515" i="1"/>
  <c r="I514" i="1"/>
  <c r="O538" i="1"/>
  <c r="O545" i="1"/>
  <c r="L538" i="1"/>
  <c r="L545" i="1"/>
  <c r="M515" i="1"/>
  <c r="M514" i="1"/>
  <c r="L649" i="1"/>
  <c r="L651" i="1" s="1"/>
  <c r="M648" i="1"/>
  <c r="F499" i="1"/>
  <c r="F498" i="1"/>
  <c r="G515" i="1"/>
  <c r="G514" i="1"/>
  <c r="D538" i="1"/>
  <c r="D545" i="1"/>
  <c r="I499" i="1"/>
  <c r="I498" i="1"/>
  <c r="M653" i="1"/>
  <c r="M655" i="1" s="1"/>
  <c r="N652" i="1"/>
  <c r="E538" i="1"/>
  <c r="E545" i="1"/>
  <c r="C515" i="1"/>
  <c r="C514" i="1"/>
  <c r="H499" i="1"/>
  <c r="H498" i="1"/>
  <c r="N661" i="1"/>
  <c r="O660" i="1"/>
  <c r="O661" i="1" s="1"/>
  <c r="J604" i="1"/>
  <c r="J616" i="1" s="1"/>
  <c r="J636" i="1"/>
  <c r="I637" i="1"/>
  <c r="I639" i="1" s="1"/>
  <c r="L644" i="1"/>
  <c r="K645" i="1"/>
  <c r="K647" i="1" s="1"/>
  <c r="K515" i="1"/>
  <c r="K514" i="1"/>
  <c r="B538" i="1"/>
  <c r="B545" i="1"/>
  <c r="M538" i="1"/>
  <c r="M545" i="1"/>
  <c r="I545" i="1"/>
  <c r="G607" i="1"/>
  <c r="G604" i="1"/>
  <c r="G610" i="1"/>
  <c r="K538" i="1"/>
  <c r="K545" i="1"/>
  <c r="C538" i="1"/>
  <c r="C545" i="1"/>
  <c r="M620" i="1"/>
  <c r="L620" i="1"/>
  <c r="K620" i="1"/>
  <c r="J620" i="1"/>
  <c r="I620" i="1"/>
  <c r="H620" i="1"/>
  <c r="G620" i="1"/>
  <c r="F620" i="1"/>
  <c r="E620" i="1"/>
  <c r="D620" i="1"/>
  <c r="O620" i="1"/>
  <c r="C620" i="1"/>
  <c r="N620" i="1"/>
  <c r="B620" i="1"/>
  <c r="K499" i="1"/>
  <c r="K498" i="1"/>
  <c r="D515" i="1"/>
  <c r="D514" i="1"/>
  <c r="H616" i="1"/>
  <c r="J499" i="1"/>
  <c r="J498" i="1"/>
  <c r="M616" i="1"/>
  <c r="H515" i="1"/>
  <c r="H514" i="1"/>
  <c r="D616" i="1"/>
  <c r="H604" i="1"/>
  <c r="J640" i="1"/>
  <c r="I641" i="1"/>
  <c r="I643" i="1" s="1"/>
  <c r="N658" i="1" l="1"/>
  <c r="N659" i="1"/>
  <c r="O658" i="1"/>
  <c r="O659" i="1"/>
  <c r="M649" i="1"/>
  <c r="M651" i="1" s="1"/>
  <c r="N648" i="1"/>
  <c r="M644" i="1"/>
  <c r="L645" i="1"/>
  <c r="L647" i="1" s="1"/>
  <c r="N653" i="1"/>
  <c r="O652" i="1"/>
  <c r="O653" i="1" s="1"/>
  <c r="F625" i="1"/>
  <c r="F627" i="1" s="1"/>
  <c r="G624" i="1"/>
  <c r="G616" i="1"/>
  <c r="P610" i="1"/>
  <c r="O662" i="1"/>
  <c r="O663" i="1"/>
  <c r="G629" i="1"/>
  <c r="G631" i="1" s="1"/>
  <c r="H628" i="1"/>
  <c r="J632" i="1"/>
  <c r="I633" i="1"/>
  <c r="I635" i="1" s="1"/>
  <c r="K636" i="1"/>
  <c r="J637" i="1"/>
  <c r="J639" i="1" s="1"/>
  <c r="N662" i="1"/>
  <c r="N663" i="1"/>
  <c r="K640" i="1"/>
  <c r="J641" i="1"/>
  <c r="J643" i="1" s="1"/>
  <c r="I616" i="1"/>
  <c r="O654" i="1" l="1"/>
  <c r="O655" i="1"/>
  <c r="L636" i="1"/>
  <c r="K637" i="1"/>
  <c r="K639" i="1" s="1"/>
  <c r="N654" i="1"/>
  <c r="N655" i="1"/>
  <c r="K632" i="1"/>
  <c r="J633" i="1"/>
  <c r="J635" i="1" s="1"/>
  <c r="M645" i="1"/>
  <c r="M647" i="1" s="1"/>
  <c r="N644" i="1"/>
  <c r="H629" i="1"/>
  <c r="H631" i="1" s="1"/>
  <c r="I628" i="1"/>
  <c r="N649" i="1"/>
  <c r="O648" i="1"/>
  <c r="O649" i="1" s="1"/>
  <c r="O619" i="1"/>
  <c r="C619" i="1"/>
  <c r="N619" i="1"/>
  <c r="B619" i="1"/>
  <c r="M619" i="1"/>
  <c r="L619" i="1"/>
  <c r="K619" i="1"/>
  <c r="J619" i="1"/>
  <c r="I619" i="1"/>
  <c r="H619" i="1"/>
  <c r="G619" i="1"/>
  <c r="F619" i="1"/>
  <c r="E619" i="1"/>
  <c r="D619" i="1"/>
  <c r="H624" i="1"/>
  <c r="G625" i="1"/>
  <c r="G627" i="1" s="1"/>
  <c r="L640" i="1"/>
  <c r="K641" i="1"/>
  <c r="K643" i="1" s="1"/>
  <c r="N645" i="1" l="1"/>
  <c r="O644" i="1"/>
  <c r="O645" i="1" s="1"/>
  <c r="M640" i="1"/>
  <c r="L641" i="1"/>
  <c r="L643" i="1" s="1"/>
  <c r="L632" i="1"/>
  <c r="K633" i="1"/>
  <c r="K635" i="1" s="1"/>
  <c r="I629" i="1"/>
  <c r="I631" i="1" s="1"/>
  <c r="J628" i="1"/>
  <c r="H625" i="1"/>
  <c r="H627" i="1" s="1"/>
  <c r="I624" i="1"/>
  <c r="M636" i="1"/>
  <c r="L637" i="1"/>
  <c r="L639" i="1" s="1"/>
  <c r="O650" i="1"/>
  <c r="O651" i="1"/>
  <c r="N650" i="1"/>
  <c r="N651" i="1"/>
  <c r="I625" i="1" l="1"/>
  <c r="I627" i="1" s="1"/>
  <c r="J624" i="1"/>
  <c r="N636" i="1"/>
  <c r="M637" i="1"/>
  <c r="M639" i="1" s="1"/>
  <c r="J629" i="1"/>
  <c r="J631" i="1" s="1"/>
  <c r="K628" i="1"/>
  <c r="M632" i="1"/>
  <c r="L633" i="1"/>
  <c r="L635" i="1" s="1"/>
  <c r="N640" i="1"/>
  <c r="M641" i="1"/>
  <c r="M643" i="1" s="1"/>
  <c r="O646" i="1"/>
  <c r="O647" i="1"/>
  <c r="N646" i="1"/>
  <c r="N647" i="1"/>
  <c r="M633" i="1" l="1"/>
  <c r="M635" i="1" s="1"/>
  <c r="N632" i="1"/>
  <c r="O640" i="1"/>
  <c r="O641" i="1" s="1"/>
  <c r="N641" i="1"/>
  <c r="K629" i="1"/>
  <c r="K631" i="1" s="1"/>
  <c r="L628" i="1"/>
  <c r="N637" i="1"/>
  <c r="O636" i="1"/>
  <c r="O637" i="1" s="1"/>
  <c r="J625" i="1"/>
  <c r="J627" i="1" s="1"/>
  <c r="K624" i="1"/>
  <c r="O638" i="1" l="1"/>
  <c r="O639" i="1"/>
  <c r="N642" i="1"/>
  <c r="N643" i="1"/>
  <c r="K625" i="1"/>
  <c r="K627" i="1" s="1"/>
  <c r="L624" i="1"/>
  <c r="L629" i="1"/>
  <c r="L631" i="1" s="1"/>
  <c r="M628" i="1"/>
  <c r="O642" i="1"/>
  <c r="O643" i="1"/>
  <c r="O632" i="1"/>
  <c r="O633" i="1" s="1"/>
  <c r="N633" i="1"/>
  <c r="N638" i="1"/>
  <c r="N639" i="1"/>
  <c r="O634" i="1" l="1"/>
  <c r="O635" i="1"/>
  <c r="N634" i="1"/>
  <c r="N635" i="1"/>
  <c r="M629" i="1"/>
  <c r="M631" i="1" s="1"/>
  <c r="N628" i="1"/>
  <c r="L625" i="1"/>
  <c r="L627" i="1" s="1"/>
  <c r="M624" i="1"/>
  <c r="M625" i="1" l="1"/>
  <c r="M627" i="1" s="1"/>
  <c r="N624" i="1"/>
  <c r="N629" i="1"/>
  <c r="O628" i="1"/>
  <c r="O629" i="1" s="1"/>
  <c r="N630" i="1" l="1"/>
  <c r="N631" i="1"/>
  <c r="O630" i="1"/>
  <c r="O631" i="1"/>
  <c r="N625" i="1"/>
  <c r="O624" i="1"/>
  <c r="O625" i="1" s="1"/>
  <c r="N626" i="1" l="1"/>
  <c r="N627" i="1"/>
  <c r="O626" i="1"/>
  <c r="O627" i="1"/>
</calcChain>
</file>

<file path=xl/sharedStrings.xml><?xml version="1.0" encoding="utf-8"?>
<sst xmlns="http://schemas.openxmlformats.org/spreadsheetml/2006/main" count="770" uniqueCount="324">
  <si>
    <t>Balance Sheet</t>
  </si>
  <si>
    <t/>
  </si>
  <si>
    <t xml:space="preserve"> Q2 / 2023  (01/01/23 - 30/06/23) Consolidate</t>
  </si>
  <si>
    <t xml:space="preserve"> Q1 / 2023  (01/01/23 - 31/03/23) Consolidate</t>
  </si>
  <si>
    <t xml:space="preserve"> Yearly / 2022  (01/01/22 - 31/12/22) Consolidate</t>
  </si>
  <si>
    <t xml:space="preserve"> Q3 / 2022  (01/01/22 - 30/09/22) Consolidate</t>
  </si>
  <si>
    <t xml:space="preserve"> Q2 / 2022  (01/01/22 - 30/06/22) Consolidate</t>
  </si>
  <si>
    <t xml:space="preserve"> Q1 / 2022  (01/01/22 - 31/03/22) Consolidate</t>
  </si>
  <si>
    <t xml:space="preserve"> Yearly / 2021  (01/01/21 - 31/12/21) Consolidate</t>
  </si>
  <si>
    <t xml:space="preserve"> Q3 / 2021  (01/01/21 - 30/09/21) Consolidate</t>
  </si>
  <si>
    <t xml:space="preserve"> Q2 / 2021  (01/01/21 - 30/06/21) Consolidate</t>
  </si>
  <si>
    <t xml:space="preserve"> Q1 / 2021  (01/01/21 - 31/03/21) Consolidate</t>
  </si>
  <si>
    <t xml:space="preserve"> Yearly / 2020  (01/01/20 - 31/12/20) Consolidate</t>
  </si>
  <si>
    <t xml:space="preserve"> Q3 / 2020  (01/01/20 - 30/09/20) Consolidate</t>
  </si>
  <si>
    <t xml:space="preserve"> Q2 / 2020  (01/01/20 - 30/06/20) Consolidate</t>
  </si>
  <si>
    <t xml:space="preserve"> Q1 / 2020  (01/01/20 - 31/03/20) Consolidate</t>
  </si>
  <si>
    <t xml:space="preserve"> Yearly / 2019  (01/01/19 - 31/12/19) Consolidate</t>
  </si>
  <si>
    <t xml:space="preserve"> Assets</t>
  </si>
  <si>
    <t xml:space="preserve"> Current Assets</t>
  </si>
  <si>
    <t xml:space="preserve">    Cash And Cash Equivalents</t>
  </si>
  <si>
    <t xml:space="preserve">    Short-Term Investments - Net</t>
  </si>
  <si>
    <t xml:space="preserve">      Investment In Debt Instruments Measured At Amortised Cost - Net</t>
  </si>
  <si>
    <t xml:space="preserve">    Current Portion Of Trade And Loan Receivables - Net</t>
  </si>
  <si>
    <t xml:space="preserve">      Loan Receivables</t>
  </si>
  <si>
    <t xml:space="preserve">    Current Portion Of Lease Receivables - Net</t>
  </si>
  <si>
    <t xml:space="preserve"> - </t>
  </si>
  <si>
    <t xml:space="preserve">    Short-Term Loan And Interest Receivables</t>
  </si>
  <si>
    <t xml:space="preserve">      Other Parties</t>
  </si>
  <si>
    <t xml:space="preserve">      Related Parties</t>
  </si>
  <si>
    <t xml:space="preserve">    Other Current Financial Assets</t>
  </si>
  <si>
    <t xml:space="preserve">      Other Current Receivables</t>
  </si>
  <si>
    <t xml:space="preserve">    Properties Foreclosed - Net</t>
  </si>
  <si>
    <t xml:space="preserve">    Other Current Assets</t>
  </si>
  <si>
    <t xml:space="preserve">      Other Current Assets - Others</t>
  </si>
  <si>
    <t xml:space="preserve">    Total Current Assets</t>
  </si>
  <si>
    <t xml:space="preserve"> Non-Current Assets</t>
  </si>
  <si>
    <t xml:space="preserve">    Non-Current Portion Of Trade And Loan Receivables - Net</t>
  </si>
  <si>
    <t xml:space="preserve">    Non-Current Portion Of Lease Receivables - Net</t>
  </si>
  <si>
    <t xml:space="preserve">    Long-Term Investments - Net</t>
  </si>
  <si>
    <t xml:space="preserve">      Investment In Debt Instruments Measured At Fair Value Through Other Comprehensive Income - Net</t>
  </si>
  <si>
    <t xml:space="preserve">    Investment In Subsidiaries, Associates And Joint Ventures Using The Equity Method - Net</t>
  </si>
  <si>
    <t xml:space="preserve">      Investment In Associates</t>
  </si>
  <si>
    <t xml:space="preserve">    Property, Plant And Equipment - Net</t>
  </si>
  <si>
    <t xml:space="preserve">    Right-Of-Use Assets - Net</t>
  </si>
  <si>
    <t xml:space="preserve">    Intangible Assets - Net</t>
  </si>
  <si>
    <t xml:space="preserve">      Intangible Assets - Others</t>
  </si>
  <si>
    <t xml:space="preserve">    Deferred Tax Assets</t>
  </si>
  <si>
    <t xml:space="preserve">    Other Non-Current Assets</t>
  </si>
  <si>
    <t xml:space="preserve">      Other Non-Current Assets - Others</t>
  </si>
  <si>
    <t xml:space="preserve">    Total Non-Current Assets</t>
  </si>
  <si>
    <t xml:space="preserve"> Assets (Amended Account)</t>
  </si>
  <si>
    <t xml:space="preserve">    Total Assets</t>
  </si>
  <si>
    <t xml:space="preserve"> Liabilities</t>
  </si>
  <si>
    <t xml:space="preserve"> Current Liabilities</t>
  </si>
  <si>
    <t xml:space="preserve">    Deposits</t>
  </si>
  <si>
    <t xml:space="preserve">    Bank Overdrafts And Short-Term Borrowings From Financial Institutions</t>
  </si>
  <si>
    <t xml:space="preserve">    Trade And Other Payables - Current</t>
  </si>
  <si>
    <t xml:space="preserve">      Other Current Payables</t>
  </si>
  <si>
    <t xml:space="preserve">    Short-Term Borrowings</t>
  </si>
  <si>
    <t xml:space="preserve">    Current Portion Of Long-Term Debts</t>
  </si>
  <si>
    <t xml:space="preserve">      Financial Institutions</t>
  </si>
  <si>
    <t xml:space="preserve">      Bonds</t>
  </si>
  <si>
    <t xml:space="preserve">    Current Portion Of Lease Liabilities</t>
  </si>
  <si>
    <t xml:space="preserve">    Income Tax Payable</t>
  </si>
  <si>
    <t xml:space="preserve">    Other Current Liabilities</t>
  </si>
  <si>
    <t xml:space="preserve">    Total Current Liabilities</t>
  </si>
  <si>
    <t xml:space="preserve"> Non-Current Liabilities</t>
  </si>
  <si>
    <t xml:space="preserve">    Non-Current Portion Of Long-Term Debts</t>
  </si>
  <si>
    <t xml:space="preserve">    Non-Current Portion Of Lease Liabilities</t>
  </si>
  <si>
    <t xml:space="preserve">    Derivative Liabilities - Non-Current</t>
  </si>
  <si>
    <t xml:space="preserve">    Long-Term Provisions</t>
  </si>
  <si>
    <t xml:space="preserve">    Provisions For Employee Benefit Obligations - Non-Current</t>
  </si>
  <si>
    <t xml:space="preserve">    Deferred Tax Liabilities</t>
  </si>
  <si>
    <t xml:space="preserve">    Other Non-Current Liabilities</t>
  </si>
  <si>
    <t xml:space="preserve">    Total Non-Current Liabilities</t>
  </si>
  <si>
    <t xml:space="preserve"> Liabilities (Amended Account)</t>
  </si>
  <si>
    <t xml:space="preserve">    Total Liabilities</t>
  </si>
  <si>
    <t xml:space="preserve"> Equity</t>
  </si>
  <si>
    <t xml:space="preserve">    Authorised Share Capital</t>
  </si>
  <si>
    <t xml:space="preserve">      Authorised Ordinary Shares</t>
  </si>
  <si>
    <t xml:space="preserve">    Issued And Paid-Up Share Capital</t>
  </si>
  <si>
    <t xml:space="preserve">      Paid-Up Ordinary Shares</t>
  </si>
  <si>
    <t xml:space="preserve">    Premium (Discount) On Share Capital</t>
  </si>
  <si>
    <t xml:space="preserve">      Premium (Discount) On Ordinary Shares</t>
  </si>
  <si>
    <t xml:space="preserve">    Retained Earnings (Deficits)</t>
  </si>
  <si>
    <t xml:space="preserve">      Retained Earnings - Appropriated</t>
  </si>
  <si>
    <t xml:space="preserve">        Legal And Statutory Reserves</t>
  </si>
  <si>
    <t xml:space="preserve">        Other Reserves</t>
  </si>
  <si>
    <t xml:space="preserve">      Retained Earnings (Deficits) - Unappropriated</t>
  </si>
  <si>
    <t xml:space="preserve">    Other Components Of Equity</t>
  </si>
  <si>
    <t xml:space="preserve">      Surplus (Deficits)</t>
  </si>
  <si>
    <t xml:space="preserve">        Surplus (Deficits) From Changes In Interest In Subsidiaries</t>
  </si>
  <si>
    <t xml:space="preserve">      Share-Based Payment Transactions</t>
  </si>
  <si>
    <t xml:space="preserve">      Other Components Of Equity - Others</t>
  </si>
  <si>
    <t xml:space="preserve">    Equity Attributable To Owners Of The Parent</t>
  </si>
  <si>
    <t xml:space="preserve">    Non-Controlling Interests</t>
  </si>
  <si>
    <t xml:space="preserve">    Total Equity</t>
  </si>
  <si>
    <t xml:space="preserve">    Total Liabilities And Equity</t>
  </si>
  <si>
    <t>Financial Statement (Full Version):</t>
  </si>
  <si>
    <t>30/06/23</t>
  </si>
  <si>
    <t>31/03/23</t>
  </si>
  <si>
    <t>31/12/22</t>
  </si>
  <si>
    <t>30/09/22</t>
  </si>
  <si>
    <t>30/06/22</t>
  </si>
  <si>
    <t>31/03/22</t>
  </si>
  <si>
    <t>31/12/21</t>
  </si>
  <si>
    <t>30/09/21</t>
  </si>
  <si>
    <t>30/06/21</t>
  </si>
  <si>
    <t>31/03/21</t>
  </si>
  <si>
    <t>31/12/20</t>
  </si>
  <si>
    <t>30/09/20</t>
  </si>
  <si>
    <t>30/06/20</t>
  </si>
  <si>
    <t>31/03/20</t>
  </si>
  <si>
    <t>31/12/19</t>
  </si>
  <si>
    <t>Remark:</t>
  </si>
  <si>
    <t>* This information was prepared and directly disseminated by the listed company.</t>
  </si>
  <si>
    <t>Information on the financial statements is presented according to the information that the listed companies submit on that period. The investors should study additional information from the companies' financial statements since some companies may restate the comparing financial statements on the latest financial statements.</t>
  </si>
  <si>
    <t>Short-Term Debt</t>
  </si>
  <si>
    <t>Long-Term Debt</t>
  </si>
  <si>
    <t>Total Debt</t>
  </si>
  <si>
    <t>Total Loan Receivables</t>
  </si>
  <si>
    <t>Investment</t>
  </si>
  <si>
    <t>P&amp;L</t>
  </si>
  <si>
    <t>Q2/2023</t>
  </si>
  <si>
    <t>Q1/2023</t>
  </si>
  <si>
    <t>Q4/2022</t>
  </si>
  <si>
    <t>Q3/2022</t>
  </si>
  <si>
    <t>Q2/2022</t>
  </si>
  <si>
    <t>Q1/2022</t>
  </si>
  <si>
    <t>Q4/2021</t>
  </si>
  <si>
    <t>Q3/2021</t>
  </si>
  <si>
    <t>Q2/2021</t>
  </si>
  <si>
    <t>Q1/2021</t>
  </si>
  <si>
    <t>Q4/2020</t>
  </si>
  <si>
    <t>Q3/2020</t>
  </si>
  <si>
    <t>Q2/2020</t>
  </si>
  <si>
    <t>Q1/2020</t>
  </si>
  <si>
    <t>Q4/2019</t>
  </si>
  <si>
    <t xml:space="preserve"> Statement Of Comprehensive Income</t>
  </si>
  <si>
    <t xml:space="preserve"> Revenue</t>
  </si>
  <si>
    <t xml:space="preserve">    Revenue From Operations</t>
  </si>
  <si>
    <t xml:space="preserve">      Interest Income</t>
  </si>
  <si>
    <t xml:space="preserve">      Dividend Income</t>
  </si>
  <si>
    <t xml:space="preserve">    Other Income</t>
  </si>
  <si>
    <t xml:space="preserve">    Total Revenue</t>
  </si>
  <si>
    <t xml:space="preserve"> Cost And Expenses</t>
  </si>
  <si>
    <t xml:space="preserve">    Selling And Administrative Expenses</t>
  </si>
  <si>
    <t xml:space="preserve">      Administrative Expenses</t>
  </si>
  <si>
    <t xml:space="preserve">    Fees And Service Expenses</t>
  </si>
  <si>
    <t xml:space="preserve">    (Reversal Of) Expected Credit Losses</t>
  </si>
  <si>
    <t xml:space="preserve">    Total Cost And Expenses</t>
  </si>
  <si>
    <t xml:space="preserve">    Share Of Profit (Loss) From Investments Accounted For Using The Equity Method</t>
  </si>
  <si>
    <t xml:space="preserve">    Profit (Loss) Before Finance Costs And Income Tax Expense</t>
  </si>
  <si>
    <t xml:space="preserve">    Finance Costs</t>
  </si>
  <si>
    <t xml:space="preserve">    Income Tax Expense</t>
  </si>
  <si>
    <t xml:space="preserve">    Profit (Loss) For The Period From Continuing Operations</t>
  </si>
  <si>
    <t xml:space="preserve">    Net Profit (Loss) For The Period</t>
  </si>
  <si>
    <t xml:space="preserve"> Other Comprehensive Income</t>
  </si>
  <si>
    <t xml:space="preserve">    Net Profit (Loss) For The Period / Profit (Loss) For The Period From Continuing Operations</t>
  </si>
  <si>
    <t xml:space="preserve"> Items That Will Be Subsequently Reclassified To Profit Or Loss</t>
  </si>
  <si>
    <t xml:space="preserve">    Gains (Losses) On Investment In Debt Instruments Measured At Fair Value Through Other Comprehensive Income</t>
  </si>
  <si>
    <t xml:space="preserve">    Gains (Losses) On Cash Flow Hedges</t>
  </si>
  <si>
    <t xml:space="preserve">    Currency Translation Adjustments</t>
  </si>
  <si>
    <t xml:space="preserve">    Other Comprehensive Income That Will Be Subsequently Reclassified To Profit Or Loss</t>
  </si>
  <si>
    <t xml:space="preserve">    Income Taxes Relating To Items That Will Be Subsequently Reclassified To Profit Or Loss</t>
  </si>
  <si>
    <t xml:space="preserve"> Items That Will Not Be Subsequently Reclassified To Profit Or Loss</t>
  </si>
  <si>
    <t xml:space="preserve">    Remeasurement Of Employee Benefit Obligations</t>
  </si>
  <si>
    <t xml:space="preserve">    Income Taxes Relating To Items That Will Not Be Subsequently Reclassified To Profit Or Loss</t>
  </si>
  <si>
    <t xml:space="preserve">    Other Comprehensive Income (Expense) - Net Of Tax</t>
  </si>
  <si>
    <t xml:space="preserve">    Total Comprehensive Income (Expense) For The Period</t>
  </si>
  <si>
    <t xml:space="preserve"> Net Profit (Loss) Attributable To :</t>
  </si>
  <si>
    <t xml:space="preserve">      Net Profit (Loss) Attributable To : Owners Of The Parent</t>
  </si>
  <si>
    <t xml:space="preserve">      Net Profit (Loss) Attributable To : Non-Controlling Interests</t>
  </si>
  <si>
    <t xml:space="preserve"> Total Comprehensive Income (Expense) Attributable To :</t>
  </si>
  <si>
    <t xml:space="preserve">      Total Comprehensive Income (Expense) Attributable To : Owners Of The Parent</t>
  </si>
  <si>
    <t xml:space="preserve">      Total Comprehensive Income (Expense) Attributable To : Non-Controlling Interests</t>
  </si>
  <si>
    <t xml:space="preserve">    Basic Earnings (Loss) Per Share (Baht/Share)</t>
  </si>
  <si>
    <t xml:space="preserve"> Other Expenses (Edited)</t>
  </si>
  <si>
    <t>Cashflow</t>
  </si>
  <si>
    <t>Yearly/2022</t>
  </si>
  <si>
    <t>Yearly/2021</t>
  </si>
  <si>
    <t>Yearly/2020</t>
  </si>
  <si>
    <t>Yearly/2019</t>
  </si>
  <si>
    <t xml:space="preserve"> Net Cash From Operating Activities</t>
  </si>
  <si>
    <t xml:space="preserve">    Profit (Loss) Before Finance Costs And/Or Income Tax Expense</t>
  </si>
  <si>
    <t xml:space="preserve">    Depreciation And Amortisation</t>
  </si>
  <si>
    <t xml:space="preserve">      Amortisation</t>
  </si>
  <si>
    <t xml:space="preserve">    Share Of (Profit) Loss From Investments Accounted For Using The Equity Method</t>
  </si>
  <si>
    <t xml:space="preserve">    (Gains) Losses On Disposal Of Investment In Subsidiaries, Associates And Joint Ventures</t>
  </si>
  <si>
    <t xml:space="preserve">    (Gains) Losses On Disposal Of Other Investments</t>
  </si>
  <si>
    <t xml:space="preserve">    (Gains) Losses On Disposal Of Properties Foreclosed</t>
  </si>
  <si>
    <t xml:space="preserve">    (Gains) Losses On Fair Value Adjustments Of Investments</t>
  </si>
  <si>
    <t xml:space="preserve">    (Gains) Losses On Disposal And Write-Off Of Fixed Assets</t>
  </si>
  <si>
    <t xml:space="preserve">      (Gains) Losses On Disposal Of Fixed Assets</t>
  </si>
  <si>
    <t xml:space="preserve">      Loss On Write-Off Of Fixed Assets</t>
  </si>
  <si>
    <t xml:space="preserve">    (Gains) Losses On Disposal And Write-Off Of Other Assets</t>
  </si>
  <si>
    <t xml:space="preserve">      (Gains) Losses On Disposal Of Other Assets</t>
  </si>
  <si>
    <t xml:space="preserve">    (Reversal Of) Impairment Loss Of Properties Foreclosed</t>
  </si>
  <si>
    <t xml:space="preserve">    (Reversal Of) Impairment Loss Of Other Assets</t>
  </si>
  <si>
    <t xml:space="preserve">    Dividend And Interest Income</t>
  </si>
  <si>
    <t xml:space="preserve">    Employee Benefit Expenses</t>
  </si>
  <si>
    <t xml:space="preserve">    (Reversal Of) Provisions</t>
  </si>
  <si>
    <t xml:space="preserve">    Other Reconciliation Items</t>
  </si>
  <si>
    <t xml:space="preserve">    Cash Flows From (Used In) Operations Before Changes In Operating Assets And Liabilities</t>
  </si>
  <si>
    <t xml:space="preserve"> (Increase) Decrease In Operating Assets</t>
  </si>
  <si>
    <t xml:space="preserve">    (Increase) Decrease In Trade And Loan Receivables</t>
  </si>
  <si>
    <t xml:space="preserve">    (Increase) Decrease In Lease Receivables</t>
  </si>
  <si>
    <t xml:space="preserve">    (Increase) Decrease In Properties Foreclosed</t>
  </si>
  <si>
    <t xml:space="preserve">    (Increase) Decrease In Other Operating Assets</t>
  </si>
  <si>
    <t xml:space="preserve"> Increase (Decrease) In Operating Liabilities</t>
  </si>
  <si>
    <t xml:space="preserve">    Increase (Decrease) In Deposits</t>
  </si>
  <si>
    <t xml:space="preserve">    Increase (Decrease) In Trade And Other Payables</t>
  </si>
  <si>
    <t xml:space="preserve">    Increase (Decrease) In Provisions For Employee Benefit Obligations</t>
  </si>
  <si>
    <t xml:space="preserve">    Increase (Decrease) In Other Operating Liabilities</t>
  </si>
  <si>
    <t xml:space="preserve">    Cash Generated From (Used In) Operations</t>
  </si>
  <si>
    <t xml:space="preserve">    Interest Received</t>
  </si>
  <si>
    <t xml:space="preserve">    Interest Paid</t>
  </si>
  <si>
    <t xml:space="preserve">    Income Tax (Paid) Received</t>
  </si>
  <si>
    <t xml:space="preserve">    Net Cash From (Used In) Operating Activities</t>
  </si>
  <si>
    <t xml:space="preserve"> Net Cash From Investing Activities</t>
  </si>
  <si>
    <t xml:space="preserve">    (Increase) Decrease In Short-Term Investments</t>
  </si>
  <si>
    <t xml:space="preserve">    Proceeds From Investment</t>
  </si>
  <si>
    <t xml:space="preserve">      Proceeds From Disposal Of Investments</t>
  </si>
  <si>
    <t xml:space="preserve">    Purchase Of Investments</t>
  </si>
  <si>
    <t xml:space="preserve">    Proceeds From Disposal Of Investment In Subsidiaries, Associates And Joint Ventures</t>
  </si>
  <si>
    <t xml:space="preserve">    Payment For Purchase Of Investment In Subsidiaries, Associates And Joint Ventures</t>
  </si>
  <si>
    <t xml:space="preserve">    Loan Receivables Made</t>
  </si>
  <si>
    <t xml:space="preserve">    Loan Receivables Repayment Received</t>
  </si>
  <si>
    <t xml:space="preserve">    Proceeds From Disposal Of Fixed Assets</t>
  </si>
  <si>
    <t xml:space="preserve">      Property, Plant And Equipment</t>
  </si>
  <si>
    <t xml:space="preserve">    Payment For Purchase Of Fixed Assets</t>
  </si>
  <si>
    <t xml:space="preserve">      Intangible Assets</t>
  </si>
  <si>
    <t xml:space="preserve">    Dividend Received</t>
  </si>
  <si>
    <t xml:space="preserve">    Other Items (Investing Activities)</t>
  </si>
  <si>
    <t xml:space="preserve">    Net Cash From (Used In) Investing Activities</t>
  </si>
  <si>
    <t xml:space="preserve"> Net Cash From Financing Activities</t>
  </si>
  <si>
    <t xml:space="preserve">    Proceeds From Borrowings</t>
  </si>
  <si>
    <t xml:space="preserve">      Proceeds From Short-Term Borrowings</t>
  </si>
  <si>
    <t xml:space="preserve">        Proceeds From Short-Term Borrowings - Financial Institutions</t>
  </si>
  <si>
    <t xml:space="preserve">        Proceeds From Short-Term Borrowings - Related Parties</t>
  </si>
  <si>
    <t xml:space="preserve">      Proceeds From Long-Term Borrowings</t>
  </si>
  <si>
    <t xml:space="preserve">        Proceeds From Long-Term Borrowings - Financial Institutions</t>
  </si>
  <si>
    <t xml:space="preserve">    Repayments On Borrowings</t>
  </si>
  <si>
    <t xml:space="preserve">      Repayments On Short-Term Borrowings</t>
  </si>
  <si>
    <t xml:space="preserve">        Repayments On Short-Term Borrowings - Financial Institutions</t>
  </si>
  <si>
    <t xml:space="preserve">      Repayments On Long-Term Borrowings</t>
  </si>
  <si>
    <t xml:space="preserve">        Repayments On Long-Term Borrowings - Financial Institutions</t>
  </si>
  <si>
    <t xml:space="preserve">    Repayments On Lease Liabilities</t>
  </si>
  <si>
    <t xml:space="preserve">    Proceeds From Issuance Of Debt Instruments</t>
  </si>
  <si>
    <t xml:space="preserve">    Repayments On Debt Instruments</t>
  </si>
  <si>
    <t xml:space="preserve">    Proceeds From Issuance Of Equity Instruments</t>
  </si>
  <si>
    <t xml:space="preserve">    Proceeds From Changes In Interest In Subsidiaries</t>
  </si>
  <si>
    <t xml:space="preserve">    Payments For Changes In Interest In Subsidiaries</t>
  </si>
  <si>
    <t xml:space="preserve">    Dividend Paid</t>
  </si>
  <si>
    <t xml:space="preserve">    Other Items (Financing Activities)</t>
  </si>
  <si>
    <t xml:space="preserve">    Net Cash From (Used In) Financing Activities</t>
  </si>
  <si>
    <t xml:space="preserve">    Net Increase (Decrease) In Cash And Cash Equivalent</t>
  </si>
  <si>
    <t xml:space="preserve">    Effect Of Exchange Rate Changes On Cash And Cash Equivalents</t>
  </si>
  <si>
    <t xml:space="preserve">    Differences Of Foreign Currency Exchange On Financial Statements Translation</t>
  </si>
  <si>
    <t xml:space="preserve">    Cash And Cash Equivalents, Beginning Balance</t>
  </si>
  <si>
    <t xml:space="preserve">    Cash And Cash Equivalents, Ending Balance</t>
  </si>
  <si>
    <t>Years Active</t>
  </si>
  <si>
    <t>Latest Year</t>
  </si>
  <si>
    <t>Asset</t>
  </si>
  <si>
    <t>Q1</t>
  </si>
  <si>
    <t>Q2</t>
  </si>
  <si>
    <t>Q3</t>
  </si>
  <si>
    <t>Yearly</t>
  </si>
  <si>
    <t>%Common Size</t>
  </si>
  <si>
    <t>Liabilities</t>
  </si>
  <si>
    <t>Equity</t>
  </si>
  <si>
    <t>REVENUE STRUCTURE</t>
  </si>
  <si>
    <t>Q4</t>
  </si>
  <si>
    <t>%YOY Growth</t>
  </si>
  <si>
    <t xml:space="preserve">      Fees And Service Income</t>
  </si>
  <si>
    <t xml:space="preserve">    Other Gains (Losses)</t>
  </si>
  <si>
    <t>Gross Profit | Interest Margin</t>
  </si>
  <si>
    <t>%GPM</t>
  </si>
  <si>
    <t>EBIT</t>
  </si>
  <si>
    <t xml:space="preserve">    (Reversal Of) Loss On Impairment</t>
  </si>
  <si>
    <t>EBT</t>
  </si>
  <si>
    <t>%EBT</t>
  </si>
  <si>
    <t>%Tax Rate</t>
  </si>
  <si>
    <t>%NPM</t>
  </si>
  <si>
    <t>Operating Activities</t>
  </si>
  <si>
    <t>CFO/Net Profit</t>
  </si>
  <si>
    <t>Free Cash Flow</t>
  </si>
  <si>
    <t>Investing Activities</t>
  </si>
  <si>
    <t>Financial Ratio</t>
  </si>
  <si>
    <t>Profitability Ratio</t>
  </si>
  <si>
    <t>ROA</t>
  </si>
  <si>
    <t>ROE</t>
  </si>
  <si>
    <t>Leverage Ratio</t>
  </si>
  <si>
    <t>Debt to Equity</t>
  </si>
  <si>
    <t>Debt to Net Profit</t>
  </si>
  <si>
    <t>Market Ratio</t>
  </si>
  <si>
    <t>Common Shares</t>
  </si>
  <si>
    <t>Book Value / Share</t>
  </si>
  <si>
    <t>EPS</t>
  </si>
  <si>
    <t>EPS Growth</t>
  </si>
  <si>
    <t>Dividend per Share</t>
  </si>
  <si>
    <t>Dividend Yield</t>
  </si>
  <si>
    <t>Dividend Payout Ratio</t>
  </si>
  <si>
    <t>Market Cap</t>
  </si>
  <si>
    <t>P/BV</t>
  </si>
  <si>
    <t>P/E</t>
  </si>
  <si>
    <t>P/S</t>
  </si>
  <si>
    <t>Max Price</t>
  </si>
  <si>
    <t>Min Price</t>
  </si>
  <si>
    <t>Sawad</t>
  </si>
  <si>
    <t>Price</t>
  </si>
  <si>
    <t>Valuation</t>
  </si>
  <si>
    <t>PEG Ratio</t>
  </si>
  <si>
    <t>CONSENSUS</t>
  </si>
  <si>
    <t>P/BV MOS</t>
  </si>
  <si>
    <t>P/E MOS</t>
  </si>
  <si>
    <t>P/S MOS</t>
  </si>
  <si>
    <t>CONSENSUS MOS</t>
  </si>
  <si>
    <t>AVERAGE MOS</t>
  </si>
  <si>
    <t>Backtesting</t>
  </si>
  <si>
    <t>DPS Consecutive</t>
  </si>
  <si>
    <t>Total Return</t>
  </si>
  <si>
    <t>%Total Return</t>
  </si>
  <si>
    <t>CAGR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</si>
</sst>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_(* #,##0_);_(* \(#,##0\);_(* &quot;-&quot;??_);_(@_)"/>
  </numFmts>
  <fonts count="20" x14ac:knownFonts="1">
    <font>
      <sz val="11"/>
      <color theme="1"/>
      <name val="Century Gothic"/>
      <family val="2"/>
    </font>
    <font>
      <sz val="11"/>
      <color rgb="FF000000"/>
      <name val="Century Gothic"/>
      <family val="2"/>
    </font>
    <font>
      <b/>
      <sz val="11"/>
      <color theme="0"/>
      <name val="Century Gothic"/>
      <family val="1"/>
    </font>
    <font>
      <sz val="11"/>
      <color theme="1"/>
      <name val="Century Gothic"/>
      <family val="2"/>
    </font>
    <font>
      <b/>
      <sz val="11"/>
      <color rgb="FF000000"/>
      <name val="Century Gothic"/>
      <family val="1"/>
    </font>
    <font>
      <sz val="11"/>
      <color rgb="FFFF0000"/>
      <name val="Century Gothic"/>
      <family val="2"/>
    </font>
    <font>
      <sz val="11"/>
      <color rgb="FF000000"/>
      <name val="Century Gothic"/>
      <family val="1"/>
    </font>
    <font>
      <b/>
      <sz val="11"/>
      <name val="Century Gothic"/>
      <family val="2"/>
    </font>
    <font>
      <sz val="11"/>
      <color theme="0"/>
      <name val="Century Gothic"/>
      <family val="1"/>
    </font>
    <font>
      <b/>
      <sz val="11"/>
      <color rgb="FF000000"/>
      <name val="Century Gothic"/>
      <family val="2"/>
    </font>
    <font>
      <b/>
      <sz val="12"/>
      <color theme="1"/>
      <name val="Century Gothic"/>
      <family val="1"/>
    </font>
    <font>
      <b/>
      <sz val="11"/>
      <color rgb="FFFFFFFF"/>
      <name val="Century Gothic"/>
      <family val="1"/>
    </font>
    <font>
      <b/>
      <sz val="11"/>
      <color rgb="FF00B050"/>
      <name val="Century Gothic"/>
      <family val="1"/>
    </font>
    <font>
      <b/>
      <sz val="11"/>
      <color theme="1"/>
      <name val="Century Gothic"/>
      <family val="1"/>
    </font>
    <font>
      <b/>
      <sz val="11"/>
      <name val="Century Gothic"/>
      <family val="1"/>
    </font>
    <font>
      <sz val="12"/>
      <color theme="1"/>
      <name val="Calibri"/>
      <family val="2"/>
      <scheme val="minor"/>
    </font>
    <font>
      <sz val="11"/>
      <color theme="1"/>
      <name val="Arial"/>
      <family val="2"/>
    </font>
    <font>
      <sz val="11"/>
      <color rgb="FF00B050"/>
      <name val="Century Gothic"/>
      <family val="1"/>
    </font>
    <font>
      <b/>
      <sz val="11"/>
      <color rgb="FFFF0000"/>
      <name val="Century Gothic"/>
      <family val="1"/>
    </font>
    <font>
      <sz val="11"/>
      <color theme="1"/>
      <name val="Century Gothic"/>
      <family val="1"/>
    </font>
  </fonts>
  <fills count="20">
    <fill>
      <patternFill patternType="none"/>
    </fill>
    <fill>
      <patternFill patternType="gray125"/>
    </fill>
    <fill>
      <patternFill patternType="solid">
        <fgColor rgb="FF0070C0"/>
        <bgColor indexed="64"/>
      </patternFill>
    </fill>
    <fill>
      <patternFill patternType="solid">
        <fgColor rgb="FF92D050"/>
        <bgColor indexed="64"/>
      </patternFill>
    </fill>
    <fill>
      <patternFill patternType="solid">
        <fgColor rgb="FFFFFF00"/>
        <bgColor indexed="64"/>
      </patternFill>
    </fill>
    <fill>
      <patternFill patternType="solid">
        <fgColor rgb="FF0070C0"/>
        <bgColor rgb="FF0070C0"/>
      </patternFill>
    </fill>
    <fill>
      <patternFill patternType="solid">
        <fgColor rgb="FF00B0F0"/>
        <bgColor rgb="FF00B0F0"/>
      </patternFill>
    </fill>
    <fill>
      <patternFill patternType="solid">
        <fgColor rgb="FF0070C0"/>
        <bgColor rgb="FF00B0F0"/>
      </patternFill>
    </fill>
    <fill>
      <patternFill patternType="solid">
        <fgColor rgb="FFFF0000"/>
        <bgColor rgb="FFFF0000"/>
      </patternFill>
    </fill>
    <fill>
      <patternFill patternType="solid">
        <fgColor rgb="FFFFC000"/>
        <bgColor rgb="FFFFC000"/>
      </patternFill>
    </fill>
    <fill>
      <patternFill patternType="solid">
        <fgColor rgb="FFFF0000"/>
        <bgColor rgb="FFFFC000"/>
      </patternFill>
    </fill>
    <fill>
      <patternFill patternType="solid">
        <fgColor rgb="FF00B050"/>
        <bgColor rgb="FF00B050"/>
      </patternFill>
    </fill>
    <fill>
      <patternFill patternType="solid">
        <fgColor rgb="FF92D050"/>
        <bgColor rgb="FF00B050"/>
      </patternFill>
    </fill>
    <fill>
      <patternFill patternType="solid">
        <fgColor rgb="FFFF0000"/>
        <bgColor rgb="FF00B050"/>
      </patternFill>
    </fill>
    <fill>
      <patternFill patternType="solid">
        <fgColor rgb="FF00B0F0"/>
        <bgColor rgb="FFFF0000"/>
      </patternFill>
    </fill>
    <fill>
      <patternFill patternType="solid">
        <fgColor rgb="FFFF0000"/>
        <bgColor rgb="FF0070C0"/>
      </patternFill>
    </fill>
    <fill>
      <patternFill patternType="solid">
        <fgColor theme="1"/>
        <bgColor rgb="FF00B050"/>
      </patternFill>
    </fill>
    <fill>
      <patternFill patternType="solid">
        <fgColor rgb="FF00B0F0"/>
        <bgColor indexed="64"/>
      </patternFill>
    </fill>
    <fill>
      <patternFill patternType="solid">
        <fgColor theme="1"/>
        <bgColor indexed="64"/>
      </patternFill>
    </fill>
    <fill>
      <patternFill patternType="solid">
        <fgColor rgb="FF00B050"/>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s>
  <cellStyleXfs count="8">
    <xf numFmtId="0" fontId="0" fillId="0" borderId="0"/>
    <xf numFmtId="9" fontId="3" fillId="0" borderId="0" applyFont="0" applyFill="0" applyBorder="0" applyAlignment="0" applyProtection="0"/>
    <xf numFmtId="0" fontId="1" fillId="0" borderId="0"/>
    <xf numFmtId="164" fontId="6" fillId="0" borderId="0" applyFont="0" applyFill="0" applyBorder="0" applyAlignment="0" applyProtection="0"/>
    <xf numFmtId="9" fontId="6" fillId="0" borderId="0" applyFont="0" applyFill="0" applyBorder="0" applyAlignment="0" applyProtection="0"/>
    <xf numFmtId="164" fontId="15" fillId="0" borderId="0" applyFont="0" applyFill="0" applyBorder="0" applyAlignment="0" applyProtection="0"/>
    <xf numFmtId="9" fontId="16" fillId="0" borderId="0" applyFont="0" applyFill="0" applyBorder="0" applyAlignment="0" applyProtection="0"/>
    <xf numFmtId="164" fontId="16" fillId="0" borderId="0" applyFont="0" applyFill="0" applyBorder="0" applyAlignment="0" applyProtection="0"/>
  </cellStyleXfs>
  <cellXfs count="151">
    <xf numFmtId="0" fontId="0" fillId="0" borderId="0" xfId="0"/>
    <xf numFmtId="0" fontId="2" fillId="2" borderId="0" xfId="2" applyFont="1" applyFill="1"/>
    <xf numFmtId="0" fontId="1" fillId="0" borderId="0" xfId="2"/>
    <xf numFmtId="0" fontId="4" fillId="0" borderId="0" xfId="2" applyFont="1"/>
    <xf numFmtId="0" fontId="5" fillId="0" borderId="0" xfId="0" applyFont="1"/>
    <xf numFmtId="0" fontId="5" fillId="0" borderId="0" xfId="2" applyFont="1"/>
    <xf numFmtId="164" fontId="0" fillId="0" borderId="0" xfId="3" applyFont="1"/>
    <xf numFmtId="0" fontId="0" fillId="3" borderId="0" xfId="0" applyFill="1"/>
    <xf numFmtId="164" fontId="0" fillId="3" borderId="0" xfId="3" applyFont="1" applyFill="1"/>
    <xf numFmtId="0" fontId="1" fillId="4" borderId="0" xfId="2" applyFill="1"/>
    <xf numFmtId="164" fontId="1" fillId="0" borderId="0" xfId="2" applyNumberFormat="1"/>
    <xf numFmtId="164" fontId="0" fillId="0" borderId="0" xfId="3" applyFont="1" applyFill="1"/>
    <xf numFmtId="0" fontId="7" fillId="4" borderId="0" xfId="2" applyFont="1" applyFill="1"/>
    <xf numFmtId="0" fontId="8" fillId="2" borderId="0" xfId="2" applyFont="1" applyFill="1"/>
    <xf numFmtId="0" fontId="9" fillId="4" borderId="1" xfId="2" applyFont="1" applyFill="1" applyBorder="1" applyAlignment="1">
      <alignment horizontal="center"/>
    </xf>
    <xf numFmtId="0" fontId="1" fillId="0" borderId="0" xfId="2" applyAlignment="1">
      <alignment horizontal="center"/>
    </xf>
    <xf numFmtId="0" fontId="4" fillId="0" borderId="0" xfId="2" applyFont="1" applyAlignment="1">
      <alignment horizont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1" fillId="0" borderId="4" xfId="2" applyBorder="1"/>
    <xf numFmtId="0" fontId="11" fillId="5" borderId="1" xfId="2" applyFont="1" applyFill="1" applyBorder="1" applyAlignment="1">
      <alignment horizontal="center"/>
    </xf>
    <xf numFmtId="10" fontId="12" fillId="0" borderId="0" xfId="2" applyNumberFormat="1" applyFont="1"/>
    <xf numFmtId="0" fontId="11" fillId="6" borderId="1" xfId="2" applyFont="1" applyFill="1" applyBorder="1" applyAlignment="1">
      <alignment horizontal="center"/>
    </xf>
    <xf numFmtId="165" fontId="13" fillId="0" borderId="5" xfId="2" applyNumberFormat="1" applyFont="1" applyBorder="1"/>
    <xf numFmtId="165" fontId="13" fillId="0" borderId="5" xfId="2" applyNumberFormat="1" applyFont="1" applyBorder="1" applyAlignment="1">
      <alignment horizontal="right"/>
    </xf>
    <xf numFmtId="0" fontId="4" fillId="0" borderId="0" xfId="2" applyFont="1" applyAlignment="1">
      <alignment horizontal="left"/>
    </xf>
    <xf numFmtId="166" fontId="13" fillId="0" borderId="6" xfId="4" applyNumberFormat="1" applyFont="1" applyBorder="1"/>
    <xf numFmtId="166" fontId="4" fillId="0" borderId="0" xfId="2" applyNumberFormat="1" applyFont="1" applyAlignment="1">
      <alignment horizontal="left"/>
    </xf>
    <xf numFmtId="0" fontId="11" fillId="7" borderId="4" xfId="2" applyFont="1" applyFill="1" applyBorder="1" applyAlignment="1">
      <alignment horizontal="center"/>
    </xf>
    <xf numFmtId="0" fontId="11" fillId="7" borderId="7" xfId="2" applyFont="1" applyFill="1" applyBorder="1" applyAlignment="1">
      <alignment horizontal="center"/>
    </xf>
    <xf numFmtId="0" fontId="11" fillId="7" borderId="8" xfId="2" applyFont="1" applyFill="1" applyBorder="1" applyAlignment="1">
      <alignment horizontal="center"/>
    </xf>
    <xf numFmtId="0" fontId="11" fillId="7" borderId="1" xfId="2" applyFont="1" applyFill="1" applyBorder="1" applyAlignment="1">
      <alignment horizontal="center"/>
    </xf>
    <xf numFmtId="0" fontId="11" fillId="8" borderId="1" xfId="2" applyFont="1" applyFill="1" applyBorder="1" applyAlignment="1">
      <alignment horizontal="center"/>
    </xf>
    <xf numFmtId="0" fontId="11" fillId="9" borderId="1" xfId="2" applyFont="1" applyFill="1" applyBorder="1" applyAlignment="1">
      <alignment horizontal="center"/>
    </xf>
    <xf numFmtId="164" fontId="11" fillId="9" borderId="1" xfId="2" applyNumberFormat="1" applyFont="1" applyFill="1" applyBorder="1" applyAlignment="1">
      <alignment horizontal="center"/>
    </xf>
    <xf numFmtId="0" fontId="11" fillId="10" borderId="1" xfId="2" applyFont="1" applyFill="1" applyBorder="1" applyAlignment="1">
      <alignment horizontal="center"/>
    </xf>
    <xf numFmtId="0" fontId="11" fillId="11" borderId="1" xfId="2" applyFont="1" applyFill="1" applyBorder="1" applyAlignment="1">
      <alignment horizontal="center"/>
    </xf>
    <xf numFmtId="0" fontId="13" fillId="12" borderId="1" xfId="2" applyFont="1" applyFill="1" applyBorder="1" applyAlignment="1">
      <alignment horizontal="center"/>
    </xf>
    <xf numFmtId="0" fontId="1" fillId="0" borderId="1" xfId="2" applyBorder="1"/>
    <xf numFmtId="0" fontId="12" fillId="0" borderId="0" xfId="2" applyFont="1"/>
    <xf numFmtId="166" fontId="12" fillId="0" borderId="0" xfId="4" applyNumberFormat="1" applyFont="1"/>
    <xf numFmtId="165" fontId="1" fillId="0" borderId="0" xfId="2" applyNumberFormat="1"/>
    <xf numFmtId="165" fontId="13" fillId="0" borderId="9" xfId="2" applyNumberFormat="1" applyFont="1" applyBorder="1"/>
    <xf numFmtId="165" fontId="13" fillId="0" borderId="6" xfId="2" applyNumberFormat="1" applyFont="1" applyBorder="1"/>
    <xf numFmtId="166" fontId="0" fillId="0" borderId="0" xfId="4" applyNumberFormat="1" applyFont="1" applyBorder="1" applyAlignment="1"/>
    <xf numFmtId="166" fontId="13" fillId="0" borderId="10" xfId="4" applyNumberFormat="1" applyFont="1" applyBorder="1"/>
    <xf numFmtId="166" fontId="13" fillId="0" borderId="11" xfId="4" applyNumberFormat="1" applyFont="1" applyBorder="1"/>
    <xf numFmtId="166" fontId="4" fillId="0" borderId="0" xfId="4" applyNumberFormat="1" applyFont="1" applyAlignment="1">
      <alignment horizontal="left"/>
    </xf>
    <xf numFmtId="166" fontId="0" fillId="0" borderId="0" xfId="4" applyNumberFormat="1" applyFont="1" applyAlignment="1"/>
    <xf numFmtId="166" fontId="13" fillId="0" borderId="6" xfId="1" applyNumberFormat="1" applyFont="1" applyBorder="1"/>
    <xf numFmtId="165" fontId="14" fillId="0" borderId="5" xfId="2" applyNumberFormat="1" applyFont="1" applyBorder="1"/>
    <xf numFmtId="0" fontId="6" fillId="0" borderId="0" xfId="2" applyFont="1"/>
    <xf numFmtId="166" fontId="13" fillId="0" borderId="1" xfId="4" applyNumberFormat="1" applyFont="1" applyBorder="1"/>
    <xf numFmtId="166" fontId="13" fillId="0" borderId="12" xfId="4" applyNumberFormat="1" applyFont="1" applyBorder="1"/>
    <xf numFmtId="166" fontId="13" fillId="0" borderId="0" xfId="4" applyNumberFormat="1" applyFont="1" applyBorder="1"/>
    <xf numFmtId="166" fontId="13" fillId="0" borderId="13" xfId="4" applyNumberFormat="1" applyFont="1" applyBorder="1"/>
    <xf numFmtId="166" fontId="4" fillId="0" borderId="0" xfId="2" applyNumberFormat="1" applyFont="1"/>
    <xf numFmtId="165" fontId="13" fillId="0" borderId="1" xfId="2" applyNumberFormat="1" applyFont="1" applyBorder="1"/>
    <xf numFmtId="0" fontId="11" fillId="13" borderId="1" xfId="2" applyFont="1" applyFill="1" applyBorder="1" applyAlignment="1">
      <alignment horizontal="center"/>
    </xf>
    <xf numFmtId="165" fontId="13" fillId="0" borderId="4" xfId="2" applyNumberFormat="1" applyFont="1" applyBorder="1"/>
    <xf numFmtId="0" fontId="11" fillId="14" borderId="1" xfId="2" applyFont="1" applyFill="1" applyBorder="1" applyAlignment="1">
      <alignment horizontal="center"/>
    </xf>
    <xf numFmtId="164" fontId="13" fillId="0" borderId="6" xfId="3" applyFont="1" applyBorder="1" applyAlignment="1"/>
    <xf numFmtId="0" fontId="11" fillId="15" borderId="1" xfId="2" applyFont="1" applyFill="1" applyBorder="1" applyAlignment="1">
      <alignment horizontal="center"/>
    </xf>
    <xf numFmtId="0" fontId="11" fillId="16" borderId="1" xfId="2" applyFont="1" applyFill="1" applyBorder="1" applyAlignment="1">
      <alignment horizontal="center"/>
    </xf>
    <xf numFmtId="167" fontId="2" fillId="2" borderId="1" xfId="5" applyNumberFormat="1" applyFont="1" applyFill="1" applyBorder="1" applyAlignment="1">
      <alignment horizontal="center"/>
    </xf>
    <xf numFmtId="10" fontId="17" fillId="0" borderId="0" xfId="6" applyNumberFormat="1" applyFont="1" applyBorder="1"/>
    <xf numFmtId="167" fontId="3" fillId="0" borderId="0" xfId="5" applyNumberFormat="1" applyFont="1" applyAlignment="1">
      <alignment horizontal="left"/>
    </xf>
    <xf numFmtId="167" fontId="2" fillId="17" borderId="1" xfId="5" applyNumberFormat="1" applyFont="1" applyFill="1" applyBorder="1" applyAlignment="1">
      <alignment horizontal="center"/>
    </xf>
    <xf numFmtId="10" fontId="13" fillId="0" borderId="5" xfId="4" applyNumberFormat="1" applyFont="1" applyBorder="1"/>
    <xf numFmtId="10" fontId="13" fillId="0" borderId="6" xfId="4" applyNumberFormat="1" applyFont="1" applyBorder="1"/>
    <xf numFmtId="164" fontId="13" fillId="0" borderId="9" xfId="3" applyFont="1" applyBorder="1"/>
    <xf numFmtId="164" fontId="13" fillId="0" borderId="6" xfId="3" applyFont="1" applyBorder="1"/>
    <xf numFmtId="165" fontId="13" fillId="4" borderId="9" xfId="2" applyNumberFormat="1" applyFont="1" applyFill="1" applyBorder="1" applyAlignment="1">
      <alignment horizontal="right"/>
    </xf>
    <xf numFmtId="164" fontId="17" fillId="0" borderId="0" xfId="7" applyFont="1" applyBorder="1"/>
    <xf numFmtId="164" fontId="3" fillId="0" borderId="0" xfId="7" applyFont="1" applyBorder="1" applyAlignment="1">
      <alignment horizontal="left"/>
    </xf>
    <xf numFmtId="10" fontId="3" fillId="0" borderId="5" xfId="6" applyNumberFormat="1" applyFont="1" applyBorder="1"/>
    <xf numFmtId="10" fontId="3" fillId="0" borderId="0" xfId="6" applyNumberFormat="1" applyFont="1" applyBorder="1"/>
    <xf numFmtId="10" fontId="3" fillId="0" borderId="5" xfId="6" applyNumberFormat="1" applyFont="1" applyBorder="1" applyAlignment="1">
      <alignment horizontal="right"/>
    </xf>
    <xf numFmtId="10" fontId="12" fillId="0" borderId="0" xfId="6" applyNumberFormat="1" applyFont="1" applyBorder="1"/>
    <xf numFmtId="10" fontId="3" fillId="0" borderId="0" xfId="6" applyNumberFormat="1" applyFont="1" applyBorder="1" applyAlignment="1">
      <alignment horizontal="left"/>
    </xf>
    <xf numFmtId="164" fontId="13" fillId="4" borderId="1" xfId="3" applyFont="1" applyFill="1" applyBorder="1"/>
    <xf numFmtId="9" fontId="3" fillId="0" borderId="5" xfId="6" applyFont="1" applyBorder="1"/>
    <xf numFmtId="9" fontId="3" fillId="0" borderId="0" xfId="6" applyFont="1" applyBorder="1"/>
    <xf numFmtId="9" fontId="3" fillId="0" borderId="5" xfId="6" applyFont="1" applyBorder="1" applyAlignment="1">
      <alignment horizontal="right"/>
    </xf>
    <xf numFmtId="9" fontId="3" fillId="0" borderId="0" xfId="6" applyFont="1" applyBorder="1" applyAlignment="1">
      <alignment horizontal="left"/>
    </xf>
    <xf numFmtId="164" fontId="13" fillId="0" borderId="5" xfId="7" applyFont="1" applyBorder="1"/>
    <xf numFmtId="164" fontId="13" fillId="0" borderId="0" xfId="7" applyFont="1" applyBorder="1"/>
    <xf numFmtId="164" fontId="13" fillId="0" borderId="5" xfId="7" applyFont="1" applyBorder="1" applyAlignment="1">
      <alignment horizontal="right"/>
    </xf>
    <xf numFmtId="164" fontId="12" fillId="0" borderId="0" xfId="7" applyFont="1" applyBorder="1"/>
    <xf numFmtId="164" fontId="13" fillId="0" borderId="0" xfId="7" applyFont="1" applyBorder="1" applyAlignment="1">
      <alignment horizontal="left"/>
    </xf>
    <xf numFmtId="0" fontId="12" fillId="0" borderId="10" xfId="2" applyFont="1" applyBorder="1"/>
    <xf numFmtId="164" fontId="12" fillId="4" borderId="1" xfId="3" applyFont="1" applyFill="1" applyBorder="1"/>
    <xf numFmtId="164" fontId="12" fillId="4" borderId="1" xfId="3" applyFont="1" applyFill="1" applyBorder="1" applyAlignment="1">
      <alignment horizontal="right"/>
    </xf>
    <xf numFmtId="164" fontId="12" fillId="0" borderId="0" xfId="7" applyFont="1" applyBorder="1" applyAlignment="1">
      <alignment horizontal="left"/>
    </xf>
    <xf numFmtId="0" fontId="18" fillId="0" borderId="12" xfId="2" applyFont="1" applyBorder="1"/>
    <xf numFmtId="164" fontId="18" fillId="4" borderId="1" xfId="3" applyFont="1" applyFill="1" applyBorder="1"/>
    <xf numFmtId="164" fontId="18" fillId="4" borderId="1" xfId="3" applyFont="1" applyFill="1" applyBorder="1" applyAlignment="1">
      <alignment horizontal="right"/>
    </xf>
    <xf numFmtId="10" fontId="18" fillId="0" borderId="0" xfId="6" applyNumberFormat="1" applyFont="1" applyBorder="1"/>
    <xf numFmtId="164" fontId="18" fillId="0" borderId="0" xfId="7" applyFont="1" applyBorder="1" applyAlignment="1">
      <alignment horizontal="left"/>
    </xf>
    <xf numFmtId="0" fontId="18" fillId="0" borderId="0" xfId="2" applyFont="1"/>
    <xf numFmtId="0" fontId="4" fillId="0" borderId="14" xfId="2" applyFont="1" applyBorder="1"/>
    <xf numFmtId="164" fontId="4" fillId="4" borderId="1" xfId="3" applyFont="1" applyFill="1" applyBorder="1"/>
    <xf numFmtId="164" fontId="4" fillId="4" borderId="1" xfId="3" applyFont="1" applyFill="1" applyBorder="1" applyAlignment="1">
      <alignment horizontal="right"/>
    </xf>
    <xf numFmtId="164" fontId="2" fillId="18" borderId="9" xfId="3" applyFont="1" applyFill="1" applyBorder="1" applyAlignment="1">
      <alignment horizontal="right"/>
    </xf>
    <xf numFmtId="0" fontId="14" fillId="4" borderId="1" xfId="2" applyFont="1" applyFill="1" applyBorder="1"/>
    <xf numFmtId="167" fontId="2" fillId="19" borderId="15" xfId="5" applyNumberFormat="1" applyFont="1" applyFill="1" applyBorder="1" applyAlignment="1">
      <alignment horizontal="center"/>
    </xf>
    <xf numFmtId="167" fontId="2" fillId="19" borderId="16" xfId="5" applyNumberFormat="1" applyFont="1" applyFill="1" applyBorder="1" applyAlignment="1">
      <alignment horizontal="center"/>
    </xf>
    <xf numFmtId="167" fontId="2" fillId="19" borderId="0" xfId="5" applyNumberFormat="1" applyFont="1" applyFill="1" applyBorder="1" applyAlignment="1">
      <alignment horizontal="center"/>
    </xf>
    <xf numFmtId="164" fontId="3" fillId="0" borderId="6" xfId="7" applyFont="1" applyBorder="1"/>
    <xf numFmtId="164" fontId="3" fillId="0" borderId="17" xfId="7" applyFont="1" applyBorder="1"/>
    <xf numFmtId="164" fontId="3" fillId="0" borderId="6" xfId="7" applyFont="1" applyBorder="1" applyAlignment="1">
      <alignment horizontal="right"/>
    </xf>
    <xf numFmtId="0" fontId="1" fillId="0" borderId="5" xfId="2" applyBorder="1"/>
    <xf numFmtId="164" fontId="3" fillId="0" borderId="0" xfId="7" applyFont="1" applyBorder="1"/>
    <xf numFmtId="164" fontId="3" fillId="0" borderId="5" xfId="7" applyFont="1" applyBorder="1"/>
    <xf numFmtId="164" fontId="3" fillId="0" borderId="5" xfId="7" applyFont="1" applyBorder="1" applyAlignment="1">
      <alignment horizontal="right"/>
    </xf>
    <xf numFmtId="164" fontId="19" fillId="0" borderId="5" xfId="7" applyFont="1" applyBorder="1" applyAlignment="1">
      <alignment horizontal="right"/>
    </xf>
    <xf numFmtId="9" fontId="13" fillId="0" borderId="5" xfId="6" applyFont="1" applyBorder="1"/>
    <xf numFmtId="9" fontId="13" fillId="0" borderId="0" xfId="6" applyFont="1" applyBorder="1"/>
    <xf numFmtId="9" fontId="13" fillId="0" borderId="5" xfId="6" applyFont="1" applyBorder="1" applyAlignment="1">
      <alignment horizontal="right"/>
    </xf>
    <xf numFmtId="9" fontId="13" fillId="0" borderId="0" xfId="6" applyFont="1" applyBorder="1" applyAlignment="1">
      <alignment horizontal="left"/>
    </xf>
    <xf numFmtId="9" fontId="3" fillId="0" borderId="9" xfId="6" applyFont="1" applyBorder="1"/>
    <xf numFmtId="9" fontId="3" fillId="0" borderId="18" xfId="6" applyFont="1" applyBorder="1"/>
    <xf numFmtId="9" fontId="13" fillId="0" borderId="9" xfId="6" applyFont="1" applyBorder="1"/>
    <xf numFmtId="9" fontId="13" fillId="0" borderId="18" xfId="6" applyFont="1" applyBorder="1"/>
    <xf numFmtId="9" fontId="13" fillId="0" borderId="9" xfId="6" applyFont="1" applyBorder="1" applyAlignment="1">
      <alignment horizontal="right"/>
    </xf>
    <xf numFmtId="167" fontId="2" fillId="18" borderId="4" xfId="5" applyNumberFormat="1" applyFont="1" applyFill="1" applyBorder="1" applyAlignment="1">
      <alignment horizontal="center"/>
    </xf>
    <xf numFmtId="167" fontId="2" fillId="18" borderId="7" xfId="5" applyNumberFormat="1" applyFont="1" applyFill="1" applyBorder="1" applyAlignment="1">
      <alignment horizontal="center"/>
    </xf>
    <xf numFmtId="167" fontId="2" fillId="18" borderId="0" xfId="5" applyNumberFormat="1" applyFont="1" applyFill="1" applyBorder="1" applyAlignment="1">
      <alignment horizontal="center"/>
    </xf>
    <xf numFmtId="164" fontId="4" fillId="0" borderId="10" xfId="3" applyFont="1" applyBorder="1" applyAlignment="1"/>
    <xf numFmtId="164" fontId="4" fillId="0" borderId="17" xfId="3" applyFont="1" applyBorder="1" applyAlignment="1"/>
    <xf numFmtId="164" fontId="4" fillId="0" borderId="11" xfId="3" applyFont="1" applyBorder="1" applyAlignment="1"/>
    <xf numFmtId="164" fontId="4" fillId="0" borderId="12" xfId="3" applyFont="1" applyBorder="1" applyAlignment="1"/>
    <xf numFmtId="164" fontId="4" fillId="0" borderId="0" xfId="3" applyFont="1" applyBorder="1" applyAlignment="1"/>
    <xf numFmtId="164" fontId="4" fillId="0" borderId="13" xfId="3" applyFont="1" applyBorder="1" applyAlignment="1"/>
    <xf numFmtId="0" fontId="4" fillId="0" borderId="12" xfId="2" applyFont="1" applyBorder="1"/>
    <xf numFmtId="167" fontId="12" fillId="0" borderId="0" xfId="5" applyNumberFormat="1" applyFont="1" applyBorder="1"/>
    <xf numFmtId="166" fontId="12" fillId="0" borderId="13" xfId="6" applyNumberFormat="1" applyFont="1" applyBorder="1"/>
    <xf numFmtId="167" fontId="12" fillId="0" borderId="0" xfId="5" applyNumberFormat="1" applyFont="1" applyAlignment="1">
      <alignment horizontal="left"/>
    </xf>
    <xf numFmtId="166" fontId="12" fillId="0" borderId="0" xfId="4" applyNumberFormat="1" applyFont="1" applyBorder="1" applyAlignment="1"/>
    <xf numFmtId="166" fontId="12" fillId="0" borderId="14" xfId="4" applyNumberFormat="1" applyFont="1" applyBorder="1" applyAlignment="1"/>
    <xf numFmtId="166" fontId="12" fillId="0" borderId="18" xfId="4" applyNumberFormat="1" applyFont="1" applyBorder="1" applyAlignment="1"/>
    <xf numFmtId="166" fontId="12" fillId="0" borderId="19" xfId="4" applyNumberFormat="1" applyFont="1" applyBorder="1" applyAlignment="1"/>
    <xf numFmtId="166" fontId="12" fillId="0" borderId="0" xfId="4" applyNumberFormat="1" applyFont="1" applyBorder="1"/>
    <xf numFmtId="166" fontId="12" fillId="0" borderId="0" xfId="4" applyNumberFormat="1" applyFont="1" applyBorder="1" applyAlignment="1">
      <alignment horizontal="left"/>
    </xf>
    <xf numFmtId="166" fontId="12" fillId="0" borderId="0" xfId="4" applyNumberFormat="1" applyFont="1" applyAlignment="1"/>
    <xf numFmtId="0" fontId="4" fillId="0" borderId="10" xfId="2" applyFont="1" applyBorder="1"/>
    <xf numFmtId="0" fontId="4" fillId="0" borderId="17" xfId="2" applyFont="1" applyBorder="1"/>
    <xf numFmtId="0" fontId="4" fillId="0" borderId="11" xfId="2" applyFont="1" applyBorder="1"/>
    <xf numFmtId="164" fontId="4" fillId="0" borderId="12" xfId="2" applyNumberFormat="1" applyFont="1" applyBorder="1"/>
    <xf numFmtId="164" fontId="4" fillId="0" borderId="0" xfId="2" applyNumberFormat="1" applyFont="1"/>
    <xf numFmtId="164" fontId="4" fillId="0" borderId="13" xfId="2" applyNumberFormat="1" applyFont="1" applyBorder="1"/>
  </cellXfs>
  <cellStyles count="8">
    <cellStyle name="Comma 2" xfId="3" xr:uid="{23E7FC77-5F7E-4B99-B062-E5797514456E}"/>
    <cellStyle name="Comma 2 2" xfId="5" xr:uid="{AC0F0925-DE87-4ED1-B337-5A948BCC3CF6}"/>
    <cellStyle name="Comma 3" xfId="7" xr:uid="{F2B9F2DB-B396-4B1E-ACF0-8807B897BCF7}"/>
    <cellStyle name="Normal" xfId="0" builtinId="0"/>
    <cellStyle name="Normal 2" xfId="2" xr:uid="{AF9CC9F8-366F-477F-8BC3-909F278423DF}"/>
    <cellStyle name="Percent" xfId="1" builtinId="5"/>
    <cellStyle name="Percent 2" xfId="4" xr:uid="{F2B2BEAB-6C50-4429-9F0D-E031D426BEE6}"/>
    <cellStyle name="Percent 2 2" xfId="6" xr:uid="{EFEB2264-C6CE-43C4-9AC1-59B16BC44DE9}"/>
  </cellStyles>
  <dxfs count="1078">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bgColor auto="1"/>
        </patternFill>
      </fill>
    </dxf>
    <dxf>
      <font>
        <strike val="0"/>
        <u val="none"/>
        <color rgb="FF00B050"/>
      </font>
    </dxf>
    <dxf>
      <font>
        <color rgb="FFFF0000"/>
      </font>
    </dxf>
    <dxf>
      <font>
        <color rgb="FFFF0000"/>
      </font>
      <fill>
        <patternFill patternType="none"/>
      </fill>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bgColor auto="1"/>
        </patternFill>
      </fill>
    </dxf>
    <dxf>
      <font>
        <strike val="0"/>
        <u val="none"/>
        <color rgb="FF00B050"/>
      </font>
    </dxf>
    <dxf>
      <font>
        <color rgb="FFFF0000"/>
      </font>
    </dxf>
    <dxf>
      <font>
        <color rgb="FFFF0000"/>
      </font>
      <fill>
        <patternFill patternType="none"/>
      </fill>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FF0000"/>
      </font>
    </dxf>
    <dxf>
      <font>
        <color rgb="FF00B050"/>
      </font>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bgColor auto="1"/>
        </patternFill>
      </fill>
    </dxf>
    <dxf>
      <font>
        <strike val="0"/>
        <u val="none"/>
        <color rgb="FF00B050"/>
      </font>
    </dxf>
    <dxf>
      <font>
        <color rgb="FFFF0000"/>
      </font>
    </dxf>
    <dxf>
      <font>
        <color rgb="FFFF0000"/>
      </font>
      <fill>
        <patternFill patternType="none"/>
      </fill>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strike val="0"/>
        <u val="none"/>
        <color rgb="FFFF0000"/>
      </font>
    </dxf>
    <dxf>
      <font>
        <color rgb="FF00B05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588;&#3623;&#3634;&#3617;&#3619;&#3641;&#3657;&#3651;&#3609;&#3585;&#3634;&#3619;&#3627;&#3634;&#3648;&#3591;&#3636;&#3609;\&#3627;&#3640;&#3657;&#3609;\641222%20&#3621;&#3591;&#3607;&#3640;&#3609;&#3649;&#3610;&#3610;&#3585;&#3621;&#3657;&#3623;&#3618;\Template%20V2023.02.03%20(16.3.66)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wad"/>
      <sheetName val="Amanah"/>
      <sheetName val="chase"/>
      <sheetName val="MTC"/>
      <sheetName val="Form - Financial"/>
      <sheetName val="From up"/>
      <sheetName val="NSL"/>
      <sheetName val="auct"/>
      <sheetName val="ns"/>
      <sheetName val="mos"/>
      <sheetName val="Price"/>
      <sheetName val="Mega"/>
      <sheetName val="CPALL"/>
      <sheetName val="CPAXT"/>
      <sheetName val="SVT"/>
      <sheetName val="rph"/>
      <sheetName val="Centel"/>
      <sheetName val="CPALL update"/>
      <sheetName val="com 7"/>
      <sheetName val="Bam"/>
      <sheetName val="Tog"/>
      <sheetName val="Q-CON"/>
      <sheetName val="xo"/>
      <sheetName val="sabina"/>
      <sheetName val="D"/>
      <sheetName val="update"/>
      <sheetName val="Sheet1"/>
    </sheetNames>
    <sheetDataSet>
      <sheetData sheetId="0"/>
      <sheetData sheetId="1"/>
      <sheetData sheetId="2"/>
      <sheetData sheetId="3"/>
      <sheetData sheetId="4"/>
      <sheetData sheetId="5"/>
      <sheetData sheetId="6"/>
      <sheetData sheetId="7"/>
      <sheetData sheetId="8"/>
      <sheetData sheetId="9"/>
      <sheetData sheetId="10">
        <row r="1">
          <cell r="A1" t="str">
            <v>Name</v>
          </cell>
          <cell r="B1" t="str">
            <v>Last</v>
          </cell>
          <cell r="C1" t="str">
            <v>Chg%</v>
          </cell>
          <cell r="D1" t="str">
            <v>Volume</v>
          </cell>
          <cell r="E1" t="str">
            <v>Value (k)</v>
          </cell>
          <cell r="F1" t="str">
            <v>MCap (M)</v>
          </cell>
        </row>
        <row r="2">
          <cell r="A2" t="str">
            <v>Average</v>
          </cell>
          <cell r="B2">
            <v>17.61</v>
          </cell>
          <cell r="C2">
            <v>0.93</v>
          </cell>
          <cell r="D2">
            <v>8549515</v>
          </cell>
          <cell r="E2">
            <v>74375.429999999993</v>
          </cell>
          <cell r="F2">
            <v>24047.86</v>
          </cell>
        </row>
        <row r="3">
          <cell r="A3" t="str">
            <v>24CS</v>
          </cell>
          <cell r="B3">
            <v>1.82</v>
          </cell>
          <cell r="C3">
            <v>1.1100000000000001</v>
          </cell>
          <cell r="D3">
            <v>2175300</v>
          </cell>
          <cell r="E3">
            <v>4009</v>
          </cell>
          <cell r="F3">
            <v>791</v>
          </cell>
        </row>
        <row r="4">
          <cell r="A4" t="str">
            <v>2S</v>
          </cell>
          <cell r="B4">
            <v>3.06</v>
          </cell>
          <cell r="C4">
            <v>0</v>
          </cell>
          <cell r="D4">
            <v>90600</v>
          </cell>
          <cell r="E4">
            <v>275</v>
          </cell>
          <cell r="F4">
            <v>1694</v>
          </cell>
        </row>
        <row r="5">
          <cell r="A5" t="str">
            <v>3K-BAT</v>
          </cell>
          <cell r="B5">
            <v>50</v>
          </cell>
          <cell r="C5">
            <v>0</v>
          </cell>
          <cell r="D5">
            <v>100</v>
          </cell>
          <cell r="E5">
            <v>5</v>
          </cell>
          <cell r="F5">
            <v>3920</v>
          </cell>
        </row>
        <row r="6">
          <cell r="A6" t="str">
            <v>7UP</v>
          </cell>
          <cell r="B6">
            <v>0.52</v>
          </cell>
          <cell r="C6">
            <v>0</v>
          </cell>
          <cell r="D6">
            <v>341481000</v>
          </cell>
          <cell r="E6">
            <v>187046</v>
          </cell>
          <cell r="F6">
            <v>2674</v>
          </cell>
        </row>
        <row r="7">
          <cell r="A7" t="str">
            <v>A</v>
          </cell>
          <cell r="B7">
            <v>5.0999999999999996</v>
          </cell>
          <cell r="C7">
            <v>0.99</v>
          </cell>
          <cell r="D7">
            <v>1500</v>
          </cell>
          <cell r="E7">
            <v>8</v>
          </cell>
          <cell r="F7">
            <v>5047</v>
          </cell>
        </row>
        <row r="8">
          <cell r="A8" t="str">
            <v>A5</v>
          </cell>
          <cell r="B8">
            <v>5</v>
          </cell>
          <cell r="C8">
            <v>-1.96</v>
          </cell>
          <cell r="D8">
            <v>1602500</v>
          </cell>
          <cell r="E8">
            <v>8092</v>
          </cell>
          <cell r="F8">
            <v>6107</v>
          </cell>
        </row>
        <row r="9">
          <cell r="A9" t="str">
            <v>AAI</v>
          </cell>
          <cell r="B9">
            <v>3.82</v>
          </cell>
          <cell r="C9">
            <v>0</v>
          </cell>
          <cell r="D9">
            <v>50031000</v>
          </cell>
          <cell r="E9">
            <v>191262</v>
          </cell>
          <cell r="F9">
            <v>8925</v>
          </cell>
        </row>
        <row r="10">
          <cell r="A10" t="str">
            <v>AAV</v>
          </cell>
          <cell r="B10">
            <v>2.94</v>
          </cell>
          <cell r="C10">
            <v>2.8</v>
          </cell>
          <cell r="D10">
            <v>178987800</v>
          </cell>
          <cell r="E10">
            <v>520693</v>
          </cell>
          <cell r="F10">
            <v>35033</v>
          </cell>
        </row>
        <row r="11">
          <cell r="A11" t="str">
            <v>ABM</v>
          </cell>
          <cell r="B11">
            <v>1.4</v>
          </cell>
          <cell r="C11">
            <v>-1.41</v>
          </cell>
          <cell r="D11">
            <v>170800</v>
          </cell>
          <cell r="E11">
            <v>240</v>
          </cell>
          <cell r="F11">
            <v>568</v>
          </cell>
        </row>
        <row r="12">
          <cell r="A12" t="str">
            <v>ACAP</v>
          </cell>
          <cell r="B12">
            <v>0.33</v>
          </cell>
          <cell r="C12">
            <v>0</v>
          </cell>
          <cell r="D12">
            <v>0</v>
          </cell>
          <cell r="E12">
            <v>0</v>
          </cell>
          <cell r="F12">
            <v>134</v>
          </cell>
        </row>
        <row r="13">
          <cell r="A13" t="str">
            <v>ACC</v>
          </cell>
          <cell r="B13">
            <v>0.91</v>
          </cell>
          <cell r="C13">
            <v>-1.0900000000000001</v>
          </cell>
          <cell r="D13">
            <v>1439400</v>
          </cell>
          <cell r="E13">
            <v>1314</v>
          </cell>
          <cell r="F13">
            <v>1209</v>
          </cell>
        </row>
        <row r="14">
          <cell r="A14" t="str">
            <v>ACE</v>
          </cell>
          <cell r="B14">
            <v>1.82</v>
          </cell>
          <cell r="C14">
            <v>1.1100000000000001</v>
          </cell>
          <cell r="D14">
            <v>5015900</v>
          </cell>
          <cell r="E14">
            <v>9160</v>
          </cell>
          <cell r="F14">
            <v>18520</v>
          </cell>
        </row>
        <row r="15">
          <cell r="A15" t="str">
            <v>ACG</v>
          </cell>
          <cell r="B15">
            <v>1.56</v>
          </cell>
          <cell r="C15">
            <v>0.65</v>
          </cell>
          <cell r="D15">
            <v>1000</v>
          </cell>
          <cell r="E15">
            <v>2</v>
          </cell>
          <cell r="F15">
            <v>936</v>
          </cell>
        </row>
        <row r="16">
          <cell r="A16" t="str">
            <v>ADB</v>
          </cell>
          <cell r="B16">
            <v>1.21</v>
          </cell>
          <cell r="C16">
            <v>1.68</v>
          </cell>
          <cell r="D16">
            <v>326000</v>
          </cell>
          <cell r="E16">
            <v>397</v>
          </cell>
          <cell r="F16">
            <v>893</v>
          </cell>
        </row>
        <row r="17">
          <cell r="A17" t="str">
            <v>ADD</v>
          </cell>
          <cell r="B17">
            <v>7.8</v>
          </cell>
          <cell r="C17">
            <v>16.420000000000002</v>
          </cell>
          <cell r="D17">
            <v>3234500</v>
          </cell>
          <cell r="E17">
            <v>25648</v>
          </cell>
          <cell r="F17">
            <v>1264</v>
          </cell>
        </row>
        <row r="18">
          <cell r="A18" t="str">
            <v>ADVANC</v>
          </cell>
          <cell r="B18">
            <v>214</v>
          </cell>
          <cell r="C18">
            <v>-2.2799999999999998</v>
          </cell>
          <cell r="D18">
            <v>12837200</v>
          </cell>
          <cell r="E18">
            <v>2763963</v>
          </cell>
          <cell r="F18">
            <v>645404</v>
          </cell>
        </row>
        <row r="19">
          <cell r="A19" t="str">
            <v>AEONTS</v>
          </cell>
          <cell r="B19">
            <v>174</v>
          </cell>
          <cell r="C19">
            <v>-0.85</v>
          </cell>
          <cell r="D19">
            <v>228100</v>
          </cell>
          <cell r="E19">
            <v>39711</v>
          </cell>
          <cell r="F19">
            <v>44750</v>
          </cell>
        </row>
        <row r="20">
          <cell r="A20" t="str">
            <v>AF</v>
          </cell>
          <cell r="B20">
            <v>1.23</v>
          </cell>
          <cell r="C20">
            <v>0</v>
          </cell>
          <cell r="D20">
            <v>1266900</v>
          </cell>
          <cell r="E20">
            <v>1546</v>
          </cell>
          <cell r="F20">
            <v>1952</v>
          </cell>
        </row>
        <row r="21">
          <cell r="A21" t="str">
            <v>AFC</v>
          </cell>
          <cell r="B21">
            <v>7.15</v>
          </cell>
          <cell r="C21">
            <v>-4.03</v>
          </cell>
          <cell r="D21">
            <v>0</v>
          </cell>
          <cell r="E21">
            <v>0</v>
          </cell>
          <cell r="F21">
            <v>326</v>
          </cell>
        </row>
        <row r="22">
          <cell r="A22" t="str">
            <v>AGE</v>
          </cell>
          <cell r="B22">
            <v>2.2799999999999998</v>
          </cell>
          <cell r="C22">
            <v>0</v>
          </cell>
          <cell r="D22">
            <v>3644300</v>
          </cell>
          <cell r="E22">
            <v>8399</v>
          </cell>
          <cell r="F22">
            <v>2776</v>
          </cell>
        </row>
        <row r="23">
          <cell r="A23" t="str">
            <v>AH</v>
          </cell>
          <cell r="B23">
            <v>34.5</v>
          </cell>
          <cell r="C23">
            <v>-0.72</v>
          </cell>
          <cell r="D23">
            <v>1509700</v>
          </cell>
          <cell r="E23">
            <v>51572</v>
          </cell>
          <cell r="F23">
            <v>12419</v>
          </cell>
        </row>
        <row r="24">
          <cell r="A24" t="str">
            <v>AHC</v>
          </cell>
          <cell r="B24">
            <v>18.600000000000001</v>
          </cell>
          <cell r="C24">
            <v>-0.53</v>
          </cell>
          <cell r="D24">
            <v>20700</v>
          </cell>
          <cell r="E24">
            <v>390</v>
          </cell>
          <cell r="F24">
            <v>2788</v>
          </cell>
        </row>
        <row r="25">
          <cell r="A25" t="str">
            <v>AI</v>
          </cell>
          <cell r="B25">
            <v>5.25</v>
          </cell>
          <cell r="C25">
            <v>0.96</v>
          </cell>
          <cell r="D25">
            <v>88500</v>
          </cell>
          <cell r="E25">
            <v>463</v>
          </cell>
          <cell r="F25">
            <v>3710</v>
          </cell>
        </row>
        <row r="26">
          <cell r="A26" t="str">
            <v>AIE</v>
          </cell>
          <cell r="B26">
            <v>1.74</v>
          </cell>
          <cell r="C26">
            <v>-1.1399999999999999</v>
          </cell>
          <cell r="D26">
            <v>2453100</v>
          </cell>
          <cell r="E26">
            <v>4295</v>
          </cell>
          <cell r="F26">
            <v>2450</v>
          </cell>
        </row>
        <row r="27">
          <cell r="A27" t="str">
            <v>AIRA</v>
          </cell>
          <cell r="B27">
            <v>1.81</v>
          </cell>
          <cell r="C27">
            <v>-5.24</v>
          </cell>
          <cell r="D27">
            <v>74700</v>
          </cell>
          <cell r="E27">
            <v>135</v>
          </cell>
          <cell r="F27">
            <v>11430</v>
          </cell>
        </row>
        <row r="28">
          <cell r="A28" t="str">
            <v>AIT</v>
          </cell>
          <cell r="B28">
            <v>4.9400000000000004</v>
          </cell>
          <cell r="C28">
            <v>-2.1800000000000002</v>
          </cell>
          <cell r="D28">
            <v>4387800</v>
          </cell>
          <cell r="E28">
            <v>21712</v>
          </cell>
          <cell r="F28">
            <v>7157</v>
          </cell>
        </row>
        <row r="29">
          <cell r="A29" t="str">
            <v>AJ</v>
          </cell>
          <cell r="B29">
            <v>9.1999999999999993</v>
          </cell>
          <cell r="C29">
            <v>1.1000000000000001</v>
          </cell>
          <cell r="D29">
            <v>100100</v>
          </cell>
          <cell r="E29">
            <v>916</v>
          </cell>
          <cell r="F29">
            <v>4004</v>
          </cell>
        </row>
        <row r="30">
          <cell r="A30" t="str">
            <v>AJA</v>
          </cell>
          <cell r="B30">
            <v>0.2</v>
          </cell>
          <cell r="C30">
            <v>0</v>
          </cell>
          <cell r="D30">
            <v>8036100</v>
          </cell>
          <cell r="E30">
            <v>1609</v>
          </cell>
          <cell r="F30">
            <v>1071</v>
          </cell>
        </row>
        <row r="31">
          <cell r="A31" t="str">
            <v>AKP</v>
          </cell>
          <cell r="B31">
            <v>1.34</v>
          </cell>
          <cell r="C31">
            <v>1.52</v>
          </cell>
          <cell r="D31">
            <v>276000</v>
          </cell>
          <cell r="E31">
            <v>368</v>
          </cell>
          <cell r="F31">
            <v>533</v>
          </cell>
        </row>
        <row r="32">
          <cell r="A32" t="str">
            <v>AKR</v>
          </cell>
          <cell r="B32">
            <v>0.92</v>
          </cell>
          <cell r="C32">
            <v>2.2200000000000002</v>
          </cell>
          <cell r="D32">
            <v>2222500</v>
          </cell>
          <cell r="E32">
            <v>2037</v>
          </cell>
          <cell r="F32">
            <v>1339</v>
          </cell>
        </row>
        <row r="33">
          <cell r="A33" t="str">
            <v>ALL</v>
          </cell>
          <cell r="B33">
            <v>0.05</v>
          </cell>
          <cell r="C33">
            <v>25</v>
          </cell>
          <cell r="D33">
            <v>11907700</v>
          </cell>
          <cell r="E33">
            <v>595</v>
          </cell>
          <cell r="F33">
            <v>103</v>
          </cell>
        </row>
        <row r="34">
          <cell r="A34" t="str">
            <v>ALLA</v>
          </cell>
          <cell r="B34">
            <v>1.4</v>
          </cell>
          <cell r="C34">
            <v>-0.71</v>
          </cell>
          <cell r="D34">
            <v>213200</v>
          </cell>
          <cell r="E34">
            <v>299</v>
          </cell>
          <cell r="F34">
            <v>846</v>
          </cell>
        </row>
        <row r="35">
          <cell r="A35" t="str">
            <v>ALPHAX</v>
          </cell>
          <cell r="B35">
            <v>1.32</v>
          </cell>
          <cell r="C35">
            <v>-1.49</v>
          </cell>
          <cell r="D35">
            <v>9512600</v>
          </cell>
          <cell r="E35">
            <v>12677</v>
          </cell>
          <cell r="F35">
            <v>2917</v>
          </cell>
        </row>
        <row r="36">
          <cell r="A36" t="str">
            <v>ALT</v>
          </cell>
          <cell r="B36">
            <v>1.93</v>
          </cell>
          <cell r="C36">
            <v>1.05</v>
          </cell>
          <cell r="D36">
            <v>130600</v>
          </cell>
          <cell r="E36">
            <v>251</v>
          </cell>
          <cell r="F36">
            <v>2242</v>
          </cell>
        </row>
        <row r="37">
          <cell r="A37" t="str">
            <v>ALUCON</v>
          </cell>
          <cell r="B37">
            <v>179.5</v>
          </cell>
          <cell r="C37">
            <v>-0.28000000000000003</v>
          </cell>
          <cell r="D37">
            <v>400</v>
          </cell>
          <cell r="E37">
            <v>72</v>
          </cell>
          <cell r="F37">
            <v>7754</v>
          </cell>
        </row>
        <row r="38">
          <cell r="A38" t="str">
            <v>AMA</v>
          </cell>
          <cell r="B38">
            <v>4.34</v>
          </cell>
          <cell r="C38">
            <v>-0.46</v>
          </cell>
          <cell r="D38">
            <v>250500</v>
          </cell>
          <cell r="E38">
            <v>1086</v>
          </cell>
          <cell r="F38">
            <v>2310</v>
          </cell>
        </row>
        <row r="39">
          <cell r="A39" t="str">
            <v>AMANAH</v>
          </cell>
          <cell r="B39">
            <v>2.56</v>
          </cell>
          <cell r="C39">
            <v>0</v>
          </cell>
          <cell r="D39">
            <v>4515800</v>
          </cell>
          <cell r="E39">
            <v>11659</v>
          </cell>
          <cell r="F39">
            <v>2860</v>
          </cell>
        </row>
        <row r="40">
          <cell r="A40" t="str">
            <v>AMARC</v>
          </cell>
          <cell r="B40">
            <v>1.86</v>
          </cell>
          <cell r="C40">
            <v>-1.59</v>
          </cell>
          <cell r="D40">
            <v>1077500</v>
          </cell>
          <cell r="E40">
            <v>2021</v>
          </cell>
          <cell r="F40">
            <v>790</v>
          </cell>
        </row>
        <row r="41">
          <cell r="A41" t="str">
            <v>AMARIN</v>
          </cell>
          <cell r="B41">
            <v>4.4800000000000004</v>
          </cell>
          <cell r="C41">
            <v>-0.44</v>
          </cell>
          <cell r="D41">
            <v>140400</v>
          </cell>
          <cell r="E41">
            <v>629</v>
          </cell>
          <cell r="F41">
            <v>4492</v>
          </cell>
        </row>
        <row r="42">
          <cell r="A42" t="str">
            <v>AMATA</v>
          </cell>
          <cell r="B42">
            <v>24.5</v>
          </cell>
          <cell r="C42">
            <v>-0.41</v>
          </cell>
          <cell r="D42">
            <v>3506000</v>
          </cell>
          <cell r="E42">
            <v>85950</v>
          </cell>
          <cell r="F42">
            <v>28175</v>
          </cell>
        </row>
        <row r="43">
          <cell r="A43" t="str">
            <v>AMATAV</v>
          </cell>
          <cell r="B43">
            <v>6.15</v>
          </cell>
          <cell r="C43">
            <v>-2.38</v>
          </cell>
          <cell r="D43">
            <v>106300</v>
          </cell>
          <cell r="E43">
            <v>661</v>
          </cell>
          <cell r="F43">
            <v>5844</v>
          </cell>
        </row>
        <row r="44">
          <cell r="A44" t="str">
            <v>AMC</v>
          </cell>
          <cell r="B44">
            <v>3.24</v>
          </cell>
          <cell r="C44">
            <v>5.19</v>
          </cell>
          <cell r="D44">
            <v>1978200</v>
          </cell>
          <cell r="E44">
            <v>6267</v>
          </cell>
          <cell r="F44">
            <v>1556</v>
          </cell>
        </row>
        <row r="45">
          <cell r="A45" t="str">
            <v>AMR</v>
          </cell>
          <cell r="B45">
            <v>2.52</v>
          </cell>
          <cell r="C45">
            <v>-3.82</v>
          </cell>
          <cell r="D45">
            <v>14612000</v>
          </cell>
          <cell r="E45">
            <v>39097</v>
          </cell>
          <cell r="F45">
            <v>1500</v>
          </cell>
        </row>
        <row r="46">
          <cell r="A46" t="str">
            <v>ANAN</v>
          </cell>
          <cell r="B46">
            <v>0.8</v>
          </cell>
          <cell r="C46">
            <v>0</v>
          </cell>
          <cell r="D46">
            <v>14716500</v>
          </cell>
          <cell r="E46">
            <v>11768</v>
          </cell>
          <cell r="F46">
            <v>3333</v>
          </cell>
        </row>
        <row r="47">
          <cell r="A47" t="str">
            <v>AOT</v>
          </cell>
          <cell r="B47">
            <v>73.25</v>
          </cell>
          <cell r="C47">
            <v>1.74</v>
          </cell>
          <cell r="D47">
            <v>47289200</v>
          </cell>
          <cell r="E47">
            <v>3454313</v>
          </cell>
          <cell r="F47">
            <v>1042856</v>
          </cell>
        </row>
        <row r="48">
          <cell r="A48" t="str">
            <v>AP</v>
          </cell>
          <cell r="B48">
            <v>12.4</v>
          </cell>
          <cell r="C48">
            <v>-0.8</v>
          </cell>
          <cell r="D48">
            <v>4843800</v>
          </cell>
          <cell r="E48">
            <v>60529</v>
          </cell>
          <cell r="F48">
            <v>39638</v>
          </cell>
        </row>
        <row r="49">
          <cell r="A49" t="str">
            <v>APCO</v>
          </cell>
          <cell r="B49">
            <v>5.85</v>
          </cell>
          <cell r="C49">
            <v>1.74</v>
          </cell>
          <cell r="D49">
            <v>331600</v>
          </cell>
          <cell r="E49">
            <v>1930</v>
          </cell>
          <cell r="F49">
            <v>3540</v>
          </cell>
        </row>
        <row r="50">
          <cell r="A50" t="str">
            <v>APCS</v>
          </cell>
          <cell r="B50">
            <v>4.12</v>
          </cell>
          <cell r="C50">
            <v>-0.96</v>
          </cell>
          <cell r="D50">
            <v>36600</v>
          </cell>
          <cell r="E50">
            <v>149</v>
          </cell>
          <cell r="F50">
            <v>2732</v>
          </cell>
        </row>
        <row r="51">
          <cell r="A51" t="str">
            <v>APEX</v>
          </cell>
          <cell r="B51">
            <v>0.04</v>
          </cell>
          <cell r="C51">
            <v>0</v>
          </cell>
          <cell r="D51">
            <v>0</v>
          </cell>
          <cell r="E51">
            <v>0</v>
          </cell>
          <cell r="F51">
            <v>0</v>
          </cell>
        </row>
        <row r="52">
          <cell r="A52" t="str">
            <v>APP</v>
          </cell>
          <cell r="B52">
            <v>2.8</v>
          </cell>
          <cell r="C52">
            <v>-0.71</v>
          </cell>
          <cell r="D52">
            <v>1610700</v>
          </cell>
          <cell r="E52">
            <v>4615</v>
          </cell>
          <cell r="F52">
            <v>795</v>
          </cell>
        </row>
        <row r="53">
          <cell r="A53" t="str">
            <v>APURE</v>
          </cell>
          <cell r="B53">
            <v>4.8600000000000003</v>
          </cell>
          <cell r="C53">
            <v>0.83</v>
          </cell>
          <cell r="D53">
            <v>1145100</v>
          </cell>
          <cell r="E53">
            <v>5562</v>
          </cell>
          <cell r="F53">
            <v>4657</v>
          </cell>
        </row>
        <row r="54">
          <cell r="A54" t="str">
            <v>AQ</v>
          </cell>
          <cell r="B54">
            <v>0.02</v>
          </cell>
          <cell r="C54">
            <v>0</v>
          </cell>
          <cell r="D54">
            <v>0</v>
          </cell>
          <cell r="E54">
            <v>0</v>
          </cell>
          <cell r="F54">
            <v>1874</v>
          </cell>
        </row>
        <row r="55">
          <cell r="A55" t="str">
            <v>AQUA</v>
          </cell>
          <cell r="B55">
            <v>0.41</v>
          </cell>
          <cell r="C55">
            <v>0</v>
          </cell>
          <cell r="D55">
            <v>6724600</v>
          </cell>
          <cell r="E55">
            <v>2763</v>
          </cell>
          <cell r="F55">
            <v>2424</v>
          </cell>
        </row>
        <row r="56">
          <cell r="A56" t="str">
            <v>ARIN</v>
          </cell>
          <cell r="B56">
            <v>4.8</v>
          </cell>
          <cell r="C56">
            <v>0.42</v>
          </cell>
          <cell r="D56">
            <v>85600</v>
          </cell>
          <cell r="E56">
            <v>405</v>
          </cell>
          <cell r="F56">
            <v>2868</v>
          </cell>
        </row>
        <row r="57">
          <cell r="A57" t="str">
            <v>ARIP</v>
          </cell>
          <cell r="B57">
            <v>1</v>
          </cell>
          <cell r="C57">
            <v>-3.85</v>
          </cell>
          <cell r="D57">
            <v>2388300</v>
          </cell>
          <cell r="E57">
            <v>2420</v>
          </cell>
          <cell r="F57">
            <v>471</v>
          </cell>
        </row>
        <row r="58">
          <cell r="A58" t="str">
            <v>ARROW</v>
          </cell>
          <cell r="B58">
            <v>6.95</v>
          </cell>
          <cell r="C58">
            <v>-0.71</v>
          </cell>
          <cell r="D58">
            <v>7200</v>
          </cell>
          <cell r="E58">
            <v>51</v>
          </cell>
          <cell r="F58">
            <v>1811</v>
          </cell>
        </row>
        <row r="59">
          <cell r="A59" t="str">
            <v>AS</v>
          </cell>
          <cell r="B59">
            <v>11.6</v>
          </cell>
          <cell r="C59">
            <v>0.87</v>
          </cell>
          <cell r="D59">
            <v>235200</v>
          </cell>
          <cell r="E59">
            <v>2713</v>
          </cell>
          <cell r="F59">
            <v>6235</v>
          </cell>
        </row>
        <row r="60">
          <cell r="A60" t="str">
            <v>ASAP</v>
          </cell>
          <cell r="B60">
            <v>2.36</v>
          </cell>
          <cell r="C60">
            <v>0</v>
          </cell>
          <cell r="D60">
            <v>99900</v>
          </cell>
          <cell r="E60">
            <v>238</v>
          </cell>
          <cell r="F60">
            <v>1757</v>
          </cell>
        </row>
        <row r="61">
          <cell r="A61" t="str">
            <v>ASEFA</v>
          </cell>
          <cell r="B61">
            <v>4.08</v>
          </cell>
          <cell r="C61">
            <v>1.49</v>
          </cell>
          <cell r="D61">
            <v>679200</v>
          </cell>
          <cell r="E61">
            <v>2743</v>
          </cell>
          <cell r="F61">
            <v>2266</v>
          </cell>
        </row>
        <row r="62">
          <cell r="A62" t="str">
            <v>ASIA</v>
          </cell>
          <cell r="B62">
            <v>6.9</v>
          </cell>
          <cell r="C62">
            <v>0.73</v>
          </cell>
          <cell r="D62">
            <v>11100</v>
          </cell>
          <cell r="E62">
            <v>76</v>
          </cell>
          <cell r="F62">
            <v>2208</v>
          </cell>
        </row>
        <row r="63">
          <cell r="A63" t="str">
            <v>ASIAN</v>
          </cell>
          <cell r="B63">
            <v>8.35</v>
          </cell>
          <cell r="C63">
            <v>-1.18</v>
          </cell>
          <cell r="D63">
            <v>8212700</v>
          </cell>
          <cell r="E63">
            <v>69525</v>
          </cell>
          <cell r="F63">
            <v>7083</v>
          </cell>
        </row>
        <row r="64">
          <cell r="A64" t="str">
            <v>ASIMAR</v>
          </cell>
          <cell r="B64">
            <v>1.53</v>
          </cell>
          <cell r="C64">
            <v>0</v>
          </cell>
          <cell r="D64">
            <v>7400</v>
          </cell>
          <cell r="E64">
            <v>11</v>
          </cell>
          <cell r="F64">
            <v>390</v>
          </cell>
        </row>
        <row r="65">
          <cell r="A65" t="str">
            <v>ASK</v>
          </cell>
          <cell r="B65">
            <v>25.25</v>
          </cell>
          <cell r="C65">
            <v>0</v>
          </cell>
          <cell r="D65">
            <v>844700</v>
          </cell>
          <cell r="E65">
            <v>21289</v>
          </cell>
          <cell r="F65">
            <v>13592</v>
          </cell>
        </row>
        <row r="66">
          <cell r="A66" t="str">
            <v>ASN</v>
          </cell>
          <cell r="B66">
            <v>2.34</v>
          </cell>
          <cell r="C66">
            <v>0.86</v>
          </cell>
          <cell r="D66">
            <v>19800</v>
          </cell>
          <cell r="E66">
            <v>44</v>
          </cell>
          <cell r="F66">
            <v>438</v>
          </cell>
        </row>
        <row r="67">
          <cell r="A67" t="str">
            <v>ASP</v>
          </cell>
          <cell r="B67">
            <v>2.94</v>
          </cell>
          <cell r="C67">
            <v>0.68</v>
          </cell>
          <cell r="D67">
            <v>1237300</v>
          </cell>
          <cell r="E67">
            <v>3636</v>
          </cell>
          <cell r="F67">
            <v>6191</v>
          </cell>
        </row>
        <row r="68">
          <cell r="A68" t="str">
            <v>ASW</v>
          </cell>
          <cell r="B68">
            <v>8.4</v>
          </cell>
          <cell r="C68">
            <v>1.2</v>
          </cell>
          <cell r="D68">
            <v>1122800</v>
          </cell>
          <cell r="E68">
            <v>9417</v>
          </cell>
          <cell r="F68">
            <v>7598</v>
          </cell>
        </row>
        <row r="69">
          <cell r="A69" t="str">
            <v>ATP30</v>
          </cell>
          <cell r="B69">
            <v>1.05</v>
          </cell>
          <cell r="C69">
            <v>0</v>
          </cell>
          <cell r="D69">
            <v>1222200</v>
          </cell>
          <cell r="E69">
            <v>1286</v>
          </cell>
          <cell r="F69">
            <v>723</v>
          </cell>
        </row>
        <row r="70">
          <cell r="A70" t="str">
            <v>AU</v>
          </cell>
          <cell r="B70">
            <v>10.4</v>
          </cell>
          <cell r="C70">
            <v>0</v>
          </cell>
          <cell r="D70">
            <v>294200</v>
          </cell>
          <cell r="E70">
            <v>3067</v>
          </cell>
          <cell r="F70">
            <v>8890</v>
          </cell>
        </row>
        <row r="71">
          <cell r="A71" t="str">
            <v>AUCT</v>
          </cell>
          <cell r="B71">
            <v>10.9</v>
          </cell>
          <cell r="C71">
            <v>0.93</v>
          </cell>
          <cell r="D71">
            <v>1669600</v>
          </cell>
          <cell r="E71">
            <v>18048</v>
          </cell>
          <cell r="F71">
            <v>6160</v>
          </cell>
        </row>
        <row r="72">
          <cell r="A72" t="str">
            <v>AURA</v>
          </cell>
          <cell r="B72">
            <v>17.2</v>
          </cell>
          <cell r="C72">
            <v>2.99</v>
          </cell>
          <cell r="D72">
            <v>2828500</v>
          </cell>
          <cell r="E72">
            <v>48072</v>
          </cell>
          <cell r="F72">
            <v>22811</v>
          </cell>
        </row>
        <row r="73">
          <cell r="A73" t="str">
            <v>AWC</v>
          </cell>
          <cell r="B73">
            <v>4.38</v>
          </cell>
          <cell r="C73">
            <v>5.29</v>
          </cell>
          <cell r="D73">
            <v>206105100</v>
          </cell>
          <cell r="E73">
            <v>893319</v>
          </cell>
          <cell r="F73">
            <v>141450</v>
          </cell>
        </row>
        <row r="74">
          <cell r="A74" t="str">
            <v>AYUD</v>
          </cell>
          <cell r="B74">
            <v>38.75</v>
          </cell>
          <cell r="C74">
            <v>-1.9</v>
          </cell>
          <cell r="D74">
            <v>4200</v>
          </cell>
          <cell r="E74">
            <v>163</v>
          </cell>
          <cell r="F74">
            <v>15181</v>
          </cell>
        </row>
        <row r="75">
          <cell r="A75" t="str">
            <v>B</v>
          </cell>
          <cell r="B75">
            <v>7.0000000000000007E-2</v>
          </cell>
          <cell r="C75">
            <v>16.670000000000002</v>
          </cell>
          <cell r="D75">
            <v>40455100</v>
          </cell>
          <cell r="E75">
            <v>2694</v>
          </cell>
          <cell r="F75">
            <v>1453</v>
          </cell>
        </row>
        <row r="76">
          <cell r="A76" t="str">
            <v>B52</v>
          </cell>
          <cell r="B76">
            <v>1.3</v>
          </cell>
          <cell r="C76">
            <v>3.17</v>
          </cell>
          <cell r="D76">
            <v>31400</v>
          </cell>
          <cell r="E76">
            <v>41</v>
          </cell>
          <cell r="F76">
            <v>959</v>
          </cell>
        </row>
        <row r="77">
          <cell r="A77" t="str">
            <v>BA</v>
          </cell>
          <cell r="B77">
            <v>17.2</v>
          </cell>
          <cell r="C77">
            <v>1.78</v>
          </cell>
          <cell r="D77">
            <v>12524200</v>
          </cell>
          <cell r="E77">
            <v>216523</v>
          </cell>
          <cell r="F77">
            <v>36120</v>
          </cell>
        </row>
        <row r="78">
          <cell r="A78" t="str">
            <v>BAFS</v>
          </cell>
          <cell r="B78">
            <v>30.75</v>
          </cell>
          <cell r="C78">
            <v>0.82</v>
          </cell>
          <cell r="D78">
            <v>356200</v>
          </cell>
          <cell r="E78">
            <v>11013</v>
          </cell>
          <cell r="F78">
            <v>19762</v>
          </cell>
        </row>
        <row r="79">
          <cell r="A79" t="str">
            <v>BAM</v>
          </cell>
          <cell r="B79">
            <v>11.9</v>
          </cell>
          <cell r="C79">
            <v>4.3899999999999997</v>
          </cell>
          <cell r="D79">
            <v>21429800</v>
          </cell>
          <cell r="E79">
            <v>249931</v>
          </cell>
          <cell r="F79">
            <v>38785</v>
          </cell>
        </row>
        <row r="80">
          <cell r="A80" t="str">
            <v>BANPU</v>
          </cell>
          <cell r="B80">
            <v>8.8000000000000007</v>
          </cell>
          <cell r="C80">
            <v>-2.76</v>
          </cell>
          <cell r="D80">
            <v>106128300</v>
          </cell>
          <cell r="E80">
            <v>945374</v>
          </cell>
          <cell r="F80">
            <v>73551</v>
          </cell>
        </row>
        <row r="81">
          <cell r="A81" t="str">
            <v>BAY</v>
          </cell>
          <cell r="B81">
            <v>33.75</v>
          </cell>
          <cell r="C81">
            <v>3.85</v>
          </cell>
          <cell r="D81">
            <v>1895600</v>
          </cell>
          <cell r="E81">
            <v>62625</v>
          </cell>
          <cell r="F81">
            <v>248257</v>
          </cell>
        </row>
        <row r="82">
          <cell r="A82" t="str">
            <v>BBGI</v>
          </cell>
          <cell r="B82">
            <v>4.88</v>
          </cell>
          <cell r="C82">
            <v>-0.41</v>
          </cell>
          <cell r="D82">
            <v>317400</v>
          </cell>
          <cell r="E82">
            <v>1547</v>
          </cell>
          <cell r="F82">
            <v>7028</v>
          </cell>
        </row>
        <row r="83">
          <cell r="A83" t="str">
            <v>BBIK</v>
          </cell>
          <cell r="B83">
            <v>118</v>
          </cell>
          <cell r="C83">
            <v>-0.84</v>
          </cell>
          <cell r="D83">
            <v>214100</v>
          </cell>
          <cell r="E83">
            <v>25368</v>
          </cell>
          <cell r="F83">
            <v>12739</v>
          </cell>
        </row>
        <row r="84">
          <cell r="A84" t="str">
            <v>BBL</v>
          </cell>
          <cell r="B84">
            <v>170.5</v>
          </cell>
          <cell r="C84">
            <v>0.59</v>
          </cell>
          <cell r="D84">
            <v>4997500</v>
          </cell>
          <cell r="E84">
            <v>849278</v>
          </cell>
          <cell r="F84">
            <v>326412</v>
          </cell>
        </row>
        <row r="85">
          <cell r="A85" t="str">
            <v>BC</v>
          </cell>
          <cell r="B85">
            <v>1.1599999999999999</v>
          </cell>
          <cell r="C85">
            <v>-3.33</v>
          </cell>
          <cell r="D85">
            <v>93500</v>
          </cell>
          <cell r="E85">
            <v>109</v>
          </cell>
          <cell r="F85">
            <v>662</v>
          </cell>
        </row>
        <row r="86">
          <cell r="A86" t="str">
            <v>BCH</v>
          </cell>
          <cell r="B86">
            <v>19.600000000000001</v>
          </cell>
          <cell r="C86">
            <v>0.51</v>
          </cell>
          <cell r="D86">
            <v>10135700</v>
          </cell>
          <cell r="E86">
            <v>197965</v>
          </cell>
          <cell r="F86">
            <v>49376</v>
          </cell>
        </row>
        <row r="87">
          <cell r="A87" t="str">
            <v>BCP</v>
          </cell>
          <cell r="B87">
            <v>39.75</v>
          </cell>
          <cell r="C87">
            <v>1.92</v>
          </cell>
          <cell r="D87">
            <v>16114900</v>
          </cell>
          <cell r="E87">
            <v>637806</v>
          </cell>
          <cell r="F87">
            <v>54733</v>
          </cell>
        </row>
        <row r="88">
          <cell r="A88" t="str">
            <v>BCPG</v>
          </cell>
          <cell r="B88">
            <v>10.4</v>
          </cell>
          <cell r="C88">
            <v>0.97</v>
          </cell>
          <cell r="D88">
            <v>10877700</v>
          </cell>
          <cell r="E88">
            <v>113536</v>
          </cell>
          <cell r="F88">
            <v>29671</v>
          </cell>
        </row>
        <row r="89">
          <cell r="A89" t="str">
            <v>BCT</v>
          </cell>
          <cell r="B89">
            <v>59</v>
          </cell>
          <cell r="C89">
            <v>-1.67</v>
          </cell>
          <cell r="D89">
            <v>0</v>
          </cell>
          <cell r="E89">
            <v>0</v>
          </cell>
          <cell r="F89">
            <v>17700</v>
          </cell>
        </row>
        <row r="90">
          <cell r="A90" t="str">
            <v>BDMS</v>
          </cell>
          <cell r="B90">
            <v>28</v>
          </cell>
          <cell r="C90">
            <v>0.9</v>
          </cell>
          <cell r="D90">
            <v>32173100</v>
          </cell>
          <cell r="E90">
            <v>898409</v>
          </cell>
          <cell r="F90">
            <v>444976</v>
          </cell>
        </row>
        <row r="91">
          <cell r="A91" t="str">
            <v>BE8</v>
          </cell>
          <cell r="B91">
            <v>45.75</v>
          </cell>
          <cell r="C91">
            <v>2.23</v>
          </cell>
          <cell r="D91">
            <v>2108700</v>
          </cell>
          <cell r="E91">
            <v>96107</v>
          </cell>
          <cell r="F91">
            <v>12309</v>
          </cell>
        </row>
        <row r="92">
          <cell r="A92" t="str">
            <v>BEAUTY</v>
          </cell>
          <cell r="B92">
            <v>0.63</v>
          </cell>
          <cell r="C92">
            <v>-3.08</v>
          </cell>
          <cell r="D92">
            <v>77069800</v>
          </cell>
          <cell r="E92">
            <v>49908</v>
          </cell>
          <cell r="F92">
            <v>1916</v>
          </cell>
        </row>
        <row r="93">
          <cell r="A93" t="str">
            <v>BEC</v>
          </cell>
          <cell r="B93">
            <v>8.75</v>
          </cell>
          <cell r="C93">
            <v>-0.56999999999999995</v>
          </cell>
          <cell r="D93">
            <v>926400</v>
          </cell>
          <cell r="E93">
            <v>8110</v>
          </cell>
          <cell r="F93">
            <v>18000</v>
          </cell>
        </row>
        <row r="94">
          <cell r="A94" t="str">
            <v>BEM</v>
          </cell>
          <cell r="B94">
            <v>8.75</v>
          </cell>
          <cell r="C94">
            <v>0.56999999999999995</v>
          </cell>
          <cell r="D94">
            <v>65457500</v>
          </cell>
          <cell r="E94">
            <v>573796</v>
          </cell>
          <cell r="F94">
            <v>135272</v>
          </cell>
        </row>
        <row r="95">
          <cell r="A95" t="str">
            <v>BEYOND</v>
          </cell>
          <cell r="B95">
            <v>13.3</v>
          </cell>
          <cell r="C95">
            <v>0</v>
          </cell>
          <cell r="D95">
            <v>66000</v>
          </cell>
          <cell r="E95">
            <v>872</v>
          </cell>
          <cell r="F95">
            <v>3974</v>
          </cell>
        </row>
        <row r="96">
          <cell r="A96" t="str">
            <v>BGC</v>
          </cell>
          <cell r="B96">
            <v>9.65</v>
          </cell>
          <cell r="C96">
            <v>0</v>
          </cell>
          <cell r="D96">
            <v>83200</v>
          </cell>
          <cell r="E96">
            <v>803</v>
          </cell>
          <cell r="F96">
            <v>6667</v>
          </cell>
        </row>
        <row r="97">
          <cell r="A97" t="str">
            <v>BGRIM</v>
          </cell>
          <cell r="B97">
            <v>36</v>
          </cell>
          <cell r="C97">
            <v>-2.7</v>
          </cell>
          <cell r="D97">
            <v>7032100</v>
          </cell>
          <cell r="E97">
            <v>255858</v>
          </cell>
          <cell r="F97">
            <v>92545</v>
          </cell>
        </row>
        <row r="98">
          <cell r="A98" t="str">
            <v>BGT</v>
          </cell>
          <cell r="B98">
            <v>1.08</v>
          </cell>
          <cell r="C98">
            <v>0</v>
          </cell>
          <cell r="D98">
            <v>2012400</v>
          </cell>
          <cell r="E98">
            <v>2158</v>
          </cell>
          <cell r="F98">
            <v>393</v>
          </cell>
        </row>
        <row r="99">
          <cell r="A99" t="str">
            <v>BH</v>
          </cell>
          <cell r="B99">
            <v>257</v>
          </cell>
          <cell r="C99">
            <v>0.78</v>
          </cell>
          <cell r="D99">
            <v>1900700</v>
          </cell>
          <cell r="E99">
            <v>488717</v>
          </cell>
          <cell r="F99">
            <v>203491</v>
          </cell>
        </row>
        <row r="100">
          <cell r="A100" t="str">
            <v>BIG</v>
          </cell>
          <cell r="B100">
            <v>0.61</v>
          </cell>
          <cell r="C100">
            <v>3.39</v>
          </cell>
          <cell r="D100">
            <v>3354800</v>
          </cell>
          <cell r="E100">
            <v>2043</v>
          </cell>
          <cell r="F100">
            <v>2153</v>
          </cell>
        </row>
        <row r="101">
          <cell r="A101" t="str">
            <v>BIOTEC</v>
          </cell>
          <cell r="B101">
            <v>0.61</v>
          </cell>
          <cell r="C101">
            <v>3.39</v>
          </cell>
          <cell r="D101">
            <v>18260100</v>
          </cell>
          <cell r="E101">
            <v>11199</v>
          </cell>
          <cell r="F101">
            <v>1832</v>
          </cell>
        </row>
        <row r="102">
          <cell r="A102" t="str">
            <v>BIS</v>
          </cell>
          <cell r="B102">
            <v>5.85</v>
          </cell>
          <cell r="C102">
            <v>-0.85</v>
          </cell>
          <cell r="D102">
            <v>113000</v>
          </cell>
          <cell r="E102">
            <v>661</v>
          </cell>
          <cell r="F102">
            <v>1931</v>
          </cell>
        </row>
        <row r="103">
          <cell r="A103" t="str">
            <v>BIZ</v>
          </cell>
          <cell r="B103">
            <v>3.58</v>
          </cell>
          <cell r="C103">
            <v>-0.56000000000000005</v>
          </cell>
          <cell r="D103">
            <v>72800</v>
          </cell>
          <cell r="E103">
            <v>261</v>
          </cell>
          <cell r="F103">
            <v>2175</v>
          </cell>
        </row>
        <row r="104">
          <cell r="A104" t="str">
            <v>BJC</v>
          </cell>
          <cell r="B104">
            <v>34.25</v>
          </cell>
          <cell r="C104">
            <v>-2.84</v>
          </cell>
          <cell r="D104">
            <v>5848300</v>
          </cell>
          <cell r="E104">
            <v>201171</v>
          </cell>
          <cell r="F104">
            <v>135263</v>
          </cell>
        </row>
        <row r="105">
          <cell r="A105" t="str">
            <v>BJCHI</v>
          </cell>
          <cell r="B105">
            <v>1.47</v>
          </cell>
          <cell r="C105">
            <v>-0.68</v>
          </cell>
          <cell r="D105">
            <v>636400</v>
          </cell>
          <cell r="E105">
            <v>942</v>
          </cell>
          <cell r="F105">
            <v>2384</v>
          </cell>
        </row>
        <row r="106">
          <cell r="A106" t="str">
            <v>BKD</v>
          </cell>
          <cell r="B106">
            <v>1.9</v>
          </cell>
          <cell r="C106">
            <v>-0.52</v>
          </cell>
          <cell r="D106">
            <v>139100</v>
          </cell>
          <cell r="E106">
            <v>266</v>
          </cell>
          <cell r="F106">
            <v>2066</v>
          </cell>
        </row>
        <row r="107">
          <cell r="A107" t="str">
            <v>BKI</v>
          </cell>
          <cell r="B107">
            <v>318</v>
          </cell>
          <cell r="C107">
            <v>0.32</v>
          </cell>
          <cell r="D107">
            <v>20400</v>
          </cell>
          <cell r="E107">
            <v>6524</v>
          </cell>
          <cell r="F107">
            <v>33857</v>
          </cell>
        </row>
        <row r="108">
          <cell r="A108" t="str">
            <v>BLA</v>
          </cell>
          <cell r="B108">
            <v>24.3</v>
          </cell>
          <cell r="C108">
            <v>2.5299999999999998</v>
          </cell>
          <cell r="D108">
            <v>4685300</v>
          </cell>
          <cell r="E108">
            <v>113449</v>
          </cell>
          <cell r="F108">
            <v>42518</v>
          </cell>
        </row>
        <row r="109">
          <cell r="A109" t="str">
            <v>BLAND</v>
          </cell>
          <cell r="B109">
            <v>0.81</v>
          </cell>
          <cell r="C109">
            <v>1.25</v>
          </cell>
          <cell r="D109">
            <v>6732500</v>
          </cell>
          <cell r="E109">
            <v>5390</v>
          </cell>
          <cell r="F109">
            <v>14073</v>
          </cell>
        </row>
        <row r="110">
          <cell r="A110" t="str">
            <v>BLESS</v>
          </cell>
          <cell r="B110">
            <v>0.75</v>
          </cell>
          <cell r="C110">
            <v>0</v>
          </cell>
          <cell r="D110">
            <v>370800</v>
          </cell>
          <cell r="E110">
            <v>282</v>
          </cell>
          <cell r="F110">
            <v>600</v>
          </cell>
        </row>
        <row r="111">
          <cell r="A111" t="str">
            <v>BLISS</v>
          </cell>
          <cell r="B111">
            <v>0.14000000000000001</v>
          </cell>
          <cell r="C111">
            <v>0</v>
          </cell>
          <cell r="D111">
            <v>0</v>
          </cell>
          <cell r="E111">
            <v>0</v>
          </cell>
          <cell r="F111">
            <v>0</v>
          </cell>
        </row>
        <row r="112">
          <cell r="A112" t="str">
            <v>BM</v>
          </cell>
          <cell r="B112">
            <v>3.42</v>
          </cell>
          <cell r="C112">
            <v>0</v>
          </cell>
          <cell r="D112">
            <v>654200</v>
          </cell>
          <cell r="E112">
            <v>2247</v>
          </cell>
          <cell r="F112">
            <v>2048</v>
          </cell>
        </row>
        <row r="113">
          <cell r="A113" t="str">
            <v>BOL</v>
          </cell>
          <cell r="B113">
            <v>10.4</v>
          </cell>
          <cell r="C113">
            <v>0.97</v>
          </cell>
          <cell r="D113">
            <v>91400</v>
          </cell>
          <cell r="E113">
            <v>941</v>
          </cell>
          <cell r="F113">
            <v>8451</v>
          </cell>
        </row>
        <row r="114">
          <cell r="A114" t="str">
            <v>BPP</v>
          </cell>
          <cell r="B114">
            <v>15.3</v>
          </cell>
          <cell r="C114">
            <v>0.66</v>
          </cell>
          <cell r="D114">
            <v>2191700</v>
          </cell>
          <cell r="E114">
            <v>33589</v>
          </cell>
          <cell r="F114">
            <v>46630</v>
          </cell>
        </row>
        <row r="115">
          <cell r="A115" t="str">
            <v>BR</v>
          </cell>
          <cell r="B115">
            <v>2.68</v>
          </cell>
          <cell r="C115">
            <v>0</v>
          </cell>
          <cell r="D115">
            <v>1725400</v>
          </cell>
          <cell r="E115">
            <v>4617</v>
          </cell>
          <cell r="F115">
            <v>2448</v>
          </cell>
        </row>
        <row r="116">
          <cell r="A116" t="str">
            <v>BRI</v>
          </cell>
          <cell r="B116">
            <v>9.1</v>
          </cell>
          <cell r="C116">
            <v>-1.62</v>
          </cell>
          <cell r="D116">
            <v>3352000</v>
          </cell>
          <cell r="E116">
            <v>30570</v>
          </cell>
          <cell r="F116">
            <v>7934</v>
          </cell>
        </row>
        <row r="117">
          <cell r="A117" t="str">
            <v>BROCK</v>
          </cell>
          <cell r="B117">
            <v>1.69</v>
          </cell>
          <cell r="C117">
            <v>-6.11</v>
          </cell>
          <cell r="D117">
            <v>1000</v>
          </cell>
          <cell r="E117">
            <v>2</v>
          </cell>
          <cell r="F117">
            <v>1845</v>
          </cell>
        </row>
        <row r="118">
          <cell r="A118" t="str">
            <v>BROOK</v>
          </cell>
          <cell r="B118">
            <v>0.42</v>
          </cell>
          <cell r="C118">
            <v>-2.33</v>
          </cell>
          <cell r="D118">
            <v>14696300</v>
          </cell>
          <cell r="E118">
            <v>6356</v>
          </cell>
          <cell r="F118">
            <v>3912</v>
          </cell>
        </row>
        <row r="119">
          <cell r="A119" t="str">
            <v>BRR</v>
          </cell>
          <cell r="B119">
            <v>5.7</v>
          </cell>
          <cell r="C119">
            <v>5.56</v>
          </cell>
          <cell r="D119">
            <v>2871600</v>
          </cell>
          <cell r="E119">
            <v>16455</v>
          </cell>
          <cell r="F119">
            <v>4873</v>
          </cell>
        </row>
        <row r="120">
          <cell r="A120" t="str">
            <v>BSBM</v>
          </cell>
          <cell r="B120">
            <v>0.72</v>
          </cell>
          <cell r="C120">
            <v>1.41</v>
          </cell>
          <cell r="D120">
            <v>3150900</v>
          </cell>
          <cell r="E120">
            <v>2258</v>
          </cell>
          <cell r="F120">
            <v>807</v>
          </cell>
        </row>
        <row r="121">
          <cell r="A121" t="str">
            <v>BSM</v>
          </cell>
          <cell r="B121">
            <v>2.88</v>
          </cell>
          <cell r="C121">
            <v>0</v>
          </cell>
          <cell r="D121">
            <v>0</v>
          </cell>
          <cell r="E121">
            <v>0</v>
          </cell>
          <cell r="F121">
            <v>614</v>
          </cell>
        </row>
        <row r="122">
          <cell r="A122" t="str">
            <v>BTG</v>
          </cell>
          <cell r="B122">
            <v>25.5</v>
          </cell>
          <cell r="C122">
            <v>5.37</v>
          </cell>
          <cell r="D122">
            <v>7223400</v>
          </cell>
          <cell r="E122">
            <v>182276</v>
          </cell>
          <cell r="F122">
            <v>49821</v>
          </cell>
        </row>
        <row r="123">
          <cell r="A123" t="str">
            <v>BTNC</v>
          </cell>
          <cell r="B123">
            <v>37.5</v>
          </cell>
          <cell r="C123">
            <v>-1.96</v>
          </cell>
          <cell r="D123">
            <v>9800</v>
          </cell>
          <cell r="E123">
            <v>375</v>
          </cell>
          <cell r="F123">
            <v>456</v>
          </cell>
        </row>
        <row r="124">
          <cell r="A124" t="str">
            <v>BTS</v>
          </cell>
          <cell r="B124">
            <v>7.35</v>
          </cell>
          <cell r="C124">
            <v>0.68</v>
          </cell>
          <cell r="D124">
            <v>31969600</v>
          </cell>
          <cell r="E124">
            <v>236046</v>
          </cell>
          <cell r="F124">
            <v>97441</v>
          </cell>
        </row>
        <row r="125">
          <cell r="A125" t="str">
            <v>BTW</v>
          </cell>
          <cell r="B125">
            <v>0.42</v>
          </cell>
          <cell r="C125">
            <v>-8.6999999999999993</v>
          </cell>
          <cell r="D125">
            <v>9615300</v>
          </cell>
          <cell r="E125">
            <v>4015</v>
          </cell>
          <cell r="F125">
            <v>318</v>
          </cell>
        </row>
        <row r="126">
          <cell r="A126" t="str">
            <v>BUI</v>
          </cell>
          <cell r="B126">
            <v>19.8</v>
          </cell>
          <cell r="C126">
            <v>0</v>
          </cell>
          <cell r="D126">
            <v>0</v>
          </cell>
          <cell r="E126">
            <v>0</v>
          </cell>
          <cell r="F126">
            <v>653</v>
          </cell>
        </row>
        <row r="127">
          <cell r="A127" t="str">
            <v>BVG</v>
          </cell>
          <cell r="B127">
            <v>5.35</v>
          </cell>
          <cell r="C127">
            <v>-0.93</v>
          </cell>
          <cell r="D127">
            <v>2237400</v>
          </cell>
          <cell r="E127">
            <v>12030</v>
          </cell>
          <cell r="F127">
            <v>2543</v>
          </cell>
        </row>
        <row r="128">
          <cell r="A128" t="str">
            <v>BWG</v>
          </cell>
          <cell r="B128">
            <v>0.71</v>
          </cell>
          <cell r="C128">
            <v>-1.39</v>
          </cell>
          <cell r="D128">
            <v>19227000</v>
          </cell>
          <cell r="E128">
            <v>13760</v>
          </cell>
          <cell r="F128">
            <v>3466</v>
          </cell>
        </row>
        <row r="129">
          <cell r="A129" t="str">
            <v>BYD</v>
          </cell>
          <cell r="B129">
            <v>9.1999999999999993</v>
          </cell>
          <cell r="C129">
            <v>6.98</v>
          </cell>
          <cell r="D129">
            <v>50262400</v>
          </cell>
          <cell r="E129">
            <v>455937</v>
          </cell>
          <cell r="F129">
            <v>39728</v>
          </cell>
        </row>
        <row r="130">
          <cell r="A130" t="str">
            <v>CAZ</v>
          </cell>
          <cell r="B130">
            <v>4.04</v>
          </cell>
          <cell r="C130">
            <v>0</v>
          </cell>
          <cell r="D130">
            <v>418800</v>
          </cell>
          <cell r="E130">
            <v>1710</v>
          </cell>
          <cell r="F130">
            <v>1211</v>
          </cell>
        </row>
        <row r="131">
          <cell r="A131" t="str">
            <v>CBG</v>
          </cell>
          <cell r="B131">
            <v>85.75</v>
          </cell>
          <cell r="C131">
            <v>0.59</v>
          </cell>
          <cell r="D131">
            <v>3375800</v>
          </cell>
          <cell r="E131">
            <v>288770</v>
          </cell>
          <cell r="F131">
            <v>85750</v>
          </cell>
        </row>
        <row r="132">
          <cell r="A132" t="str">
            <v>CCET</v>
          </cell>
          <cell r="B132">
            <v>1.94</v>
          </cell>
          <cell r="C132">
            <v>-2.02</v>
          </cell>
          <cell r="D132">
            <v>2213700</v>
          </cell>
          <cell r="E132">
            <v>4286</v>
          </cell>
          <cell r="F132">
            <v>11349</v>
          </cell>
        </row>
        <row r="133">
          <cell r="A133" t="str">
            <v>CCP</v>
          </cell>
          <cell r="B133">
            <v>0.37</v>
          </cell>
          <cell r="C133">
            <v>-2.63</v>
          </cell>
          <cell r="D133">
            <v>3021600</v>
          </cell>
          <cell r="E133">
            <v>1126</v>
          </cell>
          <cell r="F133">
            <v>1052</v>
          </cell>
        </row>
        <row r="134">
          <cell r="A134" t="str">
            <v>CEN</v>
          </cell>
          <cell r="B134">
            <v>2.68</v>
          </cell>
          <cell r="C134">
            <v>0</v>
          </cell>
          <cell r="D134">
            <v>36600</v>
          </cell>
          <cell r="E134">
            <v>97</v>
          </cell>
          <cell r="F134">
            <v>1997</v>
          </cell>
        </row>
        <row r="135">
          <cell r="A135" t="str">
            <v>CENTEL</v>
          </cell>
          <cell r="B135">
            <v>47.25</v>
          </cell>
          <cell r="C135">
            <v>2.16</v>
          </cell>
          <cell r="D135">
            <v>9103800</v>
          </cell>
          <cell r="E135">
            <v>429246</v>
          </cell>
          <cell r="F135">
            <v>63113</v>
          </cell>
        </row>
        <row r="136">
          <cell r="A136" t="str">
            <v>CEYE</v>
          </cell>
          <cell r="B136">
            <v>4.5999999999999996</v>
          </cell>
          <cell r="C136">
            <v>-0.43</v>
          </cell>
          <cell r="D136">
            <v>277200</v>
          </cell>
          <cell r="E136">
            <v>1280</v>
          </cell>
          <cell r="F136">
            <v>1369</v>
          </cell>
        </row>
        <row r="137">
          <cell r="A137" t="str">
            <v>CFRESH</v>
          </cell>
          <cell r="B137">
            <v>2.1</v>
          </cell>
          <cell r="C137">
            <v>-5.41</v>
          </cell>
          <cell r="D137">
            <v>7007900</v>
          </cell>
          <cell r="E137">
            <v>15293</v>
          </cell>
          <cell r="F137">
            <v>2003</v>
          </cell>
        </row>
        <row r="138">
          <cell r="A138" t="str">
            <v>CGD</v>
          </cell>
          <cell r="B138">
            <v>0.35</v>
          </cell>
          <cell r="C138">
            <v>0</v>
          </cell>
          <cell r="D138">
            <v>6596400</v>
          </cell>
          <cell r="E138">
            <v>2317</v>
          </cell>
          <cell r="F138">
            <v>2893</v>
          </cell>
        </row>
        <row r="139">
          <cell r="A139" t="str">
            <v>CGH</v>
          </cell>
          <cell r="B139">
            <v>0.78</v>
          </cell>
          <cell r="C139">
            <v>-1.27</v>
          </cell>
          <cell r="D139">
            <v>704300</v>
          </cell>
          <cell r="E139">
            <v>554</v>
          </cell>
          <cell r="F139">
            <v>3204</v>
          </cell>
        </row>
        <row r="140">
          <cell r="A140" t="str">
            <v>CH</v>
          </cell>
          <cell r="B140">
            <v>2.76</v>
          </cell>
          <cell r="C140">
            <v>-2.82</v>
          </cell>
          <cell r="D140">
            <v>923200</v>
          </cell>
          <cell r="E140">
            <v>2581</v>
          </cell>
          <cell r="F140">
            <v>2240</v>
          </cell>
        </row>
        <row r="141">
          <cell r="A141" t="str">
            <v>CHARAN</v>
          </cell>
          <cell r="B141">
            <v>26.5</v>
          </cell>
          <cell r="C141">
            <v>0.95</v>
          </cell>
          <cell r="D141">
            <v>0</v>
          </cell>
          <cell r="E141">
            <v>0</v>
          </cell>
          <cell r="F141">
            <v>318</v>
          </cell>
        </row>
        <row r="142">
          <cell r="A142" t="str">
            <v>CHASE</v>
          </cell>
          <cell r="B142">
            <v>2.2999999999999998</v>
          </cell>
          <cell r="C142">
            <v>-1.71</v>
          </cell>
          <cell r="D142">
            <v>20604400</v>
          </cell>
          <cell r="E142">
            <v>48302</v>
          </cell>
          <cell r="F142">
            <v>4725</v>
          </cell>
        </row>
        <row r="143">
          <cell r="A143" t="str">
            <v>CHAYO</v>
          </cell>
          <cell r="B143">
            <v>7.9</v>
          </cell>
          <cell r="C143">
            <v>-1.25</v>
          </cell>
          <cell r="D143">
            <v>3661300</v>
          </cell>
          <cell r="E143">
            <v>29208</v>
          </cell>
          <cell r="F143">
            <v>9031</v>
          </cell>
        </row>
        <row r="144">
          <cell r="A144" t="str">
            <v>CHEWA</v>
          </cell>
          <cell r="B144">
            <v>0.64</v>
          </cell>
          <cell r="C144">
            <v>-1.54</v>
          </cell>
          <cell r="D144">
            <v>191500</v>
          </cell>
          <cell r="E144">
            <v>123</v>
          </cell>
          <cell r="F144">
            <v>816</v>
          </cell>
        </row>
        <row r="145">
          <cell r="A145" t="str">
            <v>CHG</v>
          </cell>
          <cell r="B145">
            <v>3.12</v>
          </cell>
          <cell r="C145">
            <v>1.3</v>
          </cell>
          <cell r="D145">
            <v>51539600</v>
          </cell>
          <cell r="E145">
            <v>160362</v>
          </cell>
          <cell r="F145">
            <v>35200</v>
          </cell>
        </row>
        <row r="146">
          <cell r="A146" t="str">
            <v>CHIC</v>
          </cell>
          <cell r="B146">
            <v>0.74</v>
          </cell>
          <cell r="C146">
            <v>-1.33</v>
          </cell>
          <cell r="D146">
            <v>799700</v>
          </cell>
          <cell r="E146">
            <v>598</v>
          </cell>
          <cell r="F146">
            <v>1020</v>
          </cell>
        </row>
        <row r="147">
          <cell r="A147" t="str">
            <v>CHO</v>
          </cell>
          <cell r="B147">
            <v>0.22</v>
          </cell>
          <cell r="C147">
            <v>0</v>
          </cell>
          <cell r="D147">
            <v>84621100</v>
          </cell>
          <cell r="E147">
            <v>19104</v>
          </cell>
          <cell r="F147">
            <v>741</v>
          </cell>
        </row>
        <row r="148">
          <cell r="A148" t="str">
            <v>CHOTI</v>
          </cell>
          <cell r="B148">
            <v>127</v>
          </cell>
          <cell r="C148">
            <v>0</v>
          </cell>
          <cell r="D148">
            <v>0</v>
          </cell>
          <cell r="E148">
            <v>0</v>
          </cell>
          <cell r="F148">
            <v>953</v>
          </cell>
        </row>
        <row r="149">
          <cell r="A149" t="str">
            <v>CHOW</v>
          </cell>
          <cell r="B149">
            <v>1.48</v>
          </cell>
          <cell r="C149">
            <v>-0.67</v>
          </cell>
          <cell r="D149">
            <v>1127300</v>
          </cell>
          <cell r="E149">
            <v>1675</v>
          </cell>
          <cell r="F149">
            <v>1192</v>
          </cell>
        </row>
        <row r="150">
          <cell r="A150" t="str">
            <v>CI</v>
          </cell>
          <cell r="B150">
            <v>0.65</v>
          </cell>
          <cell r="C150">
            <v>-1.52</v>
          </cell>
          <cell r="D150">
            <v>1822600</v>
          </cell>
          <cell r="E150">
            <v>1214</v>
          </cell>
          <cell r="F150">
            <v>725</v>
          </cell>
        </row>
        <row r="151">
          <cell r="A151" t="str">
            <v>CIG</v>
          </cell>
          <cell r="B151">
            <v>0.19</v>
          </cell>
          <cell r="C151">
            <v>5.56</v>
          </cell>
          <cell r="D151">
            <v>20412500</v>
          </cell>
          <cell r="E151">
            <v>3879</v>
          </cell>
          <cell r="F151">
            <v>443</v>
          </cell>
        </row>
        <row r="152">
          <cell r="A152" t="str">
            <v>CIMBT</v>
          </cell>
          <cell r="B152">
            <v>0.72</v>
          </cell>
          <cell r="C152">
            <v>0</v>
          </cell>
          <cell r="D152">
            <v>6900500</v>
          </cell>
          <cell r="E152">
            <v>4998</v>
          </cell>
          <cell r="F152">
            <v>25768</v>
          </cell>
        </row>
        <row r="153">
          <cell r="A153" t="str">
            <v>CITY</v>
          </cell>
          <cell r="B153">
            <v>2.02</v>
          </cell>
          <cell r="C153">
            <v>1</v>
          </cell>
          <cell r="D153">
            <v>29100</v>
          </cell>
          <cell r="E153">
            <v>58</v>
          </cell>
          <cell r="F153">
            <v>606</v>
          </cell>
        </row>
        <row r="154">
          <cell r="A154" t="str">
            <v>CIVIL</v>
          </cell>
          <cell r="B154">
            <v>2.1800000000000002</v>
          </cell>
          <cell r="C154">
            <v>0.93</v>
          </cell>
          <cell r="D154">
            <v>3734500</v>
          </cell>
          <cell r="E154">
            <v>8375</v>
          </cell>
          <cell r="F154">
            <v>1554</v>
          </cell>
        </row>
        <row r="155">
          <cell r="A155" t="str">
            <v>CK</v>
          </cell>
          <cell r="B155">
            <v>23.3</v>
          </cell>
          <cell r="C155">
            <v>1.3</v>
          </cell>
          <cell r="D155">
            <v>6992100</v>
          </cell>
          <cell r="E155">
            <v>162266</v>
          </cell>
          <cell r="F155">
            <v>39468</v>
          </cell>
        </row>
        <row r="156">
          <cell r="A156" t="str">
            <v>CKP</v>
          </cell>
          <cell r="B156">
            <v>3.74</v>
          </cell>
          <cell r="C156">
            <v>3.89</v>
          </cell>
          <cell r="D156">
            <v>18955900</v>
          </cell>
          <cell r="E156">
            <v>70019</v>
          </cell>
          <cell r="F156">
            <v>30241</v>
          </cell>
        </row>
        <row r="157">
          <cell r="A157" t="str">
            <v>CM</v>
          </cell>
          <cell r="B157">
            <v>2.2000000000000002</v>
          </cell>
          <cell r="C157">
            <v>0</v>
          </cell>
          <cell r="D157">
            <v>383500</v>
          </cell>
          <cell r="E157">
            <v>847</v>
          </cell>
          <cell r="F157">
            <v>839</v>
          </cell>
        </row>
        <row r="158">
          <cell r="A158" t="str">
            <v>CMAN</v>
          </cell>
          <cell r="B158">
            <v>2.2000000000000002</v>
          </cell>
          <cell r="C158">
            <v>1.85</v>
          </cell>
          <cell r="D158">
            <v>534100</v>
          </cell>
          <cell r="E158">
            <v>1171</v>
          </cell>
          <cell r="F158">
            <v>2112</v>
          </cell>
        </row>
        <row r="159">
          <cell r="A159" t="str">
            <v>CMC</v>
          </cell>
          <cell r="B159">
            <v>1.26</v>
          </cell>
          <cell r="C159">
            <v>0</v>
          </cell>
          <cell r="D159">
            <v>44200</v>
          </cell>
          <cell r="E159">
            <v>56</v>
          </cell>
          <cell r="F159">
            <v>1355</v>
          </cell>
        </row>
        <row r="160">
          <cell r="A160" t="str">
            <v>CMO</v>
          </cell>
          <cell r="B160">
            <v>1.71</v>
          </cell>
          <cell r="C160">
            <v>0</v>
          </cell>
          <cell r="D160">
            <v>695000</v>
          </cell>
          <cell r="E160">
            <v>1184</v>
          </cell>
          <cell r="F160">
            <v>475</v>
          </cell>
        </row>
        <row r="161">
          <cell r="A161" t="str">
            <v>CMR</v>
          </cell>
          <cell r="B161">
            <v>2.38</v>
          </cell>
          <cell r="C161">
            <v>0</v>
          </cell>
          <cell r="D161">
            <v>334000</v>
          </cell>
          <cell r="E161">
            <v>790</v>
          </cell>
          <cell r="F161">
            <v>9495</v>
          </cell>
        </row>
        <row r="162">
          <cell r="A162" t="str">
            <v>CNT</v>
          </cell>
          <cell r="B162">
            <v>1.39</v>
          </cell>
          <cell r="C162">
            <v>14.88</v>
          </cell>
          <cell r="D162">
            <v>16944100</v>
          </cell>
          <cell r="E162">
            <v>24285</v>
          </cell>
          <cell r="F162">
            <v>1439</v>
          </cell>
        </row>
        <row r="163">
          <cell r="A163" t="str">
            <v>COLOR</v>
          </cell>
          <cell r="B163">
            <v>1.52</v>
          </cell>
          <cell r="C163">
            <v>2.7</v>
          </cell>
          <cell r="D163">
            <v>625500</v>
          </cell>
          <cell r="E163">
            <v>952</v>
          </cell>
          <cell r="F163">
            <v>895</v>
          </cell>
        </row>
        <row r="164">
          <cell r="A164" t="str">
            <v>COM7</v>
          </cell>
          <cell r="B164">
            <v>32</v>
          </cell>
          <cell r="C164">
            <v>0.79</v>
          </cell>
          <cell r="D164">
            <v>10726900</v>
          </cell>
          <cell r="E164">
            <v>339703</v>
          </cell>
          <cell r="F164">
            <v>77400</v>
          </cell>
        </row>
        <row r="165">
          <cell r="A165" t="str">
            <v>COMAN</v>
          </cell>
          <cell r="B165">
            <v>4.3600000000000003</v>
          </cell>
          <cell r="C165">
            <v>1.4</v>
          </cell>
          <cell r="D165">
            <v>109500</v>
          </cell>
          <cell r="E165">
            <v>475</v>
          </cell>
          <cell r="F165">
            <v>565</v>
          </cell>
        </row>
        <row r="166">
          <cell r="A166" t="str">
            <v>COTTO</v>
          </cell>
          <cell r="B166">
            <v>2.14</v>
          </cell>
          <cell r="C166">
            <v>0</v>
          </cell>
          <cell r="D166">
            <v>334600</v>
          </cell>
          <cell r="E166">
            <v>720</v>
          </cell>
          <cell r="F166">
            <v>12760</v>
          </cell>
        </row>
        <row r="167">
          <cell r="A167" t="str">
            <v>CPALL</v>
          </cell>
          <cell r="B167">
            <v>65.75</v>
          </cell>
          <cell r="C167">
            <v>0.77</v>
          </cell>
          <cell r="D167">
            <v>16861100</v>
          </cell>
          <cell r="E167">
            <v>1106635</v>
          </cell>
          <cell r="F167">
            <v>588393</v>
          </cell>
        </row>
        <row r="168">
          <cell r="A168" t="str">
            <v>CPANEL</v>
          </cell>
          <cell r="B168">
            <v>8.1999999999999993</v>
          </cell>
          <cell r="C168">
            <v>0</v>
          </cell>
          <cell r="D168">
            <v>131700</v>
          </cell>
          <cell r="E168">
            <v>1077</v>
          </cell>
          <cell r="F168">
            <v>1346</v>
          </cell>
        </row>
        <row r="169">
          <cell r="A169" t="str">
            <v>CPF</v>
          </cell>
          <cell r="B169">
            <v>21.1</v>
          </cell>
          <cell r="C169">
            <v>0.48</v>
          </cell>
          <cell r="D169">
            <v>37326400</v>
          </cell>
          <cell r="E169">
            <v>783915</v>
          </cell>
          <cell r="F169">
            <v>180836</v>
          </cell>
        </row>
        <row r="170">
          <cell r="A170" t="str">
            <v>CPH</v>
          </cell>
          <cell r="B170">
            <v>21.5</v>
          </cell>
          <cell r="C170">
            <v>1.9</v>
          </cell>
          <cell r="D170">
            <v>256800</v>
          </cell>
          <cell r="E170">
            <v>5474</v>
          </cell>
          <cell r="F170">
            <v>856</v>
          </cell>
        </row>
        <row r="171">
          <cell r="A171" t="str">
            <v>CPI</v>
          </cell>
          <cell r="B171">
            <v>2.88</v>
          </cell>
          <cell r="C171">
            <v>-0.69</v>
          </cell>
          <cell r="D171">
            <v>216700</v>
          </cell>
          <cell r="E171">
            <v>627</v>
          </cell>
          <cell r="F171">
            <v>1835</v>
          </cell>
        </row>
        <row r="172">
          <cell r="A172" t="str">
            <v>CPL</v>
          </cell>
          <cell r="B172">
            <v>2.2599999999999998</v>
          </cell>
          <cell r="C172">
            <v>3.67</v>
          </cell>
          <cell r="D172">
            <v>1736200</v>
          </cell>
          <cell r="E172">
            <v>3869</v>
          </cell>
          <cell r="F172">
            <v>1003</v>
          </cell>
        </row>
        <row r="173">
          <cell r="A173" t="str">
            <v>CPN</v>
          </cell>
          <cell r="B173">
            <v>68.75</v>
          </cell>
          <cell r="C173">
            <v>-1.08</v>
          </cell>
          <cell r="D173">
            <v>9433000</v>
          </cell>
          <cell r="E173">
            <v>650176</v>
          </cell>
          <cell r="F173">
            <v>310794</v>
          </cell>
        </row>
        <row r="174">
          <cell r="A174" t="str">
            <v>CPR</v>
          </cell>
          <cell r="B174">
            <v>5.4</v>
          </cell>
          <cell r="C174">
            <v>8</v>
          </cell>
          <cell r="D174">
            <v>2899400</v>
          </cell>
          <cell r="E174">
            <v>15279</v>
          </cell>
          <cell r="F174">
            <v>1035</v>
          </cell>
        </row>
        <row r="175">
          <cell r="A175" t="str">
            <v>CPT</v>
          </cell>
          <cell r="B175">
            <v>0.74</v>
          </cell>
          <cell r="C175">
            <v>1.37</v>
          </cell>
          <cell r="D175">
            <v>282800</v>
          </cell>
          <cell r="E175">
            <v>207</v>
          </cell>
          <cell r="F175">
            <v>657</v>
          </cell>
        </row>
        <row r="176">
          <cell r="A176" t="str">
            <v>CPW</v>
          </cell>
          <cell r="B176">
            <v>3.3</v>
          </cell>
          <cell r="C176">
            <v>-1.2</v>
          </cell>
          <cell r="D176">
            <v>1607300</v>
          </cell>
          <cell r="E176">
            <v>5324</v>
          </cell>
          <cell r="F176">
            <v>1992</v>
          </cell>
        </row>
        <row r="177">
          <cell r="A177" t="str">
            <v>CRANE</v>
          </cell>
          <cell r="B177">
            <v>1.18</v>
          </cell>
          <cell r="C177">
            <v>0</v>
          </cell>
          <cell r="D177">
            <v>1847300</v>
          </cell>
          <cell r="E177">
            <v>2201</v>
          </cell>
          <cell r="F177">
            <v>902</v>
          </cell>
        </row>
        <row r="178">
          <cell r="A178" t="str">
            <v>CRC</v>
          </cell>
          <cell r="B178">
            <v>41</v>
          </cell>
          <cell r="C178">
            <v>-0.61</v>
          </cell>
          <cell r="D178">
            <v>8461800</v>
          </cell>
          <cell r="E178">
            <v>347662</v>
          </cell>
          <cell r="F178">
            <v>247271</v>
          </cell>
        </row>
        <row r="179">
          <cell r="A179" t="str">
            <v>CRD</v>
          </cell>
          <cell r="B179">
            <v>0.65</v>
          </cell>
          <cell r="C179">
            <v>0</v>
          </cell>
          <cell r="D179">
            <v>82400</v>
          </cell>
          <cell r="E179">
            <v>54</v>
          </cell>
          <cell r="F179">
            <v>325</v>
          </cell>
        </row>
        <row r="180">
          <cell r="A180" t="str">
            <v>CSC</v>
          </cell>
          <cell r="B180">
            <v>46</v>
          </cell>
          <cell r="C180">
            <v>-0.54</v>
          </cell>
          <cell r="D180">
            <v>0</v>
          </cell>
          <cell r="E180">
            <v>0</v>
          </cell>
          <cell r="F180">
            <v>2392</v>
          </cell>
        </row>
        <row r="181">
          <cell r="A181" t="str">
            <v>CSP</v>
          </cell>
          <cell r="B181">
            <v>1.21</v>
          </cell>
          <cell r="C181">
            <v>1.68</v>
          </cell>
          <cell r="D181">
            <v>168100</v>
          </cell>
          <cell r="E181">
            <v>203</v>
          </cell>
          <cell r="F181">
            <v>605</v>
          </cell>
        </row>
        <row r="182">
          <cell r="A182" t="str">
            <v>CSR</v>
          </cell>
          <cell r="B182">
            <v>70</v>
          </cell>
          <cell r="C182">
            <v>0</v>
          </cell>
          <cell r="D182">
            <v>200</v>
          </cell>
          <cell r="E182">
            <v>14</v>
          </cell>
          <cell r="F182">
            <v>1435</v>
          </cell>
        </row>
        <row r="183">
          <cell r="A183" t="str">
            <v>CSS</v>
          </cell>
          <cell r="B183">
            <v>1.1499999999999999</v>
          </cell>
          <cell r="C183">
            <v>-0.86</v>
          </cell>
          <cell r="D183">
            <v>565600</v>
          </cell>
          <cell r="E183">
            <v>652</v>
          </cell>
          <cell r="F183">
            <v>1352</v>
          </cell>
        </row>
        <row r="184">
          <cell r="A184" t="str">
            <v>CTW</v>
          </cell>
          <cell r="B184">
            <v>4.7</v>
          </cell>
          <cell r="C184">
            <v>-2.08</v>
          </cell>
          <cell r="D184">
            <v>0</v>
          </cell>
          <cell r="E184">
            <v>0</v>
          </cell>
          <cell r="F184">
            <v>1870</v>
          </cell>
        </row>
        <row r="185">
          <cell r="A185" t="str">
            <v>CV</v>
          </cell>
          <cell r="B185">
            <v>1.1100000000000001</v>
          </cell>
          <cell r="C185">
            <v>2.78</v>
          </cell>
          <cell r="D185">
            <v>22490200</v>
          </cell>
          <cell r="E185">
            <v>25340</v>
          </cell>
          <cell r="F185">
            <v>1498</v>
          </cell>
        </row>
        <row r="186">
          <cell r="A186" t="str">
            <v>CWT</v>
          </cell>
          <cell r="B186">
            <v>1.91</v>
          </cell>
          <cell r="C186">
            <v>-0.52</v>
          </cell>
          <cell r="D186">
            <v>1202300</v>
          </cell>
          <cell r="E186">
            <v>2323</v>
          </cell>
          <cell r="F186">
            <v>1222</v>
          </cell>
        </row>
        <row r="187">
          <cell r="A187" t="str">
            <v>D</v>
          </cell>
          <cell r="B187">
            <v>6.2</v>
          </cell>
          <cell r="C187">
            <v>-0.8</v>
          </cell>
          <cell r="D187">
            <v>2077700</v>
          </cell>
          <cell r="E187">
            <v>12911</v>
          </cell>
          <cell r="F187">
            <v>2105</v>
          </cell>
        </row>
        <row r="188">
          <cell r="A188" t="str">
            <v>DCC</v>
          </cell>
          <cell r="B188">
            <v>2</v>
          </cell>
          <cell r="C188">
            <v>-0.99</v>
          </cell>
          <cell r="D188">
            <v>2766000</v>
          </cell>
          <cell r="E188">
            <v>5560</v>
          </cell>
          <cell r="F188">
            <v>18434</v>
          </cell>
        </row>
        <row r="189">
          <cell r="A189" t="str">
            <v>DCON</v>
          </cell>
          <cell r="B189">
            <v>0.46</v>
          </cell>
          <cell r="C189">
            <v>-2.13</v>
          </cell>
          <cell r="D189">
            <v>1372600</v>
          </cell>
          <cell r="E189">
            <v>643</v>
          </cell>
          <cell r="F189">
            <v>2478</v>
          </cell>
        </row>
        <row r="190">
          <cell r="A190" t="str">
            <v>DDD</v>
          </cell>
          <cell r="B190">
            <v>11.9</v>
          </cell>
          <cell r="C190">
            <v>1.71</v>
          </cell>
          <cell r="D190">
            <v>284600</v>
          </cell>
          <cell r="E190">
            <v>3377</v>
          </cell>
          <cell r="F190">
            <v>3910</v>
          </cell>
        </row>
        <row r="191">
          <cell r="A191" t="str">
            <v>DELTA</v>
          </cell>
          <cell r="B191">
            <v>109</v>
          </cell>
          <cell r="C191">
            <v>2.35</v>
          </cell>
          <cell r="D191">
            <v>9469000</v>
          </cell>
          <cell r="E191">
            <v>1027470</v>
          </cell>
          <cell r="F191">
            <v>1365883</v>
          </cell>
        </row>
        <row r="192">
          <cell r="A192" t="str">
            <v>DEMCO</v>
          </cell>
          <cell r="B192">
            <v>3.12</v>
          </cell>
          <cell r="C192">
            <v>0</v>
          </cell>
          <cell r="D192">
            <v>205400</v>
          </cell>
          <cell r="E192">
            <v>644</v>
          </cell>
          <cell r="F192">
            <v>2293</v>
          </cell>
        </row>
        <row r="193">
          <cell r="A193" t="str">
            <v>DEXON</v>
          </cell>
          <cell r="B193">
            <v>2.8</v>
          </cell>
          <cell r="C193">
            <v>2.19</v>
          </cell>
          <cell r="D193">
            <v>1125500</v>
          </cell>
          <cell r="E193">
            <v>3146</v>
          </cell>
          <cell r="F193">
            <v>1449</v>
          </cell>
        </row>
        <row r="194">
          <cell r="A194" t="str">
            <v>DHOUSE</v>
          </cell>
          <cell r="B194">
            <v>0.86</v>
          </cell>
          <cell r="C194">
            <v>2.38</v>
          </cell>
          <cell r="D194">
            <v>37300</v>
          </cell>
          <cell r="E194">
            <v>32</v>
          </cell>
          <cell r="F194">
            <v>739</v>
          </cell>
        </row>
        <row r="195">
          <cell r="A195" t="str">
            <v>DIMET</v>
          </cell>
          <cell r="B195">
            <v>0.25</v>
          </cell>
          <cell r="C195">
            <v>4.17</v>
          </cell>
          <cell r="D195">
            <v>2625500</v>
          </cell>
          <cell r="E195">
            <v>671</v>
          </cell>
          <cell r="F195">
            <v>610</v>
          </cell>
        </row>
        <row r="196">
          <cell r="A196" t="str">
            <v>DITTO</v>
          </cell>
          <cell r="B196">
            <v>33.75</v>
          </cell>
          <cell r="C196">
            <v>2.27</v>
          </cell>
          <cell r="D196">
            <v>2805600</v>
          </cell>
          <cell r="E196">
            <v>93943</v>
          </cell>
          <cell r="F196">
            <v>22134</v>
          </cell>
        </row>
        <row r="197">
          <cell r="A197" t="str">
            <v>DMT</v>
          </cell>
          <cell r="B197">
            <v>12.5</v>
          </cell>
          <cell r="C197">
            <v>-0.79</v>
          </cell>
          <cell r="D197">
            <v>1807100</v>
          </cell>
          <cell r="E197">
            <v>22669</v>
          </cell>
          <cell r="F197">
            <v>14765</v>
          </cell>
        </row>
        <row r="198">
          <cell r="A198" t="str">
            <v>DOD</v>
          </cell>
          <cell r="B198">
            <v>4.12</v>
          </cell>
          <cell r="C198">
            <v>0.49</v>
          </cell>
          <cell r="D198">
            <v>4918000</v>
          </cell>
          <cell r="E198">
            <v>20106</v>
          </cell>
          <cell r="F198">
            <v>1874</v>
          </cell>
        </row>
        <row r="199">
          <cell r="A199" t="str">
            <v>DOHOME</v>
          </cell>
          <cell r="B199">
            <v>11.1</v>
          </cell>
          <cell r="C199">
            <v>0</v>
          </cell>
          <cell r="D199">
            <v>4573900</v>
          </cell>
          <cell r="E199">
            <v>50888</v>
          </cell>
          <cell r="F199">
            <v>35525</v>
          </cell>
        </row>
        <row r="200">
          <cell r="A200" t="str">
            <v>DPAINT</v>
          </cell>
          <cell r="B200">
            <v>5.55</v>
          </cell>
          <cell r="C200">
            <v>-1.77</v>
          </cell>
          <cell r="D200">
            <v>1150700</v>
          </cell>
          <cell r="E200">
            <v>6431</v>
          </cell>
          <cell r="F200">
            <v>1323</v>
          </cell>
        </row>
        <row r="201">
          <cell r="A201" t="str">
            <v>DRT</v>
          </cell>
          <cell r="B201">
            <v>8.4499999999999993</v>
          </cell>
          <cell r="C201">
            <v>0</v>
          </cell>
          <cell r="D201">
            <v>675300</v>
          </cell>
          <cell r="E201">
            <v>5684</v>
          </cell>
          <cell r="F201">
            <v>7182</v>
          </cell>
        </row>
        <row r="202">
          <cell r="A202" t="str">
            <v>DTCENT</v>
          </cell>
          <cell r="B202">
            <v>1.58</v>
          </cell>
          <cell r="C202">
            <v>0.64</v>
          </cell>
          <cell r="D202">
            <v>1087100</v>
          </cell>
          <cell r="E202">
            <v>1710</v>
          </cell>
          <cell r="F202">
            <v>1992</v>
          </cell>
        </row>
        <row r="203">
          <cell r="A203" t="str">
            <v>DTCI</v>
          </cell>
          <cell r="B203">
            <v>31.25</v>
          </cell>
          <cell r="C203">
            <v>0</v>
          </cell>
          <cell r="D203">
            <v>100</v>
          </cell>
          <cell r="E203">
            <v>3</v>
          </cell>
          <cell r="F203">
            <v>313</v>
          </cell>
        </row>
        <row r="204">
          <cell r="A204" t="str">
            <v>DUSIT</v>
          </cell>
          <cell r="B204">
            <v>10.9</v>
          </cell>
          <cell r="C204">
            <v>-0.91</v>
          </cell>
          <cell r="D204">
            <v>1135000</v>
          </cell>
          <cell r="E204">
            <v>12331</v>
          </cell>
          <cell r="F204">
            <v>9435</v>
          </cell>
        </row>
        <row r="205">
          <cell r="A205" t="str">
            <v>DV8</v>
          </cell>
          <cell r="B205">
            <v>0.59</v>
          </cell>
          <cell r="C205">
            <v>-5.08</v>
          </cell>
          <cell r="D205">
            <v>0</v>
          </cell>
          <cell r="E205">
            <v>0</v>
          </cell>
          <cell r="F205">
            <v>779</v>
          </cell>
        </row>
        <row r="206">
          <cell r="A206" t="str">
            <v>EA</v>
          </cell>
          <cell r="B206">
            <v>64</v>
          </cell>
          <cell r="C206">
            <v>-0.39</v>
          </cell>
          <cell r="D206">
            <v>12510100</v>
          </cell>
          <cell r="E206">
            <v>805703</v>
          </cell>
          <cell r="F206">
            <v>238720</v>
          </cell>
        </row>
        <row r="207">
          <cell r="A207" t="str">
            <v>EASON</v>
          </cell>
          <cell r="B207">
            <v>1.45</v>
          </cell>
          <cell r="C207">
            <v>-0.68</v>
          </cell>
          <cell r="D207">
            <v>2563800</v>
          </cell>
          <cell r="E207">
            <v>3692</v>
          </cell>
          <cell r="F207">
            <v>822</v>
          </cell>
        </row>
        <row r="208">
          <cell r="A208" t="str">
            <v>EASTW</v>
          </cell>
          <cell r="B208">
            <v>4.78</v>
          </cell>
          <cell r="C208">
            <v>0.42</v>
          </cell>
          <cell r="D208">
            <v>380400</v>
          </cell>
          <cell r="E208">
            <v>1812</v>
          </cell>
          <cell r="F208">
            <v>7953</v>
          </cell>
        </row>
        <row r="209">
          <cell r="A209" t="str">
            <v>ECF</v>
          </cell>
          <cell r="B209">
            <v>1.32</v>
          </cell>
          <cell r="C209">
            <v>1.54</v>
          </cell>
          <cell r="D209">
            <v>40086900</v>
          </cell>
          <cell r="E209">
            <v>53227</v>
          </cell>
          <cell r="F209">
            <v>1276</v>
          </cell>
        </row>
        <row r="210">
          <cell r="A210" t="str">
            <v>ECL</v>
          </cell>
          <cell r="B210">
            <v>1.68</v>
          </cell>
          <cell r="C210">
            <v>-2.33</v>
          </cell>
          <cell r="D210">
            <v>1963700</v>
          </cell>
          <cell r="E210">
            <v>3313</v>
          </cell>
          <cell r="F210">
            <v>1863</v>
          </cell>
        </row>
        <row r="211">
          <cell r="A211" t="str">
            <v>EE</v>
          </cell>
          <cell r="B211">
            <v>0.35</v>
          </cell>
          <cell r="C211">
            <v>0</v>
          </cell>
          <cell r="D211">
            <v>1637800</v>
          </cell>
          <cell r="E211">
            <v>571</v>
          </cell>
          <cell r="F211">
            <v>973</v>
          </cell>
        </row>
        <row r="212">
          <cell r="A212" t="str">
            <v>EFORL</v>
          </cell>
          <cell r="B212">
            <v>0.19</v>
          </cell>
          <cell r="C212">
            <v>5.56</v>
          </cell>
          <cell r="D212">
            <v>39557300</v>
          </cell>
          <cell r="E212">
            <v>7251</v>
          </cell>
          <cell r="F212">
            <v>960</v>
          </cell>
        </row>
        <row r="213">
          <cell r="A213" t="str">
            <v>EGCO</v>
          </cell>
          <cell r="B213">
            <v>136.5</v>
          </cell>
          <cell r="C213">
            <v>-0.36</v>
          </cell>
          <cell r="D213">
            <v>780200</v>
          </cell>
          <cell r="E213">
            <v>106562</v>
          </cell>
          <cell r="F213">
            <v>71862</v>
          </cell>
        </row>
        <row r="214">
          <cell r="A214" t="str">
            <v>EKH</v>
          </cell>
          <cell r="B214">
            <v>8.1</v>
          </cell>
          <cell r="C214">
            <v>0</v>
          </cell>
          <cell r="D214">
            <v>2285300</v>
          </cell>
          <cell r="E214">
            <v>18488</v>
          </cell>
          <cell r="F214">
            <v>5701</v>
          </cell>
        </row>
        <row r="215">
          <cell r="A215" t="str">
            <v>EMC</v>
          </cell>
          <cell r="B215">
            <v>0.11</v>
          </cell>
          <cell r="C215">
            <v>0</v>
          </cell>
          <cell r="D215">
            <v>206500</v>
          </cell>
          <cell r="E215">
            <v>23</v>
          </cell>
          <cell r="F215">
            <v>1012</v>
          </cell>
        </row>
        <row r="216">
          <cell r="A216" t="str">
            <v>EP</v>
          </cell>
          <cell r="B216">
            <v>2.98</v>
          </cell>
          <cell r="C216">
            <v>0.68</v>
          </cell>
          <cell r="D216">
            <v>438100</v>
          </cell>
          <cell r="E216">
            <v>1301</v>
          </cell>
          <cell r="F216">
            <v>2798</v>
          </cell>
        </row>
        <row r="217">
          <cell r="A217" t="str">
            <v>EPG</v>
          </cell>
          <cell r="B217">
            <v>6.8</v>
          </cell>
          <cell r="C217">
            <v>0</v>
          </cell>
          <cell r="D217">
            <v>2672400</v>
          </cell>
          <cell r="E217">
            <v>18061</v>
          </cell>
          <cell r="F217">
            <v>19460</v>
          </cell>
        </row>
        <row r="218">
          <cell r="A218" t="str">
            <v>ERW</v>
          </cell>
          <cell r="B218">
            <v>5.6</v>
          </cell>
          <cell r="C218">
            <v>5.66</v>
          </cell>
          <cell r="D218">
            <v>38304600</v>
          </cell>
          <cell r="E218">
            <v>213366</v>
          </cell>
          <cell r="F218">
            <v>25830</v>
          </cell>
        </row>
        <row r="219">
          <cell r="A219" t="str">
            <v>ESSO</v>
          </cell>
          <cell r="B219">
            <v>9.8000000000000007</v>
          </cell>
          <cell r="C219">
            <v>0</v>
          </cell>
          <cell r="D219">
            <v>19845200</v>
          </cell>
          <cell r="E219">
            <v>194522</v>
          </cell>
          <cell r="F219">
            <v>33916</v>
          </cell>
        </row>
        <row r="220">
          <cell r="A220" t="str">
            <v>ESTAR</v>
          </cell>
          <cell r="B220">
            <v>0.31</v>
          </cell>
          <cell r="C220">
            <v>0</v>
          </cell>
          <cell r="D220">
            <v>656200</v>
          </cell>
          <cell r="E220">
            <v>204</v>
          </cell>
          <cell r="F220">
            <v>1557</v>
          </cell>
        </row>
        <row r="221">
          <cell r="A221" t="str">
            <v>ETC</v>
          </cell>
          <cell r="B221">
            <v>3.08</v>
          </cell>
          <cell r="C221">
            <v>-2.5299999999999998</v>
          </cell>
          <cell r="D221">
            <v>2282000</v>
          </cell>
          <cell r="E221">
            <v>7084</v>
          </cell>
          <cell r="F221">
            <v>6899</v>
          </cell>
        </row>
        <row r="222">
          <cell r="A222" t="str">
            <v>ETE</v>
          </cell>
          <cell r="B222">
            <v>1.35</v>
          </cell>
          <cell r="C222">
            <v>8</v>
          </cell>
          <cell r="D222">
            <v>16376700</v>
          </cell>
          <cell r="E222">
            <v>21711</v>
          </cell>
          <cell r="F222">
            <v>762</v>
          </cell>
        </row>
        <row r="223">
          <cell r="A223" t="str">
            <v>EVER</v>
          </cell>
          <cell r="B223">
            <v>0.21</v>
          </cell>
          <cell r="C223">
            <v>0</v>
          </cell>
          <cell r="D223">
            <v>5088200</v>
          </cell>
          <cell r="E223">
            <v>1068</v>
          </cell>
          <cell r="F223">
            <v>1020</v>
          </cell>
        </row>
        <row r="224">
          <cell r="A224" t="str">
            <v>F&amp;D</v>
          </cell>
          <cell r="B224">
            <v>29</v>
          </cell>
          <cell r="C224">
            <v>-1.69</v>
          </cell>
          <cell r="D224">
            <v>0</v>
          </cell>
          <cell r="E224">
            <v>0</v>
          </cell>
          <cell r="F224">
            <v>511</v>
          </cell>
        </row>
        <row r="225">
          <cell r="A225" t="str">
            <v>FANCY</v>
          </cell>
          <cell r="B225">
            <v>0.6</v>
          </cell>
          <cell r="C225">
            <v>0</v>
          </cell>
          <cell r="D225">
            <v>0</v>
          </cell>
          <cell r="E225">
            <v>0</v>
          </cell>
          <cell r="F225">
            <v>369</v>
          </cell>
        </row>
        <row r="226">
          <cell r="A226" t="str">
            <v>FE</v>
          </cell>
          <cell r="B226">
            <v>179</v>
          </cell>
          <cell r="C226">
            <v>0</v>
          </cell>
          <cell r="D226">
            <v>0</v>
          </cell>
          <cell r="E226">
            <v>0</v>
          </cell>
          <cell r="F226">
            <v>1409</v>
          </cell>
        </row>
        <row r="227">
          <cell r="A227" t="str">
            <v>FLOYD</v>
          </cell>
          <cell r="B227">
            <v>1.28</v>
          </cell>
          <cell r="C227">
            <v>0.79</v>
          </cell>
          <cell r="D227">
            <v>51000</v>
          </cell>
          <cell r="E227">
            <v>66</v>
          </cell>
          <cell r="F227">
            <v>524</v>
          </cell>
        </row>
        <row r="228">
          <cell r="A228" t="str">
            <v>FMT</v>
          </cell>
          <cell r="B228">
            <v>33.25</v>
          </cell>
          <cell r="C228">
            <v>0</v>
          </cell>
          <cell r="D228">
            <v>1800</v>
          </cell>
          <cell r="E228">
            <v>60</v>
          </cell>
          <cell r="F228">
            <v>1596</v>
          </cell>
        </row>
        <row r="229">
          <cell r="A229" t="str">
            <v>FN</v>
          </cell>
          <cell r="B229">
            <v>1.7</v>
          </cell>
          <cell r="C229">
            <v>0.59</v>
          </cell>
          <cell r="D229">
            <v>36800</v>
          </cell>
          <cell r="E229">
            <v>63</v>
          </cell>
          <cell r="F229">
            <v>1700</v>
          </cell>
        </row>
        <row r="230">
          <cell r="A230" t="str">
            <v>FNS</v>
          </cell>
          <cell r="B230">
            <v>3.38</v>
          </cell>
          <cell r="C230">
            <v>0</v>
          </cell>
          <cell r="D230">
            <v>0</v>
          </cell>
          <cell r="E230">
            <v>0</v>
          </cell>
          <cell r="F230">
            <v>1692</v>
          </cell>
        </row>
        <row r="231">
          <cell r="A231" t="str">
            <v>FORTH</v>
          </cell>
          <cell r="B231">
            <v>34</v>
          </cell>
          <cell r="C231">
            <v>0</v>
          </cell>
          <cell r="D231">
            <v>2038500</v>
          </cell>
          <cell r="E231">
            <v>68948</v>
          </cell>
          <cell r="F231">
            <v>32270</v>
          </cell>
        </row>
        <row r="232">
          <cell r="A232" t="str">
            <v>FPI</v>
          </cell>
          <cell r="B232">
            <v>2.68</v>
          </cell>
          <cell r="C232">
            <v>-0.74</v>
          </cell>
          <cell r="D232">
            <v>682900</v>
          </cell>
          <cell r="E232">
            <v>1811</v>
          </cell>
          <cell r="F232">
            <v>4025</v>
          </cell>
        </row>
        <row r="233">
          <cell r="A233" t="str">
            <v>FPT</v>
          </cell>
          <cell r="B233">
            <v>15.2</v>
          </cell>
          <cell r="C233">
            <v>2</v>
          </cell>
          <cell r="D233">
            <v>0</v>
          </cell>
          <cell r="E233">
            <v>0</v>
          </cell>
          <cell r="F233">
            <v>35253</v>
          </cell>
        </row>
        <row r="234">
          <cell r="A234" t="str">
            <v>FSMART</v>
          </cell>
          <cell r="B234">
            <v>10.1</v>
          </cell>
          <cell r="C234">
            <v>4.12</v>
          </cell>
          <cell r="D234">
            <v>10862200</v>
          </cell>
          <cell r="E234">
            <v>108488</v>
          </cell>
          <cell r="F234">
            <v>8268</v>
          </cell>
        </row>
        <row r="235">
          <cell r="A235" t="str">
            <v>FSS</v>
          </cell>
          <cell r="B235">
            <v>2.38</v>
          </cell>
          <cell r="C235">
            <v>9.17</v>
          </cell>
          <cell r="D235">
            <v>237300</v>
          </cell>
          <cell r="E235">
            <v>542</v>
          </cell>
          <cell r="F235">
            <v>1384</v>
          </cell>
        </row>
        <row r="236">
          <cell r="A236" t="str">
            <v>FTE</v>
          </cell>
          <cell r="B236">
            <v>1.67</v>
          </cell>
          <cell r="C236">
            <v>0.6</v>
          </cell>
          <cell r="D236">
            <v>270400</v>
          </cell>
          <cell r="E236">
            <v>448</v>
          </cell>
          <cell r="F236">
            <v>1096</v>
          </cell>
        </row>
        <row r="237">
          <cell r="A237" t="str">
            <v>FTI</v>
          </cell>
          <cell r="B237">
            <v>2.16</v>
          </cell>
          <cell r="C237">
            <v>0</v>
          </cell>
          <cell r="D237">
            <v>603700</v>
          </cell>
          <cell r="E237">
            <v>1307</v>
          </cell>
          <cell r="F237">
            <v>963</v>
          </cell>
        </row>
        <row r="238">
          <cell r="A238" t="str">
            <v>FVC</v>
          </cell>
          <cell r="B238">
            <v>0.96</v>
          </cell>
          <cell r="C238">
            <v>0</v>
          </cell>
          <cell r="D238">
            <v>933700</v>
          </cell>
          <cell r="E238">
            <v>903</v>
          </cell>
          <cell r="F238">
            <v>554</v>
          </cell>
        </row>
        <row r="239">
          <cell r="A239" t="str">
            <v>GBX</v>
          </cell>
          <cell r="B239">
            <v>0.87</v>
          </cell>
          <cell r="C239">
            <v>2.35</v>
          </cell>
          <cell r="D239">
            <v>1134600</v>
          </cell>
          <cell r="E239">
            <v>982</v>
          </cell>
          <cell r="F239">
            <v>937</v>
          </cell>
        </row>
        <row r="240">
          <cell r="A240" t="str">
            <v>GC</v>
          </cell>
          <cell r="B240">
            <v>5.5</v>
          </cell>
          <cell r="C240">
            <v>0.92</v>
          </cell>
          <cell r="D240">
            <v>114500</v>
          </cell>
          <cell r="E240">
            <v>630</v>
          </cell>
          <cell r="F240">
            <v>2420</v>
          </cell>
        </row>
        <row r="241">
          <cell r="A241" t="str">
            <v>GCAP</v>
          </cell>
          <cell r="B241">
            <v>0.94</v>
          </cell>
          <cell r="C241">
            <v>2.17</v>
          </cell>
          <cell r="D241">
            <v>3873400</v>
          </cell>
          <cell r="E241">
            <v>3637</v>
          </cell>
          <cell r="F241">
            <v>371</v>
          </cell>
        </row>
        <row r="242">
          <cell r="A242" t="str">
            <v>GEL</v>
          </cell>
          <cell r="B242">
            <v>0.23</v>
          </cell>
          <cell r="C242">
            <v>4.55</v>
          </cell>
          <cell r="D242">
            <v>45800400</v>
          </cell>
          <cell r="E242">
            <v>10515</v>
          </cell>
          <cell r="F242">
            <v>1981</v>
          </cell>
        </row>
        <row r="243">
          <cell r="A243" t="str">
            <v>GENCO</v>
          </cell>
          <cell r="B243">
            <v>0.57999999999999996</v>
          </cell>
          <cell r="C243">
            <v>-1.69</v>
          </cell>
          <cell r="D243">
            <v>1017800</v>
          </cell>
          <cell r="E243">
            <v>588</v>
          </cell>
          <cell r="F243">
            <v>651</v>
          </cell>
        </row>
        <row r="244">
          <cell r="A244" t="str">
            <v>GFPT</v>
          </cell>
          <cell r="B244">
            <v>11.1</v>
          </cell>
          <cell r="C244">
            <v>-0.89</v>
          </cell>
          <cell r="D244">
            <v>2415000</v>
          </cell>
          <cell r="E244">
            <v>26858</v>
          </cell>
          <cell r="F244">
            <v>13917</v>
          </cell>
        </row>
        <row r="245">
          <cell r="A245" t="str">
            <v>GGC</v>
          </cell>
          <cell r="B245">
            <v>11.2</v>
          </cell>
          <cell r="C245">
            <v>-1.75</v>
          </cell>
          <cell r="D245">
            <v>70100</v>
          </cell>
          <cell r="E245">
            <v>788</v>
          </cell>
          <cell r="F245">
            <v>11465</v>
          </cell>
        </row>
        <row r="246">
          <cell r="A246" t="str">
            <v>GIFT</v>
          </cell>
          <cell r="B246">
            <v>3.26</v>
          </cell>
          <cell r="C246">
            <v>0</v>
          </cell>
          <cell r="D246">
            <v>960900</v>
          </cell>
          <cell r="E246">
            <v>3120</v>
          </cell>
          <cell r="F246">
            <v>4308</v>
          </cell>
        </row>
        <row r="247">
          <cell r="A247" t="str">
            <v>GJS</v>
          </cell>
          <cell r="B247">
            <v>0.28999999999999998</v>
          </cell>
          <cell r="C247">
            <v>16</v>
          </cell>
          <cell r="D247">
            <v>88246100</v>
          </cell>
          <cell r="E247">
            <v>25394</v>
          </cell>
          <cell r="F247">
            <v>7391</v>
          </cell>
        </row>
        <row r="248">
          <cell r="A248" t="str">
            <v>GL</v>
          </cell>
          <cell r="B248">
            <v>0.65</v>
          </cell>
          <cell r="C248">
            <v>0</v>
          </cell>
          <cell r="D248">
            <v>0</v>
          </cell>
          <cell r="E248">
            <v>0</v>
          </cell>
          <cell r="F248">
            <v>0</v>
          </cell>
        </row>
        <row r="249">
          <cell r="A249" t="str">
            <v>GLAND</v>
          </cell>
          <cell r="B249">
            <v>1.99</v>
          </cell>
          <cell r="C249">
            <v>-2.4500000000000002</v>
          </cell>
          <cell r="D249">
            <v>85500</v>
          </cell>
          <cell r="E249">
            <v>170</v>
          </cell>
          <cell r="F249">
            <v>12935</v>
          </cell>
        </row>
        <row r="250">
          <cell r="A250" t="str">
            <v>GLOBAL</v>
          </cell>
          <cell r="B250">
            <v>18.100000000000001</v>
          </cell>
          <cell r="C250">
            <v>1.69</v>
          </cell>
          <cell r="D250">
            <v>7901200</v>
          </cell>
          <cell r="E250">
            <v>142396</v>
          </cell>
          <cell r="F250">
            <v>93534</v>
          </cell>
        </row>
        <row r="251">
          <cell r="A251" t="str">
            <v>GLOCON</v>
          </cell>
          <cell r="B251">
            <v>0.49</v>
          </cell>
          <cell r="C251">
            <v>4.26</v>
          </cell>
          <cell r="D251">
            <v>12131900</v>
          </cell>
          <cell r="E251">
            <v>5808</v>
          </cell>
          <cell r="F251">
            <v>1477</v>
          </cell>
        </row>
        <row r="252">
          <cell r="A252" t="str">
            <v>GLORY</v>
          </cell>
          <cell r="B252">
            <v>2.6</v>
          </cell>
          <cell r="C252">
            <v>-0.76</v>
          </cell>
          <cell r="D252">
            <v>2500700</v>
          </cell>
          <cell r="E252">
            <v>6688</v>
          </cell>
          <cell r="F252">
            <v>702</v>
          </cell>
        </row>
        <row r="253">
          <cell r="A253" t="str">
            <v>GPI</v>
          </cell>
          <cell r="B253">
            <v>1.62</v>
          </cell>
          <cell r="C253">
            <v>-0.61</v>
          </cell>
          <cell r="D253">
            <v>349100</v>
          </cell>
          <cell r="E253">
            <v>569</v>
          </cell>
          <cell r="F253">
            <v>984</v>
          </cell>
        </row>
        <row r="254">
          <cell r="A254" t="str">
            <v>GPSC</v>
          </cell>
          <cell r="B254">
            <v>54.5</v>
          </cell>
          <cell r="C254">
            <v>-2.2400000000000002</v>
          </cell>
          <cell r="D254">
            <v>9204300</v>
          </cell>
          <cell r="E254">
            <v>504293</v>
          </cell>
          <cell r="F254">
            <v>151560</v>
          </cell>
        </row>
        <row r="255">
          <cell r="A255" t="str">
            <v>GRAMMY</v>
          </cell>
          <cell r="B255">
            <v>9.35</v>
          </cell>
          <cell r="C255">
            <v>-1.06</v>
          </cell>
          <cell r="D255">
            <v>7200</v>
          </cell>
          <cell r="E255">
            <v>67</v>
          </cell>
          <cell r="F255">
            <v>7790</v>
          </cell>
        </row>
        <row r="256">
          <cell r="A256" t="str">
            <v>GRAND</v>
          </cell>
          <cell r="B256">
            <v>0.21</v>
          </cell>
          <cell r="C256">
            <v>0</v>
          </cell>
          <cell r="D256">
            <v>774300</v>
          </cell>
          <cell r="E256">
            <v>164</v>
          </cell>
          <cell r="F256">
            <v>1962</v>
          </cell>
        </row>
        <row r="257">
          <cell r="A257" t="str">
            <v>GREEN</v>
          </cell>
          <cell r="B257">
            <v>0.97</v>
          </cell>
          <cell r="C257">
            <v>0</v>
          </cell>
          <cell r="D257">
            <v>241600</v>
          </cell>
          <cell r="E257">
            <v>230</v>
          </cell>
          <cell r="F257">
            <v>793</v>
          </cell>
        </row>
        <row r="258">
          <cell r="A258" t="str">
            <v>GSC</v>
          </cell>
          <cell r="B258">
            <v>1.53</v>
          </cell>
          <cell r="C258">
            <v>-0.65</v>
          </cell>
          <cell r="D258">
            <v>54600</v>
          </cell>
          <cell r="E258">
            <v>84</v>
          </cell>
          <cell r="F258">
            <v>383</v>
          </cell>
        </row>
        <row r="259">
          <cell r="A259" t="str">
            <v>GSTEEL</v>
          </cell>
          <cell r="B259">
            <v>0.09</v>
          </cell>
          <cell r="C259">
            <v>0</v>
          </cell>
          <cell r="D259">
            <v>0</v>
          </cell>
          <cell r="E259">
            <v>0</v>
          </cell>
          <cell r="F259">
            <v>0</v>
          </cell>
        </row>
        <row r="260">
          <cell r="A260" t="str">
            <v>GTB</v>
          </cell>
          <cell r="B260">
            <v>0.75</v>
          </cell>
          <cell r="C260">
            <v>0</v>
          </cell>
          <cell r="D260">
            <v>165100</v>
          </cell>
          <cell r="E260">
            <v>124</v>
          </cell>
          <cell r="F260">
            <v>730</v>
          </cell>
        </row>
        <row r="261">
          <cell r="A261" t="str">
            <v>GTV</v>
          </cell>
          <cell r="B261">
            <v>0.21</v>
          </cell>
          <cell r="C261">
            <v>5</v>
          </cell>
          <cell r="D261">
            <v>51267000</v>
          </cell>
          <cell r="E261">
            <v>10824</v>
          </cell>
          <cell r="F261">
            <v>2889</v>
          </cell>
        </row>
        <row r="262">
          <cell r="A262" t="str">
            <v>GULF</v>
          </cell>
          <cell r="B262">
            <v>49</v>
          </cell>
          <cell r="C262">
            <v>-1.01</v>
          </cell>
          <cell r="D262">
            <v>14104400</v>
          </cell>
          <cell r="E262">
            <v>696772</v>
          </cell>
          <cell r="F262">
            <v>574924</v>
          </cell>
        </row>
        <row r="263">
          <cell r="A263" t="str">
            <v>GUNKUL</v>
          </cell>
          <cell r="B263">
            <v>3.7</v>
          </cell>
          <cell r="C263">
            <v>-0.54</v>
          </cell>
          <cell r="D263">
            <v>49661900</v>
          </cell>
          <cell r="E263">
            <v>183549</v>
          </cell>
          <cell r="F263">
            <v>32688</v>
          </cell>
        </row>
        <row r="264">
          <cell r="A264" t="str">
            <v>GYT</v>
          </cell>
          <cell r="B264">
            <v>200</v>
          </cell>
          <cell r="C264">
            <v>-0.99</v>
          </cell>
          <cell r="D264">
            <v>0</v>
          </cell>
          <cell r="E264">
            <v>0</v>
          </cell>
          <cell r="F264">
            <v>1480</v>
          </cell>
        </row>
        <row r="265">
          <cell r="A265" t="str">
            <v>HANA</v>
          </cell>
          <cell r="B265">
            <v>62.5</v>
          </cell>
          <cell r="C265">
            <v>1.21</v>
          </cell>
          <cell r="D265">
            <v>10929100</v>
          </cell>
          <cell r="E265">
            <v>684185</v>
          </cell>
          <cell r="F265">
            <v>50909</v>
          </cell>
        </row>
        <row r="266">
          <cell r="A266" t="str">
            <v>HARN</v>
          </cell>
          <cell r="B266">
            <v>2.2000000000000002</v>
          </cell>
          <cell r="C266">
            <v>2.8</v>
          </cell>
          <cell r="D266">
            <v>0</v>
          </cell>
          <cell r="E266">
            <v>0</v>
          </cell>
          <cell r="F266">
            <v>1286</v>
          </cell>
        </row>
        <row r="267">
          <cell r="A267" t="str">
            <v>HEMP</v>
          </cell>
          <cell r="B267">
            <v>3.68</v>
          </cell>
          <cell r="C267">
            <v>-4.3499999999999996</v>
          </cell>
          <cell r="D267">
            <v>62900</v>
          </cell>
          <cell r="E267">
            <v>0</v>
          </cell>
          <cell r="F267">
            <v>1408</v>
          </cell>
        </row>
        <row r="268">
          <cell r="A268" t="str">
            <v>HENG</v>
          </cell>
          <cell r="B268">
            <v>2.6</v>
          </cell>
          <cell r="C268">
            <v>0.78</v>
          </cell>
          <cell r="D268">
            <v>2385900</v>
          </cell>
          <cell r="E268">
            <v>6204</v>
          </cell>
          <cell r="F268">
            <v>10135</v>
          </cell>
        </row>
        <row r="269">
          <cell r="A269" t="str">
            <v>HFT</v>
          </cell>
          <cell r="B269">
            <v>4.24</v>
          </cell>
          <cell r="C269">
            <v>0</v>
          </cell>
          <cell r="D269">
            <v>251600</v>
          </cell>
          <cell r="E269">
            <v>1068</v>
          </cell>
          <cell r="F269">
            <v>2858</v>
          </cell>
        </row>
        <row r="270">
          <cell r="A270" t="str">
            <v>HL</v>
          </cell>
          <cell r="B270">
            <v>13.5</v>
          </cell>
          <cell r="C270">
            <v>-0.74</v>
          </cell>
          <cell r="D270">
            <v>444400</v>
          </cell>
          <cell r="E270">
            <v>6053</v>
          </cell>
          <cell r="F270">
            <v>3699</v>
          </cell>
        </row>
        <row r="271">
          <cell r="A271" t="str">
            <v>HMPRO</v>
          </cell>
          <cell r="B271">
            <v>13.7</v>
          </cell>
          <cell r="C271">
            <v>0</v>
          </cell>
          <cell r="D271">
            <v>14798800</v>
          </cell>
          <cell r="E271">
            <v>202721</v>
          </cell>
          <cell r="F271">
            <v>182802</v>
          </cell>
        </row>
        <row r="272">
          <cell r="A272" t="str">
            <v>HPT</v>
          </cell>
          <cell r="B272">
            <v>0.74</v>
          </cell>
          <cell r="C272">
            <v>-1.33</v>
          </cell>
          <cell r="D272">
            <v>3567500</v>
          </cell>
          <cell r="E272">
            <v>2654</v>
          </cell>
          <cell r="F272">
            <v>483</v>
          </cell>
        </row>
        <row r="273">
          <cell r="A273" t="str">
            <v>HTC</v>
          </cell>
          <cell r="B273">
            <v>36.25</v>
          </cell>
          <cell r="C273">
            <v>0</v>
          </cell>
          <cell r="D273">
            <v>230100</v>
          </cell>
          <cell r="E273">
            <v>8318</v>
          </cell>
          <cell r="F273">
            <v>7235</v>
          </cell>
        </row>
        <row r="274">
          <cell r="A274" t="str">
            <v>HTECH</v>
          </cell>
          <cell r="B274">
            <v>2.42</v>
          </cell>
          <cell r="C274">
            <v>0</v>
          </cell>
          <cell r="D274">
            <v>380200</v>
          </cell>
          <cell r="E274">
            <v>923</v>
          </cell>
          <cell r="F274">
            <v>756</v>
          </cell>
        </row>
        <row r="275">
          <cell r="A275" t="str">
            <v>HUMAN</v>
          </cell>
          <cell r="B275">
            <v>10.5</v>
          </cell>
          <cell r="C275">
            <v>0</v>
          </cell>
          <cell r="D275">
            <v>429400</v>
          </cell>
          <cell r="E275">
            <v>4479</v>
          </cell>
          <cell r="F275">
            <v>9195</v>
          </cell>
        </row>
        <row r="276">
          <cell r="A276" t="str">
            <v>HYDRO</v>
          </cell>
          <cell r="B276">
            <v>0.52</v>
          </cell>
          <cell r="C276">
            <v>0</v>
          </cell>
          <cell r="D276">
            <v>99700</v>
          </cell>
          <cell r="E276">
            <v>51</v>
          </cell>
          <cell r="F276">
            <v>150</v>
          </cell>
        </row>
        <row r="277">
          <cell r="A277" t="str">
            <v>ICC</v>
          </cell>
          <cell r="B277">
            <v>44.25</v>
          </cell>
          <cell r="C277">
            <v>-1.67</v>
          </cell>
          <cell r="D277">
            <v>40700</v>
          </cell>
          <cell r="E277">
            <v>1799</v>
          </cell>
          <cell r="F277">
            <v>13006</v>
          </cell>
        </row>
        <row r="278">
          <cell r="A278" t="str">
            <v>ICHI</v>
          </cell>
          <cell r="B278">
            <v>16.5</v>
          </cell>
          <cell r="C278">
            <v>-1.2</v>
          </cell>
          <cell r="D278">
            <v>9577400</v>
          </cell>
          <cell r="E278">
            <v>157542</v>
          </cell>
          <cell r="F278">
            <v>21840</v>
          </cell>
        </row>
        <row r="279">
          <cell r="A279" t="str">
            <v>ICN</v>
          </cell>
          <cell r="B279">
            <v>2.86</v>
          </cell>
          <cell r="C279">
            <v>-2.72</v>
          </cell>
          <cell r="D279">
            <v>661500</v>
          </cell>
          <cell r="E279">
            <v>1919</v>
          </cell>
          <cell r="F279">
            <v>1827</v>
          </cell>
        </row>
        <row r="280">
          <cell r="A280" t="str">
            <v>IFEC</v>
          </cell>
          <cell r="B280">
            <v>0.35</v>
          </cell>
          <cell r="C280">
            <v>0</v>
          </cell>
          <cell r="D280">
            <v>0</v>
          </cell>
          <cell r="E280">
            <v>0</v>
          </cell>
          <cell r="F280">
            <v>0</v>
          </cell>
        </row>
        <row r="281">
          <cell r="A281" t="str">
            <v>IFS</v>
          </cell>
          <cell r="B281">
            <v>2.86</v>
          </cell>
          <cell r="C281">
            <v>0</v>
          </cell>
          <cell r="D281">
            <v>433900</v>
          </cell>
          <cell r="E281">
            <v>1251</v>
          </cell>
          <cell r="F281">
            <v>1431</v>
          </cell>
        </row>
        <row r="282">
          <cell r="A282" t="str">
            <v>IHL</v>
          </cell>
          <cell r="B282">
            <v>2.2599999999999998</v>
          </cell>
          <cell r="C282">
            <v>-1.74</v>
          </cell>
          <cell r="D282">
            <v>157200</v>
          </cell>
          <cell r="E282">
            <v>357</v>
          </cell>
          <cell r="F282">
            <v>1363</v>
          </cell>
        </row>
        <row r="283">
          <cell r="A283" t="str">
            <v>IIG</v>
          </cell>
          <cell r="B283">
            <v>18.899999999999999</v>
          </cell>
          <cell r="C283">
            <v>-0.53</v>
          </cell>
          <cell r="D283">
            <v>349600</v>
          </cell>
          <cell r="E283">
            <v>6657</v>
          </cell>
          <cell r="F283">
            <v>2120</v>
          </cell>
        </row>
        <row r="284">
          <cell r="A284" t="str">
            <v>III</v>
          </cell>
          <cell r="B284">
            <v>12.2</v>
          </cell>
          <cell r="C284">
            <v>3.39</v>
          </cell>
          <cell r="D284">
            <v>4322300</v>
          </cell>
          <cell r="E284">
            <v>52030</v>
          </cell>
          <cell r="F284">
            <v>10016</v>
          </cell>
        </row>
        <row r="285">
          <cell r="A285" t="str">
            <v>ILINK</v>
          </cell>
          <cell r="B285">
            <v>8.1</v>
          </cell>
          <cell r="C285">
            <v>0.62</v>
          </cell>
          <cell r="D285">
            <v>1153700</v>
          </cell>
          <cell r="E285">
            <v>9312</v>
          </cell>
          <cell r="F285">
            <v>4458</v>
          </cell>
        </row>
        <row r="286">
          <cell r="A286" t="str">
            <v>ILM</v>
          </cell>
          <cell r="B286">
            <v>22.3</v>
          </cell>
          <cell r="C286">
            <v>2.76</v>
          </cell>
          <cell r="D286">
            <v>1102400</v>
          </cell>
          <cell r="E286">
            <v>24411</v>
          </cell>
          <cell r="F286">
            <v>11413</v>
          </cell>
        </row>
        <row r="287">
          <cell r="A287" t="str">
            <v>IMH</v>
          </cell>
          <cell r="B287">
            <v>9.1</v>
          </cell>
          <cell r="C287">
            <v>2.82</v>
          </cell>
          <cell r="D287">
            <v>80100</v>
          </cell>
          <cell r="E287">
            <v>725</v>
          </cell>
          <cell r="F287">
            <v>1967</v>
          </cell>
        </row>
        <row r="288">
          <cell r="A288" t="str">
            <v>IND</v>
          </cell>
          <cell r="B288">
            <v>1.0900000000000001</v>
          </cell>
          <cell r="C288">
            <v>-0.91</v>
          </cell>
          <cell r="D288">
            <v>1856200</v>
          </cell>
          <cell r="E288">
            <v>2012</v>
          </cell>
          <cell r="F288">
            <v>399</v>
          </cell>
        </row>
        <row r="289">
          <cell r="A289" t="str">
            <v>INET</v>
          </cell>
          <cell r="B289">
            <v>4.9000000000000004</v>
          </cell>
          <cell r="C289">
            <v>0</v>
          </cell>
          <cell r="D289">
            <v>1118100</v>
          </cell>
          <cell r="E289">
            <v>5486</v>
          </cell>
          <cell r="F289">
            <v>2440</v>
          </cell>
        </row>
        <row r="290">
          <cell r="A290" t="str">
            <v>INGRS</v>
          </cell>
          <cell r="B290">
            <v>0.6</v>
          </cell>
          <cell r="C290">
            <v>0</v>
          </cell>
          <cell r="D290">
            <v>1650400</v>
          </cell>
          <cell r="E290">
            <v>990</v>
          </cell>
          <cell r="F290">
            <v>868</v>
          </cell>
        </row>
        <row r="291">
          <cell r="A291" t="str">
            <v>INOX</v>
          </cell>
          <cell r="B291">
            <v>0.73</v>
          </cell>
          <cell r="C291">
            <v>5.8</v>
          </cell>
          <cell r="D291">
            <v>11430600</v>
          </cell>
          <cell r="E291">
            <v>8277</v>
          </cell>
          <cell r="F291">
            <v>5769</v>
          </cell>
        </row>
        <row r="292">
          <cell r="A292" t="str">
            <v>INSET</v>
          </cell>
          <cell r="B292">
            <v>2.2000000000000002</v>
          </cell>
          <cell r="C292">
            <v>-1.79</v>
          </cell>
          <cell r="D292">
            <v>5504700</v>
          </cell>
          <cell r="E292">
            <v>12129</v>
          </cell>
          <cell r="F292">
            <v>1685</v>
          </cell>
        </row>
        <row r="293">
          <cell r="A293" t="str">
            <v>INSURE</v>
          </cell>
          <cell r="B293">
            <v>123.5</v>
          </cell>
          <cell r="C293">
            <v>0</v>
          </cell>
          <cell r="D293">
            <v>0</v>
          </cell>
          <cell r="E293">
            <v>0</v>
          </cell>
          <cell r="F293">
            <v>1235</v>
          </cell>
        </row>
        <row r="294">
          <cell r="A294" t="str">
            <v>INTUCH</v>
          </cell>
          <cell r="B294">
            <v>72</v>
          </cell>
          <cell r="C294">
            <v>-1.03</v>
          </cell>
          <cell r="D294">
            <v>8323800</v>
          </cell>
          <cell r="E294">
            <v>599375</v>
          </cell>
          <cell r="F294">
            <v>232485</v>
          </cell>
        </row>
        <row r="295">
          <cell r="A295" t="str">
            <v>IP</v>
          </cell>
          <cell r="B295">
            <v>10.5</v>
          </cell>
          <cell r="C295">
            <v>1.94</v>
          </cell>
          <cell r="D295">
            <v>561000</v>
          </cell>
          <cell r="E295">
            <v>5792</v>
          </cell>
          <cell r="F295">
            <v>3986</v>
          </cell>
        </row>
        <row r="296">
          <cell r="A296" t="str">
            <v>IRC</v>
          </cell>
          <cell r="B296">
            <v>13.6</v>
          </cell>
          <cell r="C296">
            <v>0</v>
          </cell>
          <cell r="D296">
            <v>3800</v>
          </cell>
          <cell r="E296">
            <v>52</v>
          </cell>
          <cell r="F296">
            <v>2614</v>
          </cell>
        </row>
        <row r="297">
          <cell r="A297" t="str">
            <v>IRCP</v>
          </cell>
          <cell r="B297">
            <v>0.83</v>
          </cell>
          <cell r="C297">
            <v>1.22</v>
          </cell>
          <cell r="D297">
            <v>4926600</v>
          </cell>
          <cell r="E297">
            <v>4132</v>
          </cell>
          <cell r="F297">
            <v>524</v>
          </cell>
        </row>
        <row r="298">
          <cell r="A298" t="str">
            <v>IRPC</v>
          </cell>
          <cell r="B298">
            <v>2.4</v>
          </cell>
          <cell r="C298">
            <v>0.84</v>
          </cell>
          <cell r="D298">
            <v>53226900</v>
          </cell>
          <cell r="E298">
            <v>127087</v>
          </cell>
          <cell r="F298">
            <v>49043</v>
          </cell>
        </row>
        <row r="299">
          <cell r="A299" t="str">
            <v>IT</v>
          </cell>
          <cell r="B299">
            <v>4.4400000000000004</v>
          </cell>
          <cell r="C299">
            <v>-2.63</v>
          </cell>
          <cell r="D299">
            <v>827600</v>
          </cell>
          <cell r="E299">
            <v>3693</v>
          </cell>
          <cell r="F299">
            <v>1641</v>
          </cell>
        </row>
        <row r="300">
          <cell r="A300" t="str">
            <v>ITC</v>
          </cell>
          <cell r="B300">
            <v>20.8</v>
          </cell>
          <cell r="C300">
            <v>-0.95</v>
          </cell>
          <cell r="D300">
            <v>9094000</v>
          </cell>
          <cell r="E300">
            <v>189065</v>
          </cell>
          <cell r="F300">
            <v>63000</v>
          </cell>
        </row>
        <row r="301">
          <cell r="A301" t="str">
            <v>ITD</v>
          </cell>
          <cell r="B301">
            <v>1.54</v>
          </cell>
          <cell r="C301">
            <v>-0.65</v>
          </cell>
          <cell r="D301">
            <v>8210800</v>
          </cell>
          <cell r="E301">
            <v>12690</v>
          </cell>
          <cell r="F301">
            <v>8448</v>
          </cell>
        </row>
        <row r="302">
          <cell r="A302" t="str">
            <v>ITEL</v>
          </cell>
          <cell r="B302">
            <v>2.9</v>
          </cell>
          <cell r="C302">
            <v>3.57</v>
          </cell>
          <cell r="D302">
            <v>17965900</v>
          </cell>
          <cell r="E302">
            <v>51854</v>
          </cell>
          <cell r="F302">
            <v>4028</v>
          </cell>
        </row>
        <row r="303">
          <cell r="A303" t="str">
            <v>ITNS</v>
          </cell>
          <cell r="B303">
            <v>3.46</v>
          </cell>
          <cell r="C303">
            <v>1.17</v>
          </cell>
          <cell r="D303">
            <v>1239000</v>
          </cell>
          <cell r="E303">
            <v>4266</v>
          </cell>
          <cell r="F303">
            <v>761</v>
          </cell>
        </row>
        <row r="304">
          <cell r="A304" t="str">
            <v>ITTHI</v>
          </cell>
          <cell r="B304">
            <v>1.73</v>
          </cell>
          <cell r="C304">
            <v>-0.56999999999999995</v>
          </cell>
          <cell r="D304">
            <v>661300</v>
          </cell>
          <cell r="E304">
            <v>1154</v>
          </cell>
          <cell r="F304">
            <v>475</v>
          </cell>
        </row>
        <row r="305">
          <cell r="A305" t="str">
            <v>IVL</v>
          </cell>
          <cell r="B305">
            <v>28.5</v>
          </cell>
          <cell r="C305">
            <v>-2.56</v>
          </cell>
          <cell r="D305">
            <v>43781500</v>
          </cell>
          <cell r="E305">
            <v>1247749</v>
          </cell>
          <cell r="F305">
            <v>162822</v>
          </cell>
        </row>
        <row r="306">
          <cell r="A306" t="str">
            <v>J</v>
          </cell>
          <cell r="B306">
            <v>3.34</v>
          </cell>
          <cell r="C306">
            <v>-1.76</v>
          </cell>
          <cell r="D306">
            <v>972800</v>
          </cell>
          <cell r="E306">
            <v>3302</v>
          </cell>
          <cell r="F306">
            <v>3855</v>
          </cell>
        </row>
        <row r="307">
          <cell r="A307" t="str">
            <v>JAK</v>
          </cell>
          <cell r="B307">
            <v>1.22</v>
          </cell>
          <cell r="C307">
            <v>-0.81</v>
          </cell>
          <cell r="D307">
            <v>8100</v>
          </cell>
          <cell r="E307">
            <v>10</v>
          </cell>
          <cell r="F307">
            <v>397</v>
          </cell>
        </row>
        <row r="308">
          <cell r="A308" t="str">
            <v>JAS</v>
          </cell>
          <cell r="B308">
            <v>2</v>
          </cell>
          <cell r="C308">
            <v>-4.76</v>
          </cell>
          <cell r="D308">
            <v>57510000</v>
          </cell>
          <cell r="E308">
            <v>117219</v>
          </cell>
          <cell r="F308">
            <v>17357</v>
          </cell>
        </row>
        <row r="309">
          <cell r="A309" t="str">
            <v>JCK</v>
          </cell>
          <cell r="B309">
            <v>0.27</v>
          </cell>
          <cell r="C309">
            <v>8</v>
          </cell>
          <cell r="D309">
            <v>17531500</v>
          </cell>
          <cell r="E309">
            <v>4717</v>
          </cell>
          <cell r="F309">
            <v>936</v>
          </cell>
        </row>
        <row r="310">
          <cell r="A310" t="str">
            <v>JCKH</v>
          </cell>
          <cell r="B310">
            <v>0.05</v>
          </cell>
          <cell r="C310">
            <v>25</v>
          </cell>
          <cell r="D310">
            <v>8178900</v>
          </cell>
          <cell r="E310">
            <v>359</v>
          </cell>
          <cell r="F310">
            <v>151</v>
          </cell>
        </row>
        <row r="311">
          <cell r="A311" t="str">
            <v>JCT</v>
          </cell>
          <cell r="B311">
            <v>81.75</v>
          </cell>
          <cell r="C311">
            <v>0</v>
          </cell>
          <cell r="D311">
            <v>0</v>
          </cell>
          <cell r="E311">
            <v>0</v>
          </cell>
          <cell r="F311">
            <v>1104</v>
          </cell>
        </row>
        <row r="312">
          <cell r="A312" t="str">
            <v>JDF</v>
          </cell>
          <cell r="B312">
            <v>2.42</v>
          </cell>
          <cell r="C312">
            <v>-3.2</v>
          </cell>
          <cell r="D312">
            <v>929100</v>
          </cell>
          <cell r="E312">
            <v>2263</v>
          </cell>
          <cell r="F312">
            <v>1476</v>
          </cell>
        </row>
        <row r="313">
          <cell r="A313" t="str">
            <v>JKN</v>
          </cell>
          <cell r="B313">
            <v>2.52</v>
          </cell>
          <cell r="C313">
            <v>2.44</v>
          </cell>
          <cell r="D313">
            <v>19220000</v>
          </cell>
          <cell r="E313">
            <v>48647</v>
          </cell>
          <cell r="F313">
            <v>2476</v>
          </cell>
        </row>
        <row r="314">
          <cell r="A314" t="str">
            <v>JMART</v>
          </cell>
          <cell r="B314">
            <v>22.2</v>
          </cell>
          <cell r="C314">
            <v>-0.89</v>
          </cell>
          <cell r="D314">
            <v>16719100</v>
          </cell>
          <cell r="E314">
            <v>371465</v>
          </cell>
          <cell r="F314">
            <v>33815</v>
          </cell>
        </row>
        <row r="315">
          <cell r="A315" t="str">
            <v>JMT</v>
          </cell>
          <cell r="B315">
            <v>46.25</v>
          </cell>
          <cell r="C315">
            <v>-1.07</v>
          </cell>
          <cell r="D315">
            <v>7442000</v>
          </cell>
          <cell r="E315">
            <v>344111</v>
          </cell>
          <cell r="F315">
            <v>69333</v>
          </cell>
        </row>
        <row r="316">
          <cell r="A316" t="str">
            <v>JR</v>
          </cell>
          <cell r="B316">
            <v>5.55</v>
          </cell>
          <cell r="C316">
            <v>-1.77</v>
          </cell>
          <cell r="D316">
            <v>777800</v>
          </cell>
          <cell r="E316">
            <v>4309</v>
          </cell>
          <cell r="F316">
            <v>4180</v>
          </cell>
        </row>
        <row r="317">
          <cell r="A317" t="str">
            <v>JSP</v>
          </cell>
          <cell r="B317">
            <v>2.42</v>
          </cell>
          <cell r="C317">
            <v>-0.82</v>
          </cell>
          <cell r="D317">
            <v>1155000</v>
          </cell>
          <cell r="E317">
            <v>2831</v>
          </cell>
          <cell r="F317">
            <v>1272</v>
          </cell>
        </row>
        <row r="318">
          <cell r="A318" t="str">
            <v>JTS</v>
          </cell>
          <cell r="B318">
            <v>29.75</v>
          </cell>
          <cell r="C318">
            <v>0.85</v>
          </cell>
          <cell r="D318">
            <v>273900</v>
          </cell>
          <cell r="E318">
            <v>8163</v>
          </cell>
          <cell r="F318">
            <v>21370</v>
          </cell>
        </row>
        <row r="319">
          <cell r="A319" t="str">
            <v>JUBILE</v>
          </cell>
          <cell r="B319">
            <v>21.4</v>
          </cell>
          <cell r="C319">
            <v>0.47</v>
          </cell>
          <cell r="D319">
            <v>63300</v>
          </cell>
          <cell r="E319">
            <v>1347</v>
          </cell>
          <cell r="F319">
            <v>3729</v>
          </cell>
        </row>
        <row r="320">
          <cell r="A320" t="str">
            <v>K</v>
          </cell>
          <cell r="B320">
            <v>0.94</v>
          </cell>
          <cell r="C320">
            <v>-2.08</v>
          </cell>
          <cell r="D320">
            <v>531900</v>
          </cell>
          <cell r="E320">
            <v>507</v>
          </cell>
          <cell r="F320">
            <v>451</v>
          </cell>
        </row>
        <row r="321">
          <cell r="A321" t="str">
            <v>KAMART</v>
          </cell>
          <cell r="B321">
            <v>14.3</v>
          </cell>
          <cell r="C321">
            <v>4.38</v>
          </cell>
          <cell r="D321">
            <v>13714400</v>
          </cell>
          <cell r="E321">
            <v>197009</v>
          </cell>
          <cell r="F321">
            <v>12496</v>
          </cell>
        </row>
        <row r="322">
          <cell r="A322" t="str">
            <v>KASET</v>
          </cell>
          <cell r="B322">
            <v>1.48</v>
          </cell>
          <cell r="C322">
            <v>-2.63</v>
          </cell>
          <cell r="D322">
            <v>469000</v>
          </cell>
          <cell r="E322">
            <v>700</v>
          </cell>
          <cell r="F322">
            <v>406</v>
          </cell>
        </row>
        <row r="323">
          <cell r="A323" t="str">
            <v>KBANK</v>
          </cell>
          <cell r="B323">
            <v>132.5</v>
          </cell>
          <cell r="C323">
            <v>-0.38</v>
          </cell>
          <cell r="D323">
            <v>9143000</v>
          </cell>
          <cell r="E323">
            <v>1211788</v>
          </cell>
          <cell r="F323">
            <v>311567</v>
          </cell>
        </row>
        <row r="324">
          <cell r="A324" t="str">
            <v>KBS</v>
          </cell>
          <cell r="B324">
            <v>6.15</v>
          </cell>
          <cell r="C324">
            <v>5.13</v>
          </cell>
          <cell r="D324">
            <v>3423300</v>
          </cell>
          <cell r="E324">
            <v>21048</v>
          </cell>
          <cell r="F324">
            <v>3750</v>
          </cell>
        </row>
        <row r="325">
          <cell r="A325" t="str">
            <v>KC</v>
          </cell>
          <cell r="B325">
            <v>0.1</v>
          </cell>
          <cell r="C325">
            <v>0</v>
          </cell>
          <cell r="D325">
            <v>2373300</v>
          </cell>
          <cell r="E325">
            <v>238</v>
          </cell>
          <cell r="F325">
            <v>361</v>
          </cell>
        </row>
        <row r="326">
          <cell r="A326" t="str">
            <v>KCAR</v>
          </cell>
          <cell r="B326">
            <v>8.9</v>
          </cell>
          <cell r="C326">
            <v>0</v>
          </cell>
          <cell r="D326">
            <v>332400</v>
          </cell>
          <cell r="E326">
            <v>2936</v>
          </cell>
          <cell r="F326">
            <v>2150</v>
          </cell>
        </row>
        <row r="327">
          <cell r="A327" t="str">
            <v>KCC</v>
          </cell>
          <cell r="B327">
            <v>5.8</v>
          </cell>
          <cell r="C327">
            <v>0</v>
          </cell>
          <cell r="D327">
            <v>284100</v>
          </cell>
          <cell r="E327">
            <v>1655</v>
          </cell>
          <cell r="F327">
            <v>3782</v>
          </cell>
        </row>
        <row r="328">
          <cell r="A328" t="str">
            <v>KCE</v>
          </cell>
          <cell r="B328">
            <v>49.75</v>
          </cell>
          <cell r="C328">
            <v>1.53</v>
          </cell>
          <cell r="D328">
            <v>11102900</v>
          </cell>
          <cell r="E328">
            <v>551861</v>
          </cell>
          <cell r="F328">
            <v>60287</v>
          </cell>
        </row>
        <row r="329">
          <cell r="A329" t="str">
            <v>KCM</v>
          </cell>
          <cell r="B329">
            <v>0.5</v>
          </cell>
          <cell r="C329">
            <v>2.04</v>
          </cell>
          <cell r="D329">
            <v>782200</v>
          </cell>
          <cell r="E329">
            <v>391</v>
          </cell>
          <cell r="F329">
            <v>340</v>
          </cell>
        </row>
        <row r="330">
          <cell r="A330" t="str">
            <v>KDH</v>
          </cell>
          <cell r="B330">
            <v>97</v>
          </cell>
          <cell r="C330">
            <v>0.52</v>
          </cell>
          <cell r="D330">
            <v>10200</v>
          </cell>
          <cell r="E330">
            <v>982</v>
          </cell>
          <cell r="F330">
            <v>1880</v>
          </cell>
        </row>
        <row r="331">
          <cell r="A331" t="str">
            <v>KEX</v>
          </cell>
          <cell r="B331">
            <v>8.25</v>
          </cell>
          <cell r="C331">
            <v>2.48</v>
          </cell>
          <cell r="D331">
            <v>2611300</v>
          </cell>
          <cell r="E331">
            <v>21322</v>
          </cell>
          <cell r="F331">
            <v>14289</v>
          </cell>
        </row>
        <row r="332">
          <cell r="A332" t="str">
            <v>KGEN</v>
          </cell>
          <cell r="B332">
            <v>1.31</v>
          </cell>
          <cell r="C332">
            <v>4.8</v>
          </cell>
          <cell r="D332">
            <v>31923400</v>
          </cell>
          <cell r="E332">
            <v>41387</v>
          </cell>
          <cell r="F332">
            <v>1626</v>
          </cell>
        </row>
        <row r="333">
          <cell r="A333" t="str">
            <v>KGI</v>
          </cell>
          <cell r="B333">
            <v>4.6399999999999997</v>
          </cell>
          <cell r="C333">
            <v>0.87</v>
          </cell>
          <cell r="D333">
            <v>1672600</v>
          </cell>
          <cell r="E333">
            <v>7718</v>
          </cell>
          <cell r="F333">
            <v>9401</v>
          </cell>
        </row>
        <row r="334">
          <cell r="A334" t="str">
            <v>KIAT</v>
          </cell>
          <cell r="B334">
            <v>0.44</v>
          </cell>
          <cell r="C334">
            <v>2.33</v>
          </cell>
          <cell r="D334">
            <v>2366800</v>
          </cell>
          <cell r="E334">
            <v>1041</v>
          </cell>
          <cell r="F334">
            <v>1360</v>
          </cell>
        </row>
        <row r="335">
          <cell r="A335" t="str">
            <v>KISS</v>
          </cell>
          <cell r="B335">
            <v>6</v>
          </cell>
          <cell r="C335">
            <v>5.26</v>
          </cell>
          <cell r="D335">
            <v>1344500</v>
          </cell>
          <cell r="E335">
            <v>8006</v>
          </cell>
          <cell r="F335">
            <v>3630</v>
          </cell>
        </row>
        <row r="336">
          <cell r="A336" t="str">
            <v>KJL</v>
          </cell>
          <cell r="B336">
            <v>9.75</v>
          </cell>
          <cell r="C336">
            <v>-1.02</v>
          </cell>
          <cell r="D336">
            <v>5100200</v>
          </cell>
          <cell r="E336">
            <v>49759</v>
          </cell>
          <cell r="F336">
            <v>2274</v>
          </cell>
        </row>
        <row r="337">
          <cell r="A337" t="str">
            <v>KK</v>
          </cell>
          <cell r="B337">
            <v>2.2400000000000002</v>
          </cell>
          <cell r="C337">
            <v>-0.91</v>
          </cell>
          <cell r="D337">
            <v>0</v>
          </cell>
          <cell r="E337">
            <v>0</v>
          </cell>
          <cell r="F337">
            <v>541</v>
          </cell>
        </row>
        <row r="338">
          <cell r="A338" t="str">
            <v>KKC</v>
          </cell>
          <cell r="B338">
            <v>0.21</v>
          </cell>
          <cell r="C338">
            <v>0</v>
          </cell>
          <cell r="D338">
            <v>0</v>
          </cell>
          <cell r="E338">
            <v>0</v>
          </cell>
          <cell r="F338">
            <v>315</v>
          </cell>
        </row>
        <row r="339">
          <cell r="A339" t="str">
            <v>KKP</v>
          </cell>
          <cell r="B339">
            <v>59.75</v>
          </cell>
          <cell r="C339">
            <v>0</v>
          </cell>
          <cell r="D339">
            <v>4379700</v>
          </cell>
          <cell r="E339">
            <v>262075</v>
          </cell>
          <cell r="F339">
            <v>50805</v>
          </cell>
        </row>
        <row r="340">
          <cell r="A340" t="str">
            <v>KLINIQ</v>
          </cell>
          <cell r="B340">
            <v>36.25</v>
          </cell>
          <cell r="C340">
            <v>-2.0299999999999998</v>
          </cell>
          <cell r="D340">
            <v>862900</v>
          </cell>
          <cell r="E340">
            <v>31448</v>
          </cell>
          <cell r="F340">
            <v>8470</v>
          </cell>
        </row>
        <row r="341">
          <cell r="A341" t="str">
            <v>KOOL</v>
          </cell>
          <cell r="B341">
            <v>0.48</v>
          </cell>
          <cell r="C341">
            <v>2.13</v>
          </cell>
          <cell r="D341">
            <v>1842800</v>
          </cell>
          <cell r="E341">
            <v>867</v>
          </cell>
          <cell r="F341">
            <v>1162</v>
          </cell>
        </row>
        <row r="342">
          <cell r="A342" t="str">
            <v>KSL</v>
          </cell>
          <cell r="B342">
            <v>3.24</v>
          </cell>
          <cell r="C342">
            <v>1.25</v>
          </cell>
          <cell r="D342">
            <v>3927500</v>
          </cell>
          <cell r="E342">
            <v>12735</v>
          </cell>
          <cell r="F342">
            <v>14377</v>
          </cell>
        </row>
        <row r="343">
          <cell r="A343" t="str">
            <v>KTB</v>
          </cell>
          <cell r="B343">
            <v>19.399999999999999</v>
          </cell>
          <cell r="C343">
            <v>0</v>
          </cell>
          <cell r="D343">
            <v>39459200</v>
          </cell>
          <cell r="E343">
            <v>764476</v>
          </cell>
          <cell r="F343">
            <v>272533</v>
          </cell>
        </row>
        <row r="344">
          <cell r="A344" t="str">
            <v>KTC</v>
          </cell>
          <cell r="B344">
            <v>48.25</v>
          </cell>
          <cell r="C344">
            <v>0</v>
          </cell>
          <cell r="D344">
            <v>4971400</v>
          </cell>
          <cell r="E344">
            <v>240655</v>
          </cell>
          <cell r="F344">
            <v>126338</v>
          </cell>
        </row>
        <row r="345">
          <cell r="A345" t="str">
            <v>KTIS</v>
          </cell>
          <cell r="B345">
            <v>3.96</v>
          </cell>
          <cell r="C345">
            <v>0</v>
          </cell>
          <cell r="D345">
            <v>68400</v>
          </cell>
          <cell r="E345">
            <v>274</v>
          </cell>
          <cell r="F345">
            <v>15286</v>
          </cell>
        </row>
        <row r="346">
          <cell r="A346" t="str">
            <v>KTMS</v>
          </cell>
          <cell r="B346">
            <v>3</v>
          </cell>
          <cell r="C346">
            <v>-1.32</v>
          </cell>
          <cell r="D346">
            <v>151300</v>
          </cell>
          <cell r="E346">
            <v>451</v>
          </cell>
          <cell r="F346">
            <v>900</v>
          </cell>
        </row>
        <row r="347">
          <cell r="A347" t="str">
            <v>KUMWEL</v>
          </cell>
          <cell r="B347">
            <v>1.88</v>
          </cell>
          <cell r="C347">
            <v>0</v>
          </cell>
          <cell r="D347">
            <v>199500</v>
          </cell>
          <cell r="E347">
            <v>375</v>
          </cell>
          <cell r="F347">
            <v>813</v>
          </cell>
        </row>
        <row r="348">
          <cell r="A348" t="str">
            <v>KUN</v>
          </cell>
          <cell r="B348">
            <v>1.85</v>
          </cell>
          <cell r="C348">
            <v>-4.6399999999999997</v>
          </cell>
          <cell r="D348">
            <v>933500</v>
          </cell>
          <cell r="E348">
            <v>1726</v>
          </cell>
          <cell r="F348">
            <v>1393</v>
          </cell>
        </row>
        <row r="349">
          <cell r="A349" t="str">
            <v>KWC</v>
          </cell>
          <cell r="B349">
            <v>248</v>
          </cell>
          <cell r="C349">
            <v>3.33</v>
          </cell>
          <cell r="D349">
            <v>500</v>
          </cell>
          <cell r="E349">
            <v>124</v>
          </cell>
          <cell r="F349">
            <v>1488</v>
          </cell>
        </row>
        <row r="350">
          <cell r="A350" t="str">
            <v>KWI</v>
          </cell>
          <cell r="B350">
            <v>0.73</v>
          </cell>
          <cell r="C350">
            <v>0</v>
          </cell>
          <cell r="D350">
            <v>1118200</v>
          </cell>
          <cell r="E350">
            <v>814</v>
          </cell>
          <cell r="F350">
            <v>1574</v>
          </cell>
        </row>
        <row r="351">
          <cell r="A351" t="str">
            <v>KWM</v>
          </cell>
          <cell r="B351">
            <v>1.7</v>
          </cell>
          <cell r="C351">
            <v>-0.57999999999999996</v>
          </cell>
          <cell r="D351">
            <v>3368400</v>
          </cell>
          <cell r="E351">
            <v>5823</v>
          </cell>
          <cell r="F351">
            <v>831</v>
          </cell>
        </row>
        <row r="352">
          <cell r="A352" t="str">
            <v>KYE</v>
          </cell>
          <cell r="B352">
            <v>290</v>
          </cell>
          <cell r="C352">
            <v>0</v>
          </cell>
          <cell r="D352">
            <v>0</v>
          </cell>
          <cell r="E352">
            <v>0</v>
          </cell>
          <cell r="F352">
            <v>5742</v>
          </cell>
        </row>
        <row r="353">
          <cell r="A353" t="str">
            <v>L&amp;E</v>
          </cell>
          <cell r="B353">
            <v>1.47</v>
          </cell>
          <cell r="C353">
            <v>-0.67</v>
          </cell>
          <cell r="D353">
            <v>0</v>
          </cell>
          <cell r="E353">
            <v>0</v>
          </cell>
          <cell r="F353">
            <v>723</v>
          </cell>
        </row>
        <row r="354">
          <cell r="A354" t="str">
            <v>LALIN</v>
          </cell>
          <cell r="B354">
            <v>8.65</v>
          </cell>
          <cell r="C354">
            <v>0</v>
          </cell>
          <cell r="D354">
            <v>79700</v>
          </cell>
          <cell r="E354">
            <v>691</v>
          </cell>
          <cell r="F354">
            <v>8047</v>
          </cell>
        </row>
        <row r="355">
          <cell r="A355" t="str">
            <v>LANNA</v>
          </cell>
          <cell r="B355">
            <v>17</v>
          </cell>
          <cell r="C355">
            <v>0.59</v>
          </cell>
          <cell r="D355">
            <v>3077200</v>
          </cell>
          <cell r="E355">
            <v>52311</v>
          </cell>
          <cell r="F355">
            <v>9082</v>
          </cell>
        </row>
        <row r="356">
          <cell r="A356" t="str">
            <v>LDC</v>
          </cell>
          <cell r="B356">
            <v>0.87</v>
          </cell>
          <cell r="C356">
            <v>0</v>
          </cell>
          <cell r="D356">
            <v>1388300</v>
          </cell>
          <cell r="E356">
            <v>1205</v>
          </cell>
          <cell r="F356">
            <v>522</v>
          </cell>
        </row>
        <row r="357">
          <cell r="A357" t="str">
            <v>LEE</v>
          </cell>
          <cell r="B357">
            <v>2.38</v>
          </cell>
          <cell r="C357">
            <v>0</v>
          </cell>
          <cell r="D357">
            <v>53000</v>
          </cell>
          <cell r="E357">
            <v>126</v>
          </cell>
          <cell r="F357">
            <v>2195</v>
          </cell>
        </row>
        <row r="358">
          <cell r="A358" t="str">
            <v>LEO</v>
          </cell>
          <cell r="B358">
            <v>6.45</v>
          </cell>
          <cell r="C358">
            <v>1.57</v>
          </cell>
          <cell r="D358">
            <v>1103100</v>
          </cell>
          <cell r="E358">
            <v>7172</v>
          </cell>
          <cell r="F358">
            <v>2064</v>
          </cell>
        </row>
        <row r="359">
          <cell r="A359" t="str">
            <v>LH</v>
          </cell>
          <cell r="B359">
            <v>8.35</v>
          </cell>
          <cell r="C359">
            <v>0</v>
          </cell>
          <cell r="D359">
            <v>64551400</v>
          </cell>
          <cell r="E359">
            <v>539282</v>
          </cell>
          <cell r="F359">
            <v>99780</v>
          </cell>
        </row>
        <row r="360">
          <cell r="A360" t="str">
            <v>LHFG</v>
          </cell>
          <cell r="B360">
            <v>1.06</v>
          </cell>
          <cell r="C360">
            <v>-0.93</v>
          </cell>
          <cell r="D360">
            <v>6085300</v>
          </cell>
          <cell r="E360">
            <v>6460</v>
          </cell>
          <cell r="F360">
            <v>22667</v>
          </cell>
        </row>
        <row r="361">
          <cell r="A361" t="str">
            <v>LHK</v>
          </cell>
          <cell r="B361">
            <v>4.66</v>
          </cell>
          <cell r="C361">
            <v>0</v>
          </cell>
          <cell r="D361">
            <v>229300</v>
          </cell>
          <cell r="E361">
            <v>1073</v>
          </cell>
          <cell r="F361">
            <v>1792</v>
          </cell>
        </row>
        <row r="362">
          <cell r="A362" t="str">
            <v>LIT</v>
          </cell>
          <cell r="B362">
            <v>1.29</v>
          </cell>
          <cell r="C362">
            <v>3.2</v>
          </cell>
          <cell r="D362">
            <v>667300</v>
          </cell>
          <cell r="E362">
            <v>869</v>
          </cell>
          <cell r="F362">
            <v>571</v>
          </cell>
        </row>
        <row r="363">
          <cell r="A363" t="str">
            <v>LOXLEY</v>
          </cell>
          <cell r="B363">
            <v>1.92</v>
          </cell>
          <cell r="C363">
            <v>-0.52</v>
          </cell>
          <cell r="D363">
            <v>444800</v>
          </cell>
          <cell r="E363">
            <v>864</v>
          </cell>
          <cell r="F363">
            <v>4349</v>
          </cell>
        </row>
        <row r="364">
          <cell r="A364" t="str">
            <v>LPH</v>
          </cell>
          <cell r="B364">
            <v>5</v>
          </cell>
          <cell r="C364">
            <v>-0.99</v>
          </cell>
          <cell r="D364">
            <v>19700</v>
          </cell>
          <cell r="E364">
            <v>99</v>
          </cell>
          <cell r="F364">
            <v>3636</v>
          </cell>
        </row>
        <row r="365">
          <cell r="A365" t="str">
            <v>LPN</v>
          </cell>
          <cell r="B365">
            <v>4.18</v>
          </cell>
          <cell r="C365">
            <v>-0.48</v>
          </cell>
          <cell r="D365">
            <v>1206800</v>
          </cell>
          <cell r="E365">
            <v>5054</v>
          </cell>
          <cell r="F365">
            <v>6079</v>
          </cell>
        </row>
        <row r="366">
          <cell r="A366" t="str">
            <v>LRH</v>
          </cell>
          <cell r="B366">
            <v>40.25</v>
          </cell>
          <cell r="C366">
            <v>1.85</v>
          </cell>
          <cell r="D366">
            <v>0</v>
          </cell>
          <cell r="E366">
            <v>0</v>
          </cell>
          <cell r="F366">
            <v>6709</v>
          </cell>
        </row>
        <row r="367">
          <cell r="A367" t="str">
            <v>LST</v>
          </cell>
          <cell r="B367">
            <v>5</v>
          </cell>
          <cell r="C367">
            <v>0</v>
          </cell>
          <cell r="D367">
            <v>301000</v>
          </cell>
          <cell r="E367">
            <v>1504</v>
          </cell>
          <cell r="F367">
            <v>4100</v>
          </cell>
        </row>
        <row r="368">
          <cell r="A368" t="str">
            <v>M</v>
          </cell>
          <cell r="B368">
            <v>48.25</v>
          </cell>
          <cell r="C368">
            <v>0.52</v>
          </cell>
          <cell r="D368">
            <v>2306500</v>
          </cell>
          <cell r="E368">
            <v>111849</v>
          </cell>
          <cell r="F368">
            <v>44432</v>
          </cell>
        </row>
        <row r="369">
          <cell r="A369" t="str">
            <v>M-CHAI</v>
          </cell>
          <cell r="B369">
            <v>752</v>
          </cell>
          <cell r="C369">
            <v>0.53</v>
          </cell>
          <cell r="D369">
            <v>2300</v>
          </cell>
          <cell r="E369">
            <v>1724</v>
          </cell>
          <cell r="F369">
            <v>12064</v>
          </cell>
        </row>
        <row r="370">
          <cell r="A370" t="str">
            <v>MACO</v>
          </cell>
          <cell r="B370">
            <v>0.55000000000000004</v>
          </cell>
          <cell r="C370">
            <v>3.77</v>
          </cell>
          <cell r="D370">
            <v>7418600</v>
          </cell>
          <cell r="E370">
            <v>4001</v>
          </cell>
          <cell r="F370">
            <v>4465</v>
          </cell>
        </row>
        <row r="371">
          <cell r="A371" t="str">
            <v>MAJOR</v>
          </cell>
          <cell r="B371">
            <v>14.5</v>
          </cell>
          <cell r="C371">
            <v>0.69</v>
          </cell>
          <cell r="D371">
            <v>3555400</v>
          </cell>
          <cell r="E371">
            <v>51403</v>
          </cell>
          <cell r="F371">
            <v>13062</v>
          </cell>
        </row>
        <row r="372">
          <cell r="A372" t="str">
            <v>MAKRO</v>
          </cell>
          <cell r="B372">
            <v>36</v>
          </cell>
          <cell r="C372">
            <v>-2.04</v>
          </cell>
          <cell r="D372">
            <v>12389800</v>
          </cell>
          <cell r="E372">
            <v>453833</v>
          </cell>
          <cell r="F372">
            <v>380892</v>
          </cell>
        </row>
        <row r="373">
          <cell r="A373" t="str">
            <v>MALEE</v>
          </cell>
          <cell r="B373">
            <v>7.3</v>
          </cell>
          <cell r="C373">
            <v>-1.35</v>
          </cell>
          <cell r="D373">
            <v>2298100</v>
          </cell>
          <cell r="E373">
            <v>16966</v>
          </cell>
          <cell r="F373">
            <v>3984</v>
          </cell>
        </row>
        <row r="374">
          <cell r="A374" t="str">
            <v>MANRIN</v>
          </cell>
          <cell r="B374">
            <v>28.25</v>
          </cell>
          <cell r="C374">
            <v>0</v>
          </cell>
          <cell r="D374">
            <v>0</v>
          </cell>
          <cell r="E374">
            <v>0</v>
          </cell>
          <cell r="F374">
            <v>753</v>
          </cell>
        </row>
        <row r="375">
          <cell r="A375" t="str">
            <v>MASTER</v>
          </cell>
          <cell r="B375">
            <v>66.25</v>
          </cell>
          <cell r="C375">
            <v>-3.28</v>
          </cell>
          <cell r="D375">
            <v>1470400</v>
          </cell>
          <cell r="E375">
            <v>97193</v>
          </cell>
          <cell r="F375">
            <v>15900</v>
          </cell>
        </row>
        <row r="376">
          <cell r="A376" t="str">
            <v>MATCH</v>
          </cell>
          <cell r="B376">
            <v>1.67</v>
          </cell>
          <cell r="C376">
            <v>0.6</v>
          </cell>
          <cell r="D376">
            <v>93900</v>
          </cell>
          <cell r="E376">
            <v>157</v>
          </cell>
          <cell r="F376">
            <v>1313</v>
          </cell>
        </row>
        <row r="377">
          <cell r="A377" t="str">
            <v>MATI</v>
          </cell>
          <cell r="B377">
            <v>8.1</v>
          </cell>
          <cell r="C377">
            <v>0</v>
          </cell>
          <cell r="D377">
            <v>300</v>
          </cell>
          <cell r="E377">
            <v>2</v>
          </cell>
          <cell r="F377">
            <v>1501</v>
          </cell>
        </row>
        <row r="378">
          <cell r="A378" t="str">
            <v>MAX</v>
          </cell>
          <cell r="B378">
            <v>0.01</v>
          </cell>
          <cell r="C378">
            <v>0</v>
          </cell>
          <cell r="D378">
            <v>0</v>
          </cell>
          <cell r="E378">
            <v>0</v>
          </cell>
          <cell r="F378">
            <v>0</v>
          </cell>
        </row>
        <row r="379">
          <cell r="A379" t="str">
            <v>MBAX</v>
          </cell>
          <cell r="B379">
            <v>3.92</v>
          </cell>
          <cell r="C379">
            <v>0.51</v>
          </cell>
          <cell r="D379">
            <v>30400</v>
          </cell>
          <cell r="E379">
            <v>119</v>
          </cell>
          <cell r="F379">
            <v>785</v>
          </cell>
        </row>
        <row r="380">
          <cell r="A380" t="str">
            <v>MBK</v>
          </cell>
          <cell r="B380">
            <v>18.399999999999999</v>
          </cell>
          <cell r="C380">
            <v>0.55000000000000004</v>
          </cell>
          <cell r="D380">
            <v>1395600</v>
          </cell>
          <cell r="E380">
            <v>25640</v>
          </cell>
          <cell r="F380">
            <v>35765</v>
          </cell>
        </row>
        <row r="381">
          <cell r="A381" t="str">
            <v>MC</v>
          </cell>
          <cell r="B381">
            <v>12.8</v>
          </cell>
          <cell r="C381">
            <v>-1.54</v>
          </cell>
          <cell r="D381">
            <v>3410200</v>
          </cell>
          <cell r="E381">
            <v>43981</v>
          </cell>
          <cell r="F381">
            <v>10138</v>
          </cell>
        </row>
        <row r="382">
          <cell r="A382" t="str">
            <v>MCOT</v>
          </cell>
          <cell r="B382">
            <v>3.48</v>
          </cell>
          <cell r="C382">
            <v>-1.1499999999999999</v>
          </cell>
          <cell r="D382">
            <v>0</v>
          </cell>
          <cell r="E382">
            <v>0</v>
          </cell>
          <cell r="F382">
            <v>2391</v>
          </cell>
        </row>
        <row r="383">
          <cell r="A383" t="str">
            <v>MCS</v>
          </cell>
          <cell r="B383">
            <v>6.9</v>
          </cell>
          <cell r="C383">
            <v>8.66</v>
          </cell>
          <cell r="D383">
            <v>1531600</v>
          </cell>
          <cell r="E383">
            <v>10236</v>
          </cell>
          <cell r="F383">
            <v>3339</v>
          </cell>
        </row>
        <row r="384">
          <cell r="A384" t="str">
            <v>MDX</v>
          </cell>
          <cell r="B384">
            <v>3.3</v>
          </cell>
          <cell r="C384">
            <v>0</v>
          </cell>
          <cell r="D384">
            <v>115800</v>
          </cell>
          <cell r="E384">
            <v>382</v>
          </cell>
          <cell r="F384">
            <v>1569</v>
          </cell>
        </row>
        <row r="385">
          <cell r="A385" t="str">
            <v>MEB</v>
          </cell>
          <cell r="B385">
            <v>36.5</v>
          </cell>
          <cell r="C385">
            <v>2.1</v>
          </cell>
          <cell r="D385">
            <v>1671500</v>
          </cell>
          <cell r="E385">
            <v>60693</v>
          </cell>
          <cell r="F385">
            <v>11100</v>
          </cell>
        </row>
        <row r="386">
          <cell r="A386" t="str">
            <v>MEGA</v>
          </cell>
          <cell r="B386">
            <v>42.5</v>
          </cell>
          <cell r="C386">
            <v>0.59</v>
          </cell>
          <cell r="D386">
            <v>1534300</v>
          </cell>
          <cell r="E386">
            <v>64691</v>
          </cell>
          <cell r="F386">
            <v>37272</v>
          </cell>
        </row>
        <row r="387">
          <cell r="A387" t="str">
            <v>MENA</v>
          </cell>
          <cell r="B387">
            <v>1.9</v>
          </cell>
          <cell r="C387">
            <v>0.53</v>
          </cell>
          <cell r="D387">
            <v>4152600</v>
          </cell>
          <cell r="E387">
            <v>7922</v>
          </cell>
          <cell r="F387">
            <v>1409</v>
          </cell>
        </row>
        <row r="388">
          <cell r="A388" t="str">
            <v>META</v>
          </cell>
          <cell r="B388">
            <v>0.22</v>
          </cell>
          <cell r="C388">
            <v>-8.33</v>
          </cell>
          <cell r="D388">
            <v>2655000</v>
          </cell>
          <cell r="E388">
            <v>626</v>
          </cell>
          <cell r="F388">
            <v>494</v>
          </cell>
        </row>
        <row r="389">
          <cell r="A389" t="str">
            <v>METCO</v>
          </cell>
          <cell r="B389">
            <v>229</v>
          </cell>
          <cell r="C389">
            <v>-0.43</v>
          </cell>
          <cell r="D389">
            <v>0</v>
          </cell>
          <cell r="E389">
            <v>0</v>
          </cell>
          <cell r="F389">
            <v>4786</v>
          </cell>
        </row>
        <row r="390">
          <cell r="A390" t="str">
            <v>MFC</v>
          </cell>
          <cell r="B390">
            <v>20.2</v>
          </cell>
          <cell r="C390">
            <v>0.5</v>
          </cell>
          <cell r="D390">
            <v>9700</v>
          </cell>
          <cell r="E390">
            <v>196</v>
          </cell>
          <cell r="F390">
            <v>2563</v>
          </cell>
        </row>
        <row r="391">
          <cell r="A391" t="str">
            <v>MFEC</v>
          </cell>
          <cell r="B391">
            <v>7.1</v>
          </cell>
          <cell r="C391">
            <v>0.71</v>
          </cell>
          <cell r="D391">
            <v>99400</v>
          </cell>
          <cell r="E391">
            <v>705</v>
          </cell>
          <cell r="F391">
            <v>3156</v>
          </cell>
        </row>
        <row r="392">
          <cell r="A392" t="str">
            <v>MGT</v>
          </cell>
          <cell r="B392">
            <v>2.82</v>
          </cell>
          <cell r="C392">
            <v>-1.4</v>
          </cell>
          <cell r="D392">
            <v>70200</v>
          </cell>
          <cell r="E392">
            <v>200</v>
          </cell>
          <cell r="F392">
            <v>1136</v>
          </cell>
        </row>
        <row r="393">
          <cell r="A393" t="str">
            <v>MICRO</v>
          </cell>
          <cell r="B393">
            <v>3.22</v>
          </cell>
          <cell r="C393">
            <v>0</v>
          </cell>
          <cell r="D393">
            <v>185800</v>
          </cell>
          <cell r="E393">
            <v>598</v>
          </cell>
          <cell r="F393">
            <v>3011</v>
          </cell>
        </row>
        <row r="394">
          <cell r="A394" t="str">
            <v>MIDA</v>
          </cell>
          <cell r="B394">
            <v>0.48</v>
          </cell>
          <cell r="C394">
            <v>2.13</v>
          </cell>
          <cell r="D394">
            <v>84700</v>
          </cell>
          <cell r="E394">
            <v>40</v>
          </cell>
          <cell r="F394">
            <v>1202</v>
          </cell>
        </row>
        <row r="395">
          <cell r="A395" t="str">
            <v>MILL</v>
          </cell>
          <cell r="B395">
            <v>0.49</v>
          </cell>
          <cell r="C395">
            <v>2.08</v>
          </cell>
          <cell r="D395">
            <v>15184500</v>
          </cell>
          <cell r="E395">
            <v>7547</v>
          </cell>
          <cell r="F395">
            <v>2666</v>
          </cell>
        </row>
        <row r="396">
          <cell r="A396" t="str">
            <v>MINT</v>
          </cell>
          <cell r="B396">
            <v>33.5</v>
          </cell>
          <cell r="C396">
            <v>0</v>
          </cell>
          <cell r="D396">
            <v>19421700</v>
          </cell>
          <cell r="E396">
            <v>650712</v>
          </cell>
          <cell r="F396">
            <v>187459</v>
          </cell>
        </row>
        <row r="397">
          <cell r="A397" t="str">
            <v>MITSIB</v>
          </cell>
          <cell r="B397">
            <v>1.1100000000000001</v>
          </cell>
          <cell r="C397">
            <v>0</v>
          </cell>
          <cell r="D397">
            <v>6817900</v>
          </cell>
          <cell r="E397">
            <v>7689</v>
          </cell>
          <cell r="F397">
            <v>882</v>
          </cell>
        </row>
        <row r="398">
          <cell r="A398" t="str">
            <v>MJD</v>
          </cell>
          <cell r="B398">
            <v>1.4</v>
          </cell>
          <cell r="C398">
            <v>0</v>
          </cell>
          <cell r="D398">
            <v>146000</v>
          </cell>
          <cell r="E398">
            <v>204</v>
          </cell>
          <cell r="F398">
            <v>1205</v>
          </cell>
        </row>
        <row r="399">
          <cell r="A399" t="str">
            <v>MK</v>
          </cell>
          <cell r="B399">
            <v>2.62</v>
          </cell>
          <cell r="C399">
            <v>0.77</v>
          </cell>
          <cell r="D399">
            <v>0</v>
          </cell>
          <cell r="E399">
            <v>0</v>
          </cell>
          <cell r="F399">
            <v>2859</v>
          </cell>
        </row>
        <row r="400">
          <cell r="A400" t="str">
            <v>ML</v>
          </cell>
          <cell r="B400">
            <v>1.01</v>
          </cell>
          <cell r="C400">
            <v>1</v>
          </cell>
          <cell r="D400">
            <v>163900</v>
          </cell>
          <cell r="E400">
            <v>165</v>
          </cell>
          <cell r="F400">
            <v>1075</v>
          </cell>
        </row>
        <row r="401">
          <cell r="A401" t="str">
            <v>MODERN</v>
          </cell>
          <cell r="B401">
            <v>2.88</v>
          </cell>
          <cell r="C401">
            <v>0.7</v>
          </cell>
          <cell r="D401">
            <v>4400</v>
          </cell>
          <cell r="E401">
            <v>13</v>
          </cell>
          <cell r="F401">
            <v>2160</v>
          </cell>
        </row>
        <row r="402">
          <cell r="A402" t="str">
            <v>MONO</v>
          </cell>
          <cell r="B402">
            <v>1.07</v>
          </cell>
          <cell r="C402">
            <v>-3.6</v>
          </cell>
          <cell r="D402">
            <v>15335500</v>
          </cell>
          <cell r="E402">
            <v>16761</v>
          </cell>
          <cell r="F402">
            <v>3749</v>
          </cell>
        </row>
        <row r="403">
          <cell r="A403" t="str">
            <v>MOONG</v>
          </cell>
          <cell r="B403">
            <v>2.1800000000000002</v>
          </cell>
          <cell r="C403">
            <v>0</v>
          </cell>
          <cell r="D403">
            <v>310200</v>
          </cell>
          <cell r="E403">
            <v>673</v>
          </cell>
          <cell r="F403">
            <v>736</v>
          </cell>
        </row>
        <row r="404">
          <cell r="A404" t="str">
            <v>MORE</v>
          </cell>
          <cell r="B404">
            <v>0.19</v>
          </cell>
          <cell r="C404">
            <v>5.56</v>
          </cell>
          <cell r="D404">
            <v>14544300</v>
          </cell>
          <cell r="E404">
            <v>2619</v>
          </cell>
          <cell r="F404">
            <v>1364</v>
          </cell>
        </row>
        <row r="405">
          <cell r="A405" t="str">
            <v>MOSHI</v>
          </cell>
          <cell r="B405">
            <v>54</v>
          </cell>
          <cell r="C405">
            <v>1.41</v>
          </cell>
          <cell r="D405">
            <v>2750200</v>
          </cell>
          <cell r="E405">
            <v>151102</v>
          </cell>
          <cell r="F405">
            <v>17737</v>
          </cell>
        </row>
        <row r="406">
          <cell r="A406" t="str">
            <v>MPIC</v>
          </cell>
          <cell r="B406">
            <v>1.68</v>
          </cell>
          <cell r="C406">
            <v>-2.33</v>
          </cell>
          <cell r="D406">
            <v>10026700</v>
          </cell>
          <cell r="E406">
            <v>17017</v>
          </cell>
          <cell r="F406">
            <v>2249</v>
          </cell>
        </row>
        <row r="407">
          <cell r="A407" t="str">
            <v>MSC</v>
          </cell>
          <cell r="B407">
            <v>9.4499999999999993</v>
          </cell>
          <cell r="C407">
            <v>0.53</v>
          </cell>
          <cell r="D407">
            <v>50400</v>
          </cell>
          <cell r="E407">
            <v>473</v>
          </cell>
          <cell r="F407">
            <v>3384</v>
          </cell>
        </row>
        <row r="408">
          <cell r="A408" t="str">
            <v>MST</v>
          </cell>
          <cell r="B408">
            <v>11.5</v>
          </cell>
          <cell r="C408">
            <v>0.88</v>
          </cell>
          <cell r="D408">
            <v>42200</v>
          </cell>
          <cell r="E408">
            <v>485</v>
          </cell>
          <cell r="F408">
            <v>6507</v>
          </cell>
        </row>
        <row r="409">
          <cell r="A409" t="str">
            <v>MTC</v>
          </cell>
          <cell r="B409">
            <v>40.5</v>
          </cell>
          <cell r="C409">
            <v>2.5299999999999998</v>
          </cell>
          <cell r="D409">
            <v>8267100</v>
          </cell>
          <cell r="E409">
            <v>334473</v>
          </cell>
          <cell r="F409">
            <v>85860</v>
          </cell>
        </row>
        <row r="410">
          <cell r="A410" t="str">
            <v>MTI</v>
          </cell>
          <cell r="B410">
            <v>117.5</v>
          </cell>
          <cell r="C410">
            <v>0</v>
          </cell>
          <cell r="D410">
            <v>4000</v>
          </cell>
          <cell r="E410">
            <v>470</v>
          </cell>
          <cell r="F410">
            <v>6933</v>
          </cell>
        </row>
        <row r="411">
          <cell r="A411" t="str">
            <v>MTW</v>
          </cell>
          <cell r="B411">
            <v>2.84</v>
          </cell>
          <cell r="C411">
            <v>5.19</v>
          </cell>
          <cell r="D411">
            <v>10965700</v>
          </cell>
          <cell r="E411">
            <v>30736</v>
          </cell>
          <cell r="F411">
            <v>1995</v>
          </cell>
        </row>
        <row r="412">
          <cell r="A412" t="str">
            <v>MUD</v>
          </cell>
          <cell r="B412">
            <v>2.2599999999999998</v>
          </cell>
          <cell r="C412">
            <v>-0.88</v>
          </cell>
          <cell r="D412">
            <v>0</v>
          </cell>
          <cell r="E412">
            <v>0</v>
          </cell>
          <cell r="F412">
            <v>2381</v>
          </cell>
        </row>
        <row r="413">
          <cell r="A413" t="str">
            <v>MVP</v>
          </cell>
          <cell r="B413">
            <v>1.7</v>
          </cell>
          <cell r="C413">
            <v>1.19</v>
          </cell>
          <cell r="D413">
            <v>4497100</v>
          </cell>
          <cell r="E413">
            <v>7621</v>
          </cell>
          <cell r="F413">
            <v>580</v>
          </cell>
        </row>
        <row r="414">
          <cell r="A414" t="str">
            <v>NATION</v>
          </cell>
          <cell r="B414">
            <v>0.09</v>
          </cell>
          <cell r="C414">
            <v>0</v>
          </cell>
          <cell r="D414">
            <v>1127100</v>
          </cell>
          <cell r="E414">
            <v>91</v>
          </cell>
          <cell r="F414">
            <v>1098</v>
          </cell>
        </row>
        <row r="415">
          <cell r="A415" t="str">
            <v>NC</v>
          </cell>
          <cell r="B415">
            <v>8.35</v>
          </cell>
          <cell r="C415">
            <v>0</v>
          </cell>
          <cell r="D415">
            <v>3482000</v>
          </cell>
          <cell r="E415">
            <v>29435</v>
          </cell>
          <cell r="F415">
            <v>1233</v>
          </cell>
        </row>
        <row r="416">
          <cell r="A416" t="str">
            <v>NCAP</v>
          </cell>
          <cell r="B416">
            <v>3.98</v>
          </cell>
          <cell r="C416">
            <v>0</v>
          </cell>
          <cell r="D416">
            <v>12001900</v>
          </cell>
          <cell r="E416">
            <v>48124</v>
          </cell>
          <cell r="F416">
            <v>5535</v>
          </cell>
        </row>
        <row r="417">
          <cell r="A417" t="str">
            <v>NCH</v>
          </cell>
          <cell r="B417">
            <v>1.22</v>
          </cell>
          <cell r="C417">
            <v>1.67</v>
          </cell>
          <cell r="D417">
            <v>2197600</v>
          </cell>
          <cell r="E417">
            <v>2707</v>
          </cell>
          <cell r="F417">
            <v>1519</v>
          </cell>
        </row>
        <row r="418">
          <cell r="A418" t="str">
            <v>NCL</v>
          </cell>
          <cell r="B418">
            <v>2.08</v>
          </cell>
          <cell r="C418">
            <v>-2.8</v>
          </cell>
          <cell r="D418">
            <v>76700</v>
          </cell>
          <cell r="E418">
            <v>161</v>
          </cell>
          <cell r="F418">
            <v>1088</v>
          </cell>
        </row>
        <row r="419">
          <cell r="A419" t="str">
            <v>NDR</v>
          </cell>
          <cell r="B419">
            <v>1.64</v>
          </cell>
          <cell r="C419">
            <v>2.5</v>
          </cell>
          <cell r="D419">
            <v>79700</v>
          </cell>
          <cell r="E419">
            <v>131</v>
          </cell>
          <cell r="F419">
            <v>562</v>
          </cell>
        </row>
        <row r="420">
          <cell r="A420" t="str">
            <v>NEP</v>
          </cell>
          <cell r="B420">
            <v>0.2</v>
          </cell>
          <cell r="C420">
            <v>5.26</v>
          </cell>
          <cell r="D420">
            <v>750400</v>
          </cell>
          <cell r="E420">
            <v>141</v>
          </cell>
          <cell r="F420">
            <v>465</v>
          </cell>
        </row>
        <row r="421">
          <cell r="A421" t="str">
            <v>NER</v>
          </cell>
          <cell r="B421">
            <v>4.76</v>
          </cell>
          <cell r="C421">
            <v>1.71</v>
          </cell>
          <cell r="D421">
            <v>10292900</v>
          </cell>
          <cell r="E421">
            <v>49061</v>
          </cell>
          <cell r="F421">
            <v>8906</v>
          </cell>
        </row>
        <row r="422">
          <cell r="A422" t="str">
            <v>NETBAY</v>
          </cell>
          <cell r="B422">
            <v>22.3</v>
          </cell>
          <cell r="C422">
            <v>3.24</v>
          </cell>
          <cell r="D422">
            <v>685200</v>
          </cell>
          <cell r="E422">
            <v>15123</v>
          </cell>
          <cell r="F422">
            <v>4460</v>
          </cell>
        </row>
        <row r="423">
          <cell r="A423" t="str">
            <v>NEW</v>
          </cell>
          <cell r="B423">
            <v>89</v>
          </cell>
          <cell r="C423">
            <v>0</v>
          </cell>
          <cell r="D423">
            <v>0</v>
          </cell>
          <cell r="E423">
            <v>0</v>
          </cell>
          <cell r="F423">
            <v>890</v>
          </cell>
        </row>
        <row r="424">
          <cell r="A424" t="str">
            <v>NEWS</v>
          </cell>
          <cell r="B424">
            <v>0.02</v>
          </cell>
          <cell r="C424">
            <v>0</v>
          </cell>
          <cell r="D424">
            <v>35377800</v>
          </cell>
          <cell r="E424">
            <v>696</v>
          </cell>
          <cell r="F424">
            <v>2113</v>
          </cell>
        </row>
        <row r="425">
          <cell r="A425" t="str">
            <v>NEX</v>
          </cell>
          <cell r="B425">
            <v>13.9</v>
          </cell>
          <cell r="C425">
            <v>5.3</v>
          </cell>
          <cell r="D425">
            <v>28446700</v>
          </cell>
          <cell r="E425">
            <v>390763</v>
          </cell>
          <cell r="F425">
            <v>28103</v>
          </cell>
        </row>
        <row r="426">
          <cell r="A426" t="str">
            <v>NFC</v>
          </cell>
          <cell r="B426">
            <v>4.58</v>
          </cell>
          <cell r="C426">
            <v>2.68</v>
          </cell>
          <cell r="D426">
            <v>0</v>
          </cell>
          <cell r="E426">
            <v>0</v>
          </cell>
          <cell r="F426">
            <v>4982</v>
          </cell>
        </row>
        <row r="427">
          <cell r="A427" t="str">
            <v>NINE</v>
          </cell>
          <cell r="B427">
            <v>5.4</v>
          </cell>
          <cell r="C427">
            <v>-1.82</v>
          </cell>
          <cell r="D427">
            <v>441</v>
          </cell>
          <cell r="E427">
            <v>243</v>
          </cell>
          <cell r="F427">
            <v>8584</v>
          </cell>
        </row>
        <row r="428">
          <cell r="A428" t="str">
            <v>NKI</v>
          </cell>
          <cell r="B428">
            <v>28.75</v>
          </cell>
          <cell r="C428">
            <v>-4.17</v>
          </cell>
          <cell r="D428">
            <v>13800</v>
          </cell>
          <cell r="E428">
            <v>391</v>
          </cell>
          <cell r="F428">
            <v>1064</v>
          </cell>
        </row>
        <row r="429">
          <cell r="A429" t="str">
            <v>NNCL</v>
          </cell>
          <cell r="B429">
            <v>1.98</v>
          </cell>
          <cell r="C429">
            <v>0</v>
          </cell>
          <cell r="D429">
            <v>98000</v>
          </cell>
          <cell r="E429">
            <v>194</v>
          </cell>
          <cell r="F429">
            <v>4056</v>
          </cell>
        </row>
        <row r="430">
          <cell r="A430" t="str">
            <v>NOBLE</v>
          </cell>
          <cell r="B430">
            <v>4.38</v>
          </cell>
          <cell r="C430">
            <v>1.39</v>
          </cell>
          <cell r="D430">
            <v>1134000</v>
          </cell>
          <cell r="E430">
            <v>4926</v>
          </cell>
          <cell r="F430">
            <v>5971</v>
          </cell>
        </row>
        <row r="431">
          <cell r="A431" t="str">
            <v>NOK</v>
          </cell>
          <cell r="B431">
            <v>1.04</v>
          </cell>
          <cell r="C431">
            <v>0</v>
          </cell>
          <cell r="D431">
            <v>0</v>
          </cell>
          <cell r="E431">
            <v>0</v>
          </cell>
          <cell r="F431">
            <v>0</v>
          </cell>
        </row>
        <row r="432">
          <cell r="A432" t="str">
            <v>NOVA</v>
          </cell>
          <cell r="B432">
            <v>11.6</v>
          </cell>
          <cell r="C432">
            <v>-2.52</v>
          </cell>
          <cell r="D432">
            <v>5900</v>
          </cell>
          <cell r="E432">
            <v>69</v>
          </cell>
          <cell r="F432">
            <v>1971</v>
          </cell>
        </row>
        <row r="433">
          <cell r="A433" t="str">
            <v>NPK</v>
          </cell>
          <cell r="B433">
            <v>14.8</v>
          </cell>
          <cell r="C433">
            <v>0</v>
          </cell>
          <cell r="D433">
            <v>200</v>
          </cell>
          <cell r="E433">
            <v>3</v>
          </cell>
          <cell r="F433">
            <v>148</v>
          </cell>
        </row>
        <row r="434">
          <cell r="A434" t="str">
            <v>NRF</v>
          </cell>
          <cell r="B434">
            <v>5.95</v>
          </cell>
          <cell r="C434">
            <v>0.85</v>
          </cell>
          <cell r="D434">
            <v>2917100</v>
          </cell>
          <cell r="E434">
            <v>17231</v>
          </cell>
          <cell r="F434">
            <v>8435</v>
          </cell>
        </row>
        <row r="435">
          <cell r="A435" t="str">
            <v>NSI</v>
          </cell>
          <cell r="B435">
            <v>160.5</v>
          </cell>
          <cell r="C435">
            <v>0.31</v>
          </cell>
          <cell r="D435">
            <v>1100</v>
          </cell>
          <cell r="E435">
            <v>181</v>
          </cell>
          <cell r="F435">
            <v>2231</v>
          </cell>
        </row>
        <row r="436">
          <cell r="A436" t="str">
            <v>NSL</v>
          </cell>
          <cell r="B436">
            <v>23.3</v>
          </cell>
          <cell r="C436">
            <v>1.75</v>
          </cell>
          <cell r="D436">
            <v>2412200</v>
          </cell>
          <cell r="E436">
            <v>56122</v>
          </cell>
          <cell r="F436">
            <v>7020</v>
          </cell>
        </row>
        <row r="437">
          <cell r="A437" t="str">
            <v>NTSC</v>
          </cell>
          <cell r="B437">
            <v>16</v>
          </cell>
          <cell r="C437">
            <v>1.84</v>
          </cell>
          <cell r="D437">
            <v>0</v>
          </cell>
          <cell r="E437">
            <v>0</v>
          </cell>
          <cell r="F437">
            <v>1600</v>
          </cell>
        </row>
        <row r="438">
          <cell r="A438" t="str">
            <v>NTV</v>
          </cell>
          <cell r="B438">
            <v>39.75</v>
          </cell>
          <cell r="C438">
            <v>1.27</v>
          </cell>
          <cell r="D438">
            <v>24100</v>
          </cell>
          <cell r="E438">
            <v>956</v>
          </cell>
          <cell r="F438">
            <v>6320</v>
          </cell>
        </row>
        <row r="439">
          <cell r="A439" t="str">
            <v>NUSA</v>
          </cell>
          <cell r="B439">
            <v>0.51</v>
          </cell>
          <cell r="C439">
            <v>-1.92</v>
          </cell>
          <cell r="D439">
            <v>11889500</v>
          </cell>
          <cell r="E439">
            <v>6183</v>
          </cell>
          <cell r="F439">
            <v>6794</v>
          </cell>
        </row>
        <row r="440">
          <cell r="A440" t="str">
            <v>NV</v>
          </cell>
          <cell r="B440">
            <v>2.66</v>
          </cell>
          <cell r="C440">
            <v>0.76</v>
          </cell>
          <cell r="D440">
            <v>424300</v>
          </cell>
          <cell r="E440">
            <v>1135</v>
          </cell>
          <cell r="F440">
            <v>1596</v>
          </cell>
        </row>
        <row r="441">
          <cell r="A441" t="str">
            <v>NVD</v>
          </cell>
          <cell r="B441">
            <v>2.02</v>
          </cell>
          <cell r="C441">
            <v>1</v>
          </cell>
          <cell r="D441">
            <v>378900</v>
          </cell>
          <cell r="E441">
            <v>758</v>
          </cell>
          <cell r="F441">
            <v>3106</v>
          </cell>
        </row>
        <row r="442">
          <cell r="A442" t="str">
            <v>NWR</v>
          </cell>
          <cell r="B442">
            <v>0.56999999999999995</v>
          </cell>
          <cell r="C442">
            <v>1.79</v>
          </cell>
          <cell r="D442">
            <v>6524200</v>
          </cell>
          <cell r="E442">
            <v>3772</v>
          </cell>
          <cell r="F442">
            <v>1474</v>
          </cell>
        </row>
        <row r="443">
          <cell r="A443" t="str">
            <v>NYT</v>
          </cell>
          <cell r="B443">
            <v>4.0199999999999996</v>
          </cell>
          <cell r="C443">
            <v>-0.99</v>
          </cell>
          <cell r="D443">
            <v>10344800</v>
          </cell>
          <cell r="E443">
            <v>41409</v>
          </cell>
          <cell r="F443">
            <v>5034</v>
          </cell>
        </row>
        <row r="444">
          <cell r="A444" t="str">
            <v>OCC</v>
          </cell>
          <cell r="B444">
            <v>10</v>
          </cell>
          <cell r="C444">
            <v>2</v>
          </cell>
          <cell r="D444">
            <v>0</v>
          </cell>
          <cell r="E444">
            <v>0</v>
          </cell>
          <cell r="F444">
            <v>600</v>
          </cell>
        </row>
        <row r="445">
          <cell r="A445" t="str">
            <v>OGC</v>
          </cell>
          <cell r="B445">
            <v>24.8</v>
          </cell>
          <cell r="C445">
            <v>0</v>
          </cell>
          <cell r="D445">
            <v>100</v>
          </cell>
          <cell r="E445">
            <v>2</v>
          </cell>
          <cell r="F445">
            <v>529</v>
          </cell>
        </row>
        <row r="446">
          <cell r="A446" t="str">
            <v>OHTL</v>
          </cell>
          <cell r="B446">
            <v>500</v>
          </cell>
          <cell r="C446">
            <v>-0.4</v>
          </cell>
          <cell r="D446">
            <v>0</v>
          </cell>
          <cell r="E446">
            <v>0</v>
          </cell>
          <cell r="F446">
            <v>7549</v>
          </cell>
        </row>
        <row r="447">
          <cell r="A447" t="str">
            <v>OISHI</v>
          </cell>
          <cell r="B447">
            <v>50.25</v>
          </cell>
          <cell r="C447">
            <v>-1.95</v>
          </cell>
          <cell r="D447">
            <v>4300</v>
          </cell>
          <cell r="E447">
            <v>217</v>
          </cell>
          <cell r="F447">
            <v>19125</v>
          </cell>
        </row>
        <row r="448">
          <cell r="A448" t="str">
            <v>ONEE</v>
          </cell>
          <cell r="B448">
            <v>4.7</v>
          </cell>
          <cell r="C448">
            <v>-1.26</v>
          </cell>
          <cell r="D448">
            <v>7404700</v>
          </cell>
          <cell r="E448">
            <v>34694</v>
          </cell>
          <cell r="F448">
            <v>11240</v>
          </cell>
        </row>
        <row r="449">
          <cell r="A449" t="str">
            <v>OR</v>
          </cell>
          <cell r="B449">
            <v>20.8</v>
          </cell>
          <cell r="C449">
            <v>-0.48</v>
          </cell>
          <cell r="D449">
            <v>8844800</v>
          </cell>
          <cell r="E449">
            <v>184016</v>
          </cell>
          <cell r="F449">
            <v>250800</v>
          </cell>
        </row>
        <row r="450">
          <cell r="A450" t="str">
            <v>ORI</v>
          </cell>
          <cell r="B450">
            <v>10.6</v>
          </cell>
          <cell r="C450">
            <v>-0.93</v>
          </cell>
          <cell r="D450">
            <v>4924000</v>
          </cell>
          <cell r="E450">
            <v>52380</v>
          </cell>
          <cell r="F450">
            <v>26505</v>
          </cell>
        </row>
        <row r="451">
          <cell r="A451" t="str">
            <v>OSP</v>
          </cell>
          <cell r="B451">
            <v>30.5</v>
          </cell>
          <cell r="C451">
            <v>3.39</v>
          </cell>
          <cell r="D451">
            <v>20862400</v>
          </cell>
          <cell r="E451">
            <v>633139</v>
          </cell>
          <cell r="F451">
            <v>91614</v>
          </cell>
        </row>
        <row r="452">
          <cell r="A452" t="str">
            <v>OTO</v>
          </cell>
          <cell r="B452">
            <v>1.41</v>
          </cell>
          <cell r="C452">
            <v>2.17</v>
          </cell>
          <cell r="D452">
            <v>16224400</v>
          </cell>
          <cell r="E452">
            <v>22766</v>
          </cell>
          <cell r="F452">
            <v>1087</v>
          </cell>
        </row>
        <row r="453">
          <cell r="A453" t="str">
            <v>PACE</v>
          </cell>
          <cell r="B453">
            <v>0.03</v>
          </cell>
          <cell r="C453">
            <v>0</v>
          </cell>
          <cell r="D453">
            <v>0</v>
          </cell>
          <cell r="E453">
            <v>0</v>
          </cell>
          <cell r="F453">
            <v>0</v>
          </cell>
        </row>
        <row r="454">
          <cell r="A454" t="str">
            <v>PACO</v>
          </cell>
          <cell r="B454">
            <v>2.14</v>
          </cell>
          <cell r="C454">
            <v>1.9</v>
          </cell>
          <cell r="D454">
            <v>204800</v>
          </cell>
          <cell r="E454">
            <v>434</v>
          </cell>
          <cell r="F454">
            <v>2140</v>
          </cell>
        </row>
        <row r="455">
          <cell r="A455" t="str">
            <v>PAF</v>
          </cell>
          <cell r="B455">
            <v>1.52</v>
          </cell>
          <cell r="C455">
            <v>0</v>
          </cell>
          <cell r="D455">
            <v>983200</v>
          </cell>
          <cell r="E455">
            <v>1496</v>
          </cell>
          <cell r="F455">
            <v>815</v>
          </cell>
        </row>
        <row r="456">
          <cell r="A456" t="str">
            <v>PAP</v>
          </cell>
          <cell r="B456">
            <v>3.08</v>
          </cell>
          <cell r="C456">
            <v>1.32</v>
          </cell>
          <cell r="D456">
            <v>91700</v>
          </cell>
          <cell r="E456">
            <v>280</v>
          </cell>
          <cell r="F456">
            <v>2046</v>
          </cell>
        </row>
        <row r="457">
          <cell r="A457" t="str">
            <v>PATO</v>
          </cell>
          <cell r="B457">
            <v>9.75</v>
          </cell>
          <cell r="C457">
            <v>0</v>
          </cell>
          <cell r="D457">
            <v>0</v>
          </cell>
          <cell r="E457">
            <v>0</v>
          </cell>
          <cell r="F457">
            <v>1374</v>
          </cell>
        </row>
        <row r="458">
          <cell r="A458" t="str">
            <v>PB</v>
          </cell>
          <cell r="B458">
            <v>70</v>
          </cell>
          <cell r="C458">
            <v>0</v>
          </cell>
          <cell r="D458">
            <v>600</v>
          </cell>
          <cell r="E458">
            <v>42</v>
          </cell>
          <cell r="F458">
            <v>31500</v>
          </cell>
        </row>
        <row r="459">
          <cell r="A459" t="str">
            <v>PCC</v>
          </cell>
          <cell r="B459">
            <v>3.28</v>
          </cell>
          <cell r="C459">
            <v>0</v>
          </cell>
          <cell r="D459">
            <v>442400</v>
          </cell>
          <cell r="E459">
            <v>1447</v>
          </cell>
          <cell r="F459">
            <v>3999</v>
          </cell>
        </row>
        <row r="460">
          <cell r="A460" t="str">
            <v>PCSGH</v>
          </cell>
          <cell r="B460">
            <v>4.9000000000000004</v>
          </cell>
          <cell r="C460">
            <v>0.82</v>
          </cell>
          <cell r="D460">
            <v>21100</v>
          </cell>
          <cell r="E460">
            <v>102</v>
          </cell>
          <cell r="F460">
            <v>7473</v>
          </cell>
        </row>
        <row r="461">
          <cell r="A461" t="str">
            <v>PDG</v>
          </cell>
          <cell r="B461">
            <v>2.86</v>
          </cell>
          <cell r="C461">
            <v>0</v>
          </cell>
          <cell r="D461">
            <v>13500</v>
          </cell>
          <cell r="E461">
            <v>39</v>
          </cell>
          <cell r="F461">
            <v>855</v>
          </cell>
        </row>
        <row r="462">
          <cell r="A462" t="str">
            <v>PDJ</v>
          </cell>
          <cell r="B462">
            <v>2.2400000000000002</v>
          </cell>
          <cell r="C462">
            <v>0</v>
          </cell>
          <cell r="D462">
            <v>160800</v>
          </cell>
          <cell r="E462">
            <v>363</v>
          </cell>
          <cell r="F462">
            <v>1328</v>
          </cell>
        </row>
        <row r="463">
          <cell r="A463" t="str">
            <v>PEACE</v>
          </cell>
          <cell r="B463">
            <v>4.16</v>
          </cell>
          <cell r="C463">
            <v>0.48</v>
          </cell>
          <cell r="D463">
            <v>19500</v>
          </cell>
          <cell r="E463">
            <v>81</v>
          </cell>
          <cell r="F463">
            <v>2107</v>
          </cell>
        </row>
        <row r="464">
          <cell r="A464" t="str">
            <v>PERM</v>
          </cell>
          <cell r="B464">
            <v>1.01</v>
          </cell>
          <cell r="C464">
            <v>4.12</v>
          </cell>
          <cell r="D464">
            <v>7997800</v>
          </cell>
          <cell r="E464">
            <v>8103</v>
          </cell>
          <cell r="F464">
            <v>774</v>
          </cell>
        </row>
        <row r="465">
          <cell r="A465" t="str">
            <v>PF</v>
          </cell>
          <cell r="B465">
            <v>0.35</v>
          </cell>
          <cell r="C465">
            <v>0</v>
          </cell>
          <cell r="D465">
            <v>7397400</v>
          </cell>
          <cell r="E465">
            <v>2606</v>
          </cell>
          <cell r="F465">
            <v>3604</v>
          </cell>
        </row>
        <row r="466">
          <cell r="A466" t="str">
            <v>PG</v>
          </cell>
          <cell r="B466">
            <v>8.1999999999999993</v>
          </cell>
          <cell r="C466">
            <v>-0.61</v>
          </cell>
          <cell r="D466">
            <v>5200</v>
          </cell>
          <cell r="E466">
            <v>43</v>
          </cell>
          <cell r="F466">
            <v>787</v>
          </cell>
        </row>
        <row r="467">
          <cell r="A467" t="str">
            <v>PHOL</v>
          </cell>
          <cell r="B467">
            <v>3.06</v>
          </cell>
          <cell r="C467">
            <v>0.66</v>
          </cell>
          <cell r="D467">
            <v>26100</v>
          </cell>
          <cell r="E467">
            <v>80</v>
          </cell>
          <cell r="F467">
            <v>620</v>
          </cell>
        </row>
        <row r="468">
          <cell r="A468" t="str">
            <v>PICO</v>
          </cell>
          <cell r="B468">
            <v>5.2</v>
          </cell>
          <cell r="C468">
            <v>0.97</v>
          </cell>
          <cell r="D468">
            <v>7700</v>
          </cell>
          <cell r="E468">
            <v>39</v>
          </cell>
          <cell r="F468">
            <v>1120</v>
          </cell>
        </row>
        <row r="469">
          <cell r="A469" t="str">
            <v>PIMO</v>
          </cell>
          <cell r="B469">
            <v>1.66</v>
          </cell>
          <cell r="C469">
            <v>0</v>
          </cell>
          <cell r="D469">
            <v>424400</v>
          </cell>
          <cell r="E469">
            <v>700</v>
          </cell>
          <cell r="F469">
            <v>1250</v>
          </cell>
        </row>
        <row r="470">
          <cell r="A470" t="str">
            <v>PIN</v>
          </cell>
          <cell r="B470">
            <v>3.7</v>
          </cell>
          <cell r="C470">
            <v>1.65</v>
          </cell>
          <cell r="D470">
            <v>936800</v>
          </cell>
          <cell r="E470">
            <v>3466</v>
          </cell>
          <cell r="F470">
            <v>4315</v>
          </cell>
        </row>
        <row r="471">
          <cell r="A471" t="str">
            <v>PJW</v>
          </cell>
          <cell r="B471">
            <v>4.16</v>
          </cell>
          <cell r="C471">
            <v>-0.48</v>
          </cell>
          <cell r="D471">
            <v>1534700</v>
          </cell>
          <cell r="E471">
            <v>6387</v>
          </cell>
          <cell r="F471">
            <v>2608</v>
          </cell>
        </row>
        <row r="472">
          <cell r="A472" t="str">
            <v>PK</v>
          </cell>
          <cell r="B472">
            <v>1.5</v>
          </cell>
          <cell r="C472">
            <v>-0.66</v>
          </cell>
          <cell r="D472">
            <v>60200</v>
          </cell>
          <cell r="E472">
            <v>90</v>
          </cell>
          <cell r="F472">
            <v>776</v>
          </cell>
        </row>
        <row r="473">
          <cell r="A473" t="str">
            <v>PL</v>
          </cell>
          <cell r="B473">
            <v>2.34</v>
          </cell>
          <cell r="C473">
            <v>0</v>
          </cell>
          <cell r="D473">
            <v>24900</v>
          </cell>
          <cell r="E473">
            <v>58</v>
          </cell>
          <cell r="F473">
            <v>1384</v>
          </cell>
        </row>
        <row r="474">
          <cell r="A474" t="str">
            <v>PLANB</v>
          </cell>
          <cell r="B474">
            <v>9.15</v>
          </cell>
          <cell r="C474">
            <v>0.55000000000000004</v>
          </cell>
          <cell r="D474">
            <v>9339900</v>
          </cell>
          <cell r="E474">
            <v>85356</v>
          </cell>
          <cell r="F474">
            <v>40012</v>
          </cell>
        </row>
        <row r="475">
          <cell r="A475" t="str">
            <v>PLANET</v>
          </cell>
          <cell r="B475">
            <v>0.95</v>
          </cell>
          <cell r="C475">
            <v>2.15</v>
          </cell>
          <cell r="D475">
            <v>628000</v>
          </cell>
          <cell r="E475">
            <v>593</v>
          </cell>
          <cell r="F475">
            <v>493</v>
          </cell>
        </row>
        <row r="476">
          <cell r="A476" t="str">
            <v>PLAT</v>
          </cell>
          <cell r="B476">
            <v>3.38</v>
          </cell>
          <cell r="C476">
            <v>0</v>
          </cell>
          <cell r="D476">
            <v>1131900</v>
          </cell>
          <cell r="E476">
            <v>3863</v>
          </cell>
          <cell r="F476">
            <v>9464</v>
          </cell>
        </row>
        <row r="477">
          <cell r="A477" t="str">
            <v>PLE</v>
          </cell>
          <cell r="B477">
            <v>0.55000000000000004</v>
          </cell>
          <cell r="C477">
            <v>0</v>
          </cell>
          <cell r="D477">
            <v>2091500</v>
          </cell>
          <cell r="E477">
            <v>1178</v>
          </cell>
          <cell r="F477">
            <v>749</v>
          </cell>
        </row>
        <row r="478">
          <cell r="A478" t="str">
            <v>PLUS</v>
          </cell>
          <cell r="B478">
            <v>8.15</v>
          </cell>
          <cell r="C478">
            <v>1.88</v>
          </cell>
          <cell r="D478">
            <v>3323500</v>
          </cell>
          <cell r="E478">
            <v>27163</v>
          </cell>
          <cell r="F478">
            <v>5628</v>
          </cell>
        </row>
        <row r="479">
          <cell r="A479" t="str">
            <v>PM</v>
          </cell>
          <cell r="B479">
            <v>8.9</v>
          </cell>
          <cell r="C479">
            <v>0</v>
          </cell>
          <cell r="D479">
            <v>142400</v>
          </cell>
          <cell r="E479">
            <v>1265</v>
          </cell>
          <cell r="F479">
            <v>5294</v>
          </cell>
        </row>
        <row r="480">
          <cell r="A480" t="str">
            <v>PMTA</v>
          </cell>
          <cell r="B480">
            <v>9</v>
          </cell>
          <cell r="C480">
            <v>-1.64</v>
          </cell>
          <cell r="D480">
            <v>0</v>
          </cell>
          <cell r="E480">
            <v>0</v>
          </cell>
          <cell r="F480">
            <v>911</v>
          </cell>
        </row>
        <row r="481">
          <cell r="A481" t="str">
            <v>POLAR</v>
          </cell>
          <cell r="B481">
            <v>0.09</v>
          </cell>
          <cell r="C481">
            <v>0</v>
          </cell>
          <cell r="D481">
            <v>0</v>
          </cell>
          <cell r="E481">
            <v>0</v>
          </cell>
          <cell r="F481">
            <v>0</v>
          </cell>
        </row>
        <row r="482">
          <cell r="A482" t="str">
            <v>POLY</v>
          </cell>
          <cell r="B482">
            <v>8.75</v>
          </cell>
          <cell r="C482">
            <v>0</v>
          </cell>
          <cell r="D482">
            <v>32600</v>
          </cell>
          <cell r="E482">
            <v>287</v>
          </cell>
          <cell r="F482">
            <v>3938</v>
          </cell>
        </row>
        <row r="483">
          <cell r="A483" t="str">
            <v>PORT</v>
          </cell>
          <cell r="B483">
            <v>1.31</v>
          </cell>
          <cell r="C483">
            <v>-0.76</v>
          </cell>
          <cell r="D483">
            <v>97300</v>
          </cell>
          <cell r="E483">
            <v>126</v>
          </cell>
          <cell r="F483">
            <v>795</v>
          </cell>
        </row>
        <row r="484">
          <cell r="A484" t="str">
            <v>POST</v>
          </cell>
          <cell r="B484">
            <v>1.1000000000000001</v>
          </cell>
          <cell r="C484">
            <v>0</v>
          </cell>
          <cell r="D484">
            <v>0</v>
          </cell>
          <cell r="E484">
            <v>0</v>
          </cell>
          <cell r="F484">
            <v>0</v>
          </cell>
        </row>
        <row r="485">
          <cell r="A485" t="str">
            <v>PPM</v>
          </cell>
          <cell r="B485">
            <v>2.06</v>
          </cell>
          <cell r="C485">
            <v>4.57</v>
          </cell>
          <cell r="D485">
            <v>637000</v>
          </cell>
          <cell r="E485">
            <v>1319</v>
          </cell>
          <cell r="F485">
            <v>903</v>
          </cell>
        </row>
        <row r="486">
          <cell r="A486" t="str">
            <v>PPP</v>
          </cell>
          <cell r="B486">
            <v>1.85</v>
          </cell>
          <cell r="C486">
            <v>-3.14</v>
          </cell>
          <cell r="D486">
            <v>46000</v>
          </cell>
          <cell r="E486">
            <v>86</v>
          </cell>
          <cell r="F486">
            <v>555</v>
          </cell>
        </row>
        <row r="487">
          <cell r="A487" t="str">
            <v>PPPM</v>
          </cell>
          <cell r="B487">
            <v>7.0000000000000007E-2</v>
          </cell>
          <cell r="C487">
            <v>-12.5</v>
          </cell>
          <cell r="D487">
            <v>8929200</v>
          </cell>
          <cell r="E487">
            <v>660</v>
          </cell>
          <cell r="F487">
            <v>828</v>
          </cell>
        </row>
        <row r="488">
          <cell r="A488" t="str">
            <v>PPS</v>
          </cell>
          <cell r="B488">
            <v>0.53</v>
          </cell>
          <cell r="C488">
            <v>0</v>
          </cell>
          <cell r="D488">
            <v>505400</v>
          </cell>
          <cell r="E488">
            <v>268</v>
          </cell>
          <cell r="F488">
            <v>456</v>
          </cell>
        </row>
        <row r="489">
          <cell r="A489" t="str">
            <v>PQS</v>
          </cell>
          <cell r="B489">
            <v>3.22</v>
          </cell>
          <cell r="C489">
            <v>1.26</v>
          </cell>
          <cell r="D489">
            <v>347700</v>
          </cell>
          <cell r="E489">
            <v>1114</v>
          </cell>
          <cell r="F489">
            <v>2171</v>
          </cell>
        </row>
        <row r="490">
          <cell r="A490" t="str">
            <v>PR9</v>
          </cell>
          <cell r="B490">
            <v>17.899999999999999</v>
          </cell>
          <cell r="C490">
            <v>-0.56000000000000005</v>
          </cell>
          <cell r="D490">
            <v>2144700</v>
          </cell>
          <cell r="E490">
            <v>38248</v>
          </cell>
          <cell r="F490">
            <v>13918</v>
          </cell>
        </row>
        <row r="491">
          <cell r="A491" t="str">
            <v>PRAKIT</v>
          </cell>
          <cell r="B491">
            <v>11.1</v>
          </cell>
          <cell r="C491">
            <v>-1.77</v>
          </cell>
          <cell r="D491">
            <v>19700</v>
          </cell>
          <cell r="E491">
            <v>218</v>
          </cell>
          <cell r="F491">
            <v>671</v>
          </cell>
        </row>
        <row r="492">
          <cell r="A492" t="str">
            <v>PRAPAT</v>
          </cell>
          <cell r="B492">
            <v>2.16</v>
          </cell>
          <cell r="C492">
            <v>0.93</v>
          </cell>
          <cell r="D492">
            <v>5872700</v>
          </cell>
          <cell r="E492">
            <v>12675</v>
          </cell>
          <cell r="F492">
            <v>830</v>
          </cell>
        </row>
        <row r="493">
          <cell r="A493" t="str">
            <v>PREB</v>
          </cell>
          <cell r="B493">
            <v>6.95</v>
          </cell>
          <cell r="C493">
            <v>0</v>
          </cell>
          <cell r="D493">
            <v>65100</v>
          </cell>
          <cell r="E493">
            <v>456</v>
          </cell>
          <cell r="F493">
            <v>2176</v>
          </cell>
        </row>
        <row r="494">
          <cell r="A494" t="str">
            <v>PRECHA</v>
          </cell>
          <cell r="B494">
            <v>1.23</v>
          </cell>
          <cell r="C494">
            <v>18.27</v>
          </cell>
          <cell r="D494">
            <v>31154500</v>
          </cell>
          <cell r="E494">
            <v>40260</v>
          </cell>
          <cell r="F494">
            <v>423</v>
          </cell>
        </row>
        <row r="495">
          <cell r="A495" t="str">
            <v>PRG</v>
          </cell>
          <cell r="B495">
            <v>11.5</v>
          </cell>
          <cell r="C495">
            <v>0.88</v>
          </cell>
          <cell r="D495">
            <v>14000</v>
          </cell>
          <cell r="E495">
            <v>161</v>
          </cell>
          <cell r="F495">
            <v>7904</v>
          </cell>
        </row>
        <row r="496">
          <cell r="A496" t="str">
            <v>PRI</v>
          </cell>
          <cell r="B496">
            <v>28.75</v>
          </cell>
          <cell r="C496">
            <v>2.68</v>
          </cell>
          <cell r="D496">
            <v>267600</v>
          </cell>
          <cell r="E496">
            <v>7699</v>
          </cell>
          <cell r="F496">
            <v>9280</v>
          </cell>
        </row>
        <row r="497">
          <cell r="A497" t="str">
            <v>PRIME</v>
          </cell>
          <cell r="B497">
            <v>1.39</v>
          </cell>
          <cell r="C497">
            <v>3.73</v>
          </cell>
          <cell r="D497">
            <v>19345300</v>
          </cell>
          <cell r="E497">
            <v>26616</v>
          </cell>
          <cell r="F497">
            <v>5786</v>
          </cell>
        </row>
        <row r="498">
          <cell r="A498" t="str">
            <v>PRIN</v>
          </cell>
          <cell r="B498">
            <v>2.76</v>
          </cell>
          <cell r="C498">
            <v>0</v>
          </cell>
          <cell r="D498">
            <v>58200</v>
          </cell>
          <cell r="E498">
            <v>160</v>
          </cell>
          <cell r="F498">
            <v>3367</v>
          </cell>
        </row>
        <row r="499">
          <cell r="A499" t="str">
            <v>PRINC</v>
          </cell>
          <cell r="B499">
            <v>5.25</v>
          </cell>
          <cell r="C499">
            <v>3.96</v>
          </cell>
          <cell r="D499">
            <v>3951500</v>
          </cell>
          <cell r="E499">
            <v>20485</v>
          </cell>
          <cell r="F499">
            <v>19995</v>
          </cell>
        </row>
        <row r="500">
          <cell r="A500" t="str">
            <v>PRM</v>
          </cell>
          <cell r="B500">
            <v>6.35</v>
          </cell>
          <cell r="C500">
            <v>0</v>
          </cell>
          <cell r="D500">
            <v>3856100</v>
          </cell>
          <cell r="E500">
            <v>24281</v>
          </cell>
          <cell r="F500">
            <v>16125</v>
          </cell>
        </row>
        <row r="501">
          <cell r="A501" t="str">
            <v>PRO</v>
          </cell>
          <cell r="B501">
            <v>0.35</v>
          </cell>
          <cell r="C501">
            <v>0</v>
          </cell>
          <cell r="D501">
            <v>0</v>
          </cell>
          <cell r="E501">
            <v>0</v>
          </cell>
          <cell r="F501">
            <v>0</v>
          </cell>
        </row>
        <row r="502">
          <cell r="A502" t="str">
            <v>PROEN</v>
          </cell>
          <cell r="B502">
            <v>4.2</v>
          </cell>
          <cell r="C502">
            <v>1.45</v>
          </cell>
          <cell r="D502">
            <v>1951100</v>
          </cell>
          <cell r="E502">
            <v>8199</v>
          </cell>
          <cell r="F502">
            <v>1468</v>
          </cell>
        </row>
        <row r="503">
          <cell r="A503" t="str">
            <v>PROS</v>
          </cell>
          <cell r="B503">
            <v>1.35</v>
          </cell>
          <cell r="C503">
            <v>3.05</v>
          </cell>
          <cell r="D503">
            <v>256600</v>
          </cell>
          <cell r="E503">
            <v>343</v>
          </cell>
          <cell r="F503">
            <v>750</v>
          </cell>
        </row>
        <row r="504">
          <cell r="A504" t="str">
            <v>PROUD</v>
          </cell>
          <cell r="B504">
            <v>2.1800000000000002</v>
          </cell>
          <cell r="C504">
            <v>-1.8</v>
          </cell>
          <cell r="D504">
            <v>11715100</v>
          </cell>
          <cell r="E504">
            <v>25823</v>
          </cell>
          <cell r="F504">
            <v>2084</v>
          </cell>
        </row>
        <row r="505">
          <cell r="A505" t="str">
            <v>PRTR</v>
          </cell>
          <cell r="B505">
            <v>7.6</v>
          </cell>
          <cell r="C505">
            <v>10.14</v>
          </cell>
          <cell r="D505">
            <v>12257900</v>
          </cell>
          <cell r="E505">
            <v>91295</v>
          </cell>
          <cell r="F505">
            <v>4740</v>
          </cell>
        </row>
        <row r="506">
          <cell r="A506" t="str">
            <v>PSG</v>
          </cell>
          <cell r="B506">
            <v>1.03</v>
          </cell>
          <cell r="C506">
            <v>0</v>
          </cell>
          <cell r="D506">
            <v>35040100</v>
          </cell>
          <cell r="E506">
            <v>36407</v>
          </cell>
          <cell r="F506">
            <v>68242</v>
          </cell>
        </row>
        <row r="507">
          <cell r="A507" t="str">
            <v>PSH</v>
          </cell>
          <cell r="B507">
            <v>13.6</v>
          </cell>
          <cell r="C507">
            <v>3.03</v>
          </cell>
          <cell r="D507">
            <v>1797900</v>
          </cell>
          <cell r="E507">
            <v>24120</v>
          </cell>
          <cell r="F507">
            <v>29326</v>
          </cell>
        </row>
        <row r="508">
          <cell r="A508" t="str">
            <v>PSL</v>
          </cell>
          <cell r="B508">
            <v>9</v>
          </cell>
          <cell r="C508">
            <v>-0.55000000000000004</v>
          </cell>
          <cell r="D508">
            <v>6298900</v>
          </cell>
          <cell r="E508">
            <v>56995</v>
          </cell>
          <cell r="F508">
            <v>14501</v>
          </cell>
        </row>
        <row r="509">
          <cell r="A509" t="str">
            <v>PSTC</v>
          </cell>
          <cell r="B509">
            <v>1.1200000000000001</v>
          </cell>
          <cell r="C509">
            <v>1.82</v>
          </cell>
          <cell r="D509">
            <v>3919600</v>
          </cell>
          <cell r="E509">
            <v>4361</v>
          </cell>
          <cell r="F509">
            <v>2680</v>
          </cell>
        </row>
        <row r="510">
          <cell r="A510" t="str">
            <v>PT</v>
          </cell>
          <cell r="B510">
            <v>7.85</v>
          </cell>
          <cell r="C510">
            <v>0</v>
          </cell>
          <cell r="D510">
            <v>739000</v>
          </cell>
          <cell r="E510">
            <v>5797</v>
          </cell>
          <cell r="F510">
            <v>2214</v>
          </cell>
        </row>
        <row r="511">
          <cell r="A511" t="str">
            <v>PTC</v>
          </cell>
          <cell r="B511">
            <v>1.98</v>
          </cell>
          <cell r="C511">
            <v>3.13</v>
          </cell>
          <cell r="D511">
            <v>409600</v>
          </cell>
          <cell r="E511">
            <v>797</v>
          </cell>
          <cell r="F511">
            <v>804</v>
          </cell>
        </row>
        <row r="512">
          <cell r="A512" t="str">
            <v>PTECH</v>
          </cell>
          <cell r="B512">
            <v>12.7</v>
          </cell>
          <cell r="C512">
            <v>0.79</v>
          </cell>
          <cell r="D512">
            <v>400</v>
          </cell>
          <cell r="E512">
            <v>5</v>
          </cell>
          <cell r="F512">
            <v>3110</v>
          </cell>
        </row>
        <row r="513">
          <cell r="A513" t="str">
            <v>PTG</v>
          </cell>
          <cell r="B513">
            <v>10.8</v>
          </cell>
          <cell r="C513">
            <v>-0.92</v>
          </cell>
          <cell r="D513">
            <v>12271000</v>
          </cell>
          <cell r="E513">
            <v>133189</v>
          </cell>
          <cell r="F513">
            <v>18537</v>
          </cell>
        </row>
        <row r="514">
          <cell r="A514" t="str">
            <v>PTL</v>
          </cell>
          <cell r="B514">
            <v>12.4</v>
          </cell>
          <cell r="C514">
            <v>1.64</v>
          </cell>
          <cell r="D514">
            <v>513800</v>
          </cell>
          <cell r="E514">
            <v>6332</v>
          </cell>
          <cell r="F514">
            <v>11250</v>
          </cell>
        </row>
        <row r="515">
          <cell r="A515" t="str">
            <v>PTT</v>
          </cell>
          <cell r="B515">
            <v>35.75</v>
          </cell>
          <cell r="C515">
            <v>0</v>
          </cell>
          <cell r="D515">
            <v>55417800</v>
          </cell>
          <cell r="E515">
            <v>1982260</v>
          </cell>
          <cell r="F515">
            <v>1021127</v>
          </cell>
        </row>
        <row r="516">
          <cell r="A516" t="str">
            <v>PTTEP</v>
          </cell>
          <cell r="B516">
            <v>160</v>
          </cell>
          <cell r="C516">
            <v>0</v>
          </cell>
          <cell r="D516">
            <v>7103100</v>
          </cell>
          <cell r="E516">
            <v>1132957</v>
          </cell>
          <cell r="F516">
            <v>643138</v>
          </cell>
        </row>
        <row r="517">
          <cell r="A517" t="str">
            <v>PTTGC</v>
          </cell>
          <cell r="B517">
            <v>37.5</v>
          </cell>
          <cell r="C517">
            <v>-1.32</v>
          </cell>
          <cell r="D517">
            <v>16854800</v>
          </cell>
          <cell r="E517">
            <v>628446</v>
          </cell>
          <cell r="F517">
            <v>170209</v>
          </cell>
        </row>
        <row r="518">
          <cell r="A518" t="str">
            <v>PYLON</v>
          </cell>
          <cell r="B518">
            <v>3.1</v>
          </cell>
          <cell r="C518">
            <v>9.15</v>
          </cell>
          <cell r="D518">
            <v>5515100</v>
          </cell>
          <cell r="E518">
            <v>16582</v>
          </cell>
          <cell r="F518">
            <v>2370</v>
          </cell>
        </row>
        <row r="519">
          <cell r="A519" t="str">
            <v>Q-CON</v>
          </cell>
          <cell r="B519">
            <v>15.9</v>
          </cell>
          <cell r="C519">
            <v>1.92</v>
          </cell>
          <cell r="D519">
            <v>1001100</v>
          </cell>
          <cell r="E519">
            <v>15784</v>
          </cell>
          <cell r="F519">
            <v>6520</v>
          </cell>
        </row>
        <row r="520">
          <cell r="A520" t="str">
            <v>QH</v>
          </cell>
          <cell r="B520">
            <v>2.3199999999999998</v>
          </cell>
          <cell r="C520">
            <v>0.87</v>
          </cell>
          <cell r="D520">
            <v>40055300</v>
          </cell>
          <cell r="E520">
            <v>93371</v>
          </cell>
          <cell r="F520">
            <v>25072</v>
          </cell>
        </row>
        <row r="521">
          <cell r="A521" t="str">
            <v>QLT</v>
          </cell>
          <cell r="B521">
            <v>4.58</v>
          </cell>
          <cell r="C521">
            <v>-2.14</v>
          </cell>
          <cell r="D521">
            <v>78300</v>
          </cell>
          <cell r="E521">
            <v>370</v>
          </cell>
          <cell r="F521">
            <v>434</v>
          </cell>
        </row>
        <row r="522">
          <cell r="A522" t="str">
            <v>QTC</v>
          </cell>
          <cell r="B522">
            <v>4.1399999999999997</v>
          </cell>
          <cell r="C522">
            <v>-0.48</v>
          </cell>
          <cell r="D522">
            <v>31800</v>
          </cell>
          <cell r="E522">
            <v>131</v>
          </cell>
          <cell r="F522">
            <v>1419</v>
          </cell>
        </row>
        <row r="523">
          <cell r="A523" t="str">
            <v>RABBIT</v>
          </cell>
          <cell r="B523">
            <v>0.81</v>
          </cell>
          <cell r="C523">
            <v>1.25</v>
          </cell>
          <cell r="D523">
            <v>252899700</v>
          </cell>
          <cell r="E523">
            <v>203637</v>
          </cell>
          <cell r="F523">
            <v>6395</v>
          </cell>
        </row>
        <row r="524">
          <cell r="A524" t="str">
            <v>RAM</v>
          </cell>
          <cell r="B524">
            <v>42.75</v>
          </cell>
          <cell r="C524">
            <v>0</v>
          </cell>
          <cell r="D524">
            <v>55400</v>
          </cell>
          <cell r="E524">
            <v>2354</v>
          </cell>
          <cell r="F524">
            <v>51300</v>
          </cell>
        </row>
        <row r="525">
          <cell r="A525" t="str">
            <v>RATCH</v>
          </cell>
          <cell r="B525">
            <v>36.25</v>
          </cell>
          <cell r="C525">
            <v>-0.68</v>
          </cell>
          <cell r="D525">
            <v>4763200</v>
          </cell>
          <cell r="E525">
            <v>172670</v>
          </cell>
          <cell r="F525">
            <v>78844</v>
          </cell>
        </row>
        <row r="526">
          <cell r="A526" t="str">
            <v>RBF</v>
          </cell>
          <cell r="B526">
            <v>11.2</v>
          </cell>
          <cell r="C526">
            <v>0.9</v>
          </cell>
          <cell r="D526">
            <v>4916200</v>
          </cell>
          <cell r="E526">
            <v>54962</v>
          </cell>
          <cell r="F526">
            <v>23200</v>
          </cell>
        </row>
        <row r="527">
          <cell r="A527" t="str">
            <v>RCL</v>
          </cell>
          <cell r="B527">
            <v>21.6</v>
          </cell>
          <cell r="C527">
            <v>-1.37</v>
          </cell>
          <cell r="D527">
            <v>1800700</v>
          </cell>
          <cell r="E527">
            <v>39138</v>
          </cell>
          <cell r="F527">
            <v>18398</v>
          </cell>
        </row>
        <row r="528">
          <cell r="A528" t="str">
            <v>READY</v>
          </cell>
          <cell r="B528">
            <v>14.5</v>
          </cell>
          <cell r="C528">
            <v>2.84</v>
          </cell>
          <cell r="D528">
            <v>4030700</v>
          </cell>
          <cell r="E528">
            <v>58094</v>
          </cell>
          <cell r="F528">
            <v>1450</v>
          </cell>
        </row>
        <row r="529">
          <cell r="A529" t="str">
            <v>RICHY</v>
          </cell>
          <cell r="B529">
            <v>0.72</v>
          </cell>
          <cell r="C529">
            <v>0</v>
          </cell>
          <cell r="D529">
            <v>132600</v>
          </cell>
          <cell r="E529">
            <v>95</v>
          </cell>
          <cell r="F529">
            <v>1156</v>
          </cell>
        </row>
        <row r="530">
          <cell r="A530" t="str">
            <v>RJH</v>
          </cell>
          <cell r="B530">
            <v>28</v>
          </cell>
          <cell r="C530">
            <v>1.82</v>
          </cell>
          <cell r="D530">
            <v>226000</v>
          </cell>
          <cell r="E530">
            <v>6319</v>
          </cell>
          <cell r="F530">
            <v>8475</v>
          </cell>
        </row>
        <row r="531">
          <cell r="A531" t="str">
            <v>RML</v>
          </cell>
          <cell r="B531">
            <v>0.53</v>
          </cell>
          <cell r="C531">
            <v>1.92</v>
          </cell>
          <cell r="D531">
            <v>957200</v>
          </cell>
          <cell r="E531">
            <v>508</v>
          </cell>
          <cell r="F531">
            <v>2211</v>
          </cell>
        </row>
        <row r="532">
          <cell r="A532" t="str">
            <v>ROCK</v>
          </cell>
          <cell r="B532">
            <v>8.4499999999999993</v>
          </cell>
          <cell r="C532">
            <v>5.63</v>
          </cell>
          <cell r="D532">
            <v>0</v>
          </cell>
          <cell r="E532">
            <v>0</v>
          </cell>
          <cell r="F532">
            <v>169</v>
          </cell>
        </row>
        <row r="533">
          <cell r="A533" t="str">
            <v>ROH</v>
          </cell>
          <cell r="B533">
            <v>3.2</v>
          </cell>
          <cell r="C533">
            <v>-0.62</v>
          </cell>
          <cell r="D533">
            <v>0</v>
          </cell>
          <cell r="E533">
            <v>0</v>
          </cell>
          <cell r="F533">
            <v>3005</v>
          </cell>
        </row>
        <row r="534">
          <cell r="A534" t="str">
            <v>ROJNA</v>
          </cell>
          <cell r="B534">
            <v>6</v>
          </cell>
          <cell r="C534">
            <v>1.69</v>
          </cell>
          <cell r="D534">
            <v>3832300</v>
          </cell>
          <cell r="E534">
            <v>22985</v>
          </cell>
          <cell r="F534">
            <v>12224</v>
          </cell>
        </row>
        <row r="535">
          <cell r="A535" t="str">
            <v>RP</v>
          </cell>
          <cell r="B535">
            <v>1.21</v>
          </cell>
          <cell r="C535">
            <v>-0.82</v>
          </cell>
          <cell r="D535">
            <v>451700</v>
          </cell>
          <cell r="E535">
            <v>547</v>
          </cell>
          <cell r="F535">
            <v>251</v>
          </cell>
        </row>
        <row r="536">
          <cell r="A536" t="str">
            <v>RPC</v>
          </cell>
          <cell r="B536">
            <v>0.74</v>
          </cell>
          <cell r="C536">
            <v>-2.63</v>
          </cell>
          <cell r="D536">
            <v>1091500</v>
          </cell>
          <cell r="E536">
            <v>815</v>
          </cell>
          <cell r="F536">
            <v>978</v>
          </cell>
        </row>
        <row r="537">
          <cell r="A537" t="str">
            <v>RPH</v>
          </cell>
          <cell r="B537">
            <v>6.3</v>
          </cell>
          <cell r="C537">
            <v>-0.79</v>
          </cell>
          <cell r="D537">
            <v>655800</v>
          </cell>
          <cell r="E537">
            <v>4138</v>
          </cell>
          <cell r="F537">
            <v>3440</v>
          </cell>
        </row>
        <row r="538">
          <cell r="A538" t="str">
            <v>RS</v>
          </cell>
          <cell r="B538">
            <v>14.4</v>
          </cell>
          <cell r="C538">
            <v>0</v>
          </cell>
          <cell r="D538">
            <v>425100</v>
          </cell>
          <cell r="E538">
            <v>6124</v>
          </cell>
          <cell r="F538">
            <v>15404</v>
          </cell>
        </row>
        <row r="539">
          <cell r="A539" t="str">
            <v>RSP</v>
          </cell>
          <cell r="B539">
            <v>2.48</v>
          </cell>
          <cell r="C539">
            <v>1.64</v>
          </cell>
          <cell r="D539">
            <v>289300</v>
          </cell>
          <cell r="E539">
            <v>711</v>
          </cell>
          <cell r="F539">
            <v>1858</v>
          </cell>
        </row>
        <row r="540">
          <cell r="A540" t="str">
            <v>RT</v>
          </cell>
          <cell r="B540">
            <v>0.92</v>
          </cell>
          <cell r="C540">
            <v>1.1000000000000001</v>
          </cell>
          <cell r="D540">
            <v>899800</v>
          </cell>
          <cell r="E540">
            <v>829</v>
          </cell>
          <cell r="F540">
            <v>1036</v>
          </cell>
        </row>
        <row r="541">
          <cell r="A541" t="str">
            <v>RWI</v>
          </cell>
          <cell r="B541">
            <v>0.75</v>
          </cell>
          <cell r="C541">
            <v>1.35</v>
          </cell>
          <cell r="D541">
            <v>263400</v>
          </cell>
          <cell r="E541">
            <v>198</v>
          </cell>
          <cell r="F541">
            <v>714</v>
          </cell>
        </row>
        <row r="542">
          <cell r="A542" t="str">
            <v>S&amp;J</v>
          </cell>
          <cell r="B542">
            <v>53.5</v>
          </cell>
          <cell r="C542">
            <v>-0.93</v>
          </cell>
          <cell r="D542">
            <v>0</v>
          </cell>
          <cell r="E542">
            <v>0</v>
          </cell>
          <cell r="F542">
            <v>8021</v>
          </cell>
        </row>
        <row r="543">
          <cell r="A543" t="str">
            <v>S</v>
          </cell>
          <cell r="B543">
            <v>1.21</v>
          </cell>
          <cell r="C543">
            <v>0</v>
          </cell>
          <cell r="D543">
            <v>7774300</v>
          </cell>
          <cell r="E543">
            <v>9358</v>
          </cell>
          <cell r="F543">
            <v>8224</v>
          </cell>
        </row>
        <row r="544">
          <cell r="A544" t="str">
            <v>S11</v>
          </cell>
          <cell r="B544">
            <v>4.08</v>
          </cell>
          <cell r="C544">
            <v>0</v>
          </cell>
          <cell r="D544">
            <v>196400</v>
          </cell>
          <cell r="E544">
            <v>800</v>
          </cell>
          <cell r="F544">
            <v>2513</v>
          </cell>
        </row>
        <row r="545">
          <cell r="A545" t="str">
            <v>SA</v>
          </cell>
          <cell r="B545">
            <v>6.9</v>
          </cell>
          <cell r="C545">
            <v>-0.72</v>
          </cell>
          <cell r="D545">
            <v>33300</v>
          </cell>
          <cell r="E545">
            <v>230</v>
          </cell>
          <cell r="F545">
            <v>8170</v>
          </cell>
        </row>
        <row r="546">
          <cell r="A546" t="str">
            <v>SAAM</v>
          </cell>
          <cell r="B546">
            <v>7</v>
          </cell>
          <cell r="C546">
            <v>0.72</v>
          </cell>
          <cell r="D546">
            <v>170200</v>
          </cell>
          <cell r="E546">
            <v>1205</v>
          </cell>
          <cell r="F546">
            <v>2100</v>
          </cell>
        </row>
        <row r="547">
          <cell r="A547" t="str">
            <v>SABINA</v>
          </cell>
          <cell r="B547">
            <v>25.5</v>
          </cell>
          <cell r="C547">
            <v>0.99</v>
          </cell>
          <cell r="D547">
            <v>1163200</v>
          </cell>
          <cell r="E547">
            <v>29588</v>
          </cell>
          <cell r="F547">
            <v>9035</v>
          </cell>
        </row>
        <row r="548">
          <cell r="A548" t="str">
            <v>SABUY</v>
          </cell>
          <cell r="B548">
            <v>7.8</v>
          </cell>
          <cell r="C548">
            <v>-1.89</v>
          </cell>
          <cell r="D548">
            <v>22063000</v>
          </cell>
          <cell r="E548">
            <v>173824</v>
          </cell>
          <cell r="F548">
            <v>15104</v>
          </cell>
        </row>
        <row r="549">
          <cell r="A549" t="str">
            <v>SAF</v>
          </cell>
          <cell r="B549">
            <v>1.23</v>
          </cell>
          <cell r="C549">
            <v>0</v>
          </cell>
          <cell r="D549">
            <v>86600</v>
          </cell>
          <cell r="E549">
            <v>106</v>
          </cell>
          <cell r="F549">
            <v>366</v>
          </cell>
        </row>
        <row r="550">
          <cell r="A550" t="str">
            <v>SAK</v>
          </cell>
          <cell r="B550">
            <v>5.45</v>
          </cell>
          <cell r="C550">
            <v>2.83</v>
          </cell>
          <cell r="D550">
            <v>3907100</v>
          </cell>
          <cell r="E550">
            <v>21183</v>
          </cell>
          <cell r="F550">
            <v>11528</v>
          </cell>
        </row>
        <row r="551">
          <cell r="A551" t="str">
            <v>SALEE</v>
          </cell>
          <cell r="B551">
            <v>0.86</v>
          </cell>
          <cell r="C551">
            <v>0</v>
          </cell>
          <cell r="D551">
            <v>128400</v>
          </cell>
          <cell r="E551">
            <v>110</v>
          </cell>
          <cell r="F551">
            <v>1308</v>
          </cell>
        </row>
        <row r="552">
          <cell r="A552" t="str">
            <v>SAM</v>
          </cell>
          <cell r="B552">
            <v>0.57999999999999996</v>
          </cell>
          <cell r="C552">
            <v>9.43</v>
          </cell>
          <cell r="D552">
            <v>5615500</v>
          </cell>
          <cell r="E552">
            <v>3161</v>
          </cell>
          <cell r="F552">
            <v>585</v>
          </cell>
        </row>
        <row r="553">
          <cell r="A553" t="str">
            <v>SAMART</v>
          </cell>
          <cell r="B553">
            <v>5.85</v>
          </cell>
          <cell r="C553">
            <v>0.86</v>
          </cell>
          <cell r="D553">
            <v>1265700</v>
          </cell>
          <cell r="E553">
            <v>7440</v>
          </cell>
          <cell r="F553">
            <v>5888</v>
          </cell>
        </row>
        <row r="554">
          <cell r="A554" t="str">
            <v>SAMCO</v>
          </cell>
          <cell r="B554">
            <v>1.35</v>
          </cell>
          <cell r="C554">
            <v>0.75</v>
          </cell>
          <cell r="D554">
            <v>1577700</v>
          </cell>
          <cell r="E554">
            <v>2161</v>
          </cell>
          <cell r="F554">
            <v>866</v>
          </cell>
        </row>
        <row r="555">
          <cell r="A555" t="str">
            <v>SAMTEL</v>
          </cell>
          <cell r="B555">
            <v>4.18</v>
          </cell>
          <cell r="C555">
            <v>1.95</v>
          </cell>
          <cell r="D555">
            <v>614500</v>
          </cell>
          <cell r="E555">
            <v>2551</v>
          </cell>
          <cell r="F555">
            <v>2559</v>
          </cell>
        </row>
        <row r="556">
          <cell r="A556" t="str">
            <v>SANKO</v>
          </cell>
          <cell r="B556">
            <v>1.4</v>
          </cell>
          <cell r="C556">
            <v>-1.41</v>
          </cell>
          <cell r="D556">
            <v>2182200</v>
          </cell>
          <cell r="E556">
            <v>3044</v>
          </cell>
          <cell r="F556">
            <v>443</v>
          </cell>
        </row>
        <row r="557">
          <cell r="A557" t="str">
            <v>SAPPE</v>
          </cell>
          <cell r="B557">
            <v>97</v>
          </cell>
          <cell r="C557">
            <v>3.19</v>
          </cell>
          <cell r="D557">
            <v>1334900</v>
          </cell>
          <cell r="E557">
            <v>127141</v>
          </cell>
          <cell r="F557">
            <v>30212</v>
          </cell>
        </row>
        <row r="558">
          <cell r="A558" t="str">
            <v>SAT</v>
          </cell>
          <cell r="B558">
            <v>18.899999999999999</v>
          </cell>
          <cell r="C558">
            <v>0.53</v>
          </cell>
          <cell r="D558">
            <v>922500</v>
          </cell>
          <cell r="E558">
            <v>17435</v>
          </cell>
          <cell r="F558">
            <v>8079</v>
          </cell>
        </row>
        <row r="559">
          <cell r="A559" t="str">
            <v>SAUCE</v>
          </cell>
          <cell r="B559">
            <v>39.25</v>
          </cell>
          <cell r="C559">
            <v>1.29</v>
          </cell>
          <cell r="D559">
            <v>15200</v>
          </cell>
          <cell r="E559">
            <v>593</v>
          </cell>
          <cell r="F559">
            <v>14220</v>
          </cell>
        </row>
        <row r="560">
          <cell r="A560" t="str">
            <v>SAWAD</v>
          </cell>
          <cell r="B560">
            <v>50.5</v>
          </cell>
          <cell r="C560">
            <v>2.02</v>
          </cell>
          <cell r="D560">
            <v>10049300</v>
          </cell>
          <cell r="E560">
            <v>506846</v>
          </cell>
          <cell r="F560">
            <v>70717</v>
          </cell>
        </row>
        <row r="561">
          <cell r="A561" t="str">
            <v>SAWANG</v>
          </cell>
          <cell r="B561">
            <v>13.7</v>
          </cell>
          <cell r="C561">
            <v>0</v>
          </cell>
          <cell r="D561">
            <v>0</v>
          </cell>
          <cell r="E561">
            <v>0</v>
          </cell>
          <cell r="F561">
            <v>329</v>
          </cell>
        </row>
        <row r="562">
          <cell r="A562" t="str">
            <v>SC</v>
          </cell>
          <cell r="B562">
            <v>4.3600000000000003</v>
          </cell>
          <cell r="C562">
            <v>0.93</v>
          </cell>
          <cell r="D562">
            <v>10612900</v>
          </cell>
          <cell r="E562">
            <v>46019</v>
          </cell>
          <cell r="F562">
            <v>19556</v>
          </cell>
        </row>
        <row r="563">
          <cell r="A563" t="str">
            <v>SCAP</v>
          </cell>
          <cell r="B563">
            <v>4.54</v>
          </cell>
          <cell r="C563">
            <v>2.25</v>
          </cell>
          <cell r="D563">
            <v>1052400</v>
          </cell>
          <cell r="E563">
            <v>4736</v>
          </cell>
          <cell r="F563">
            <v>29668</v>
          </cell>
        </row>
        <row r="564">
          <cell r="A564" t="str">
            <v>SCB</v>
          </cell>
          <cell r="B564">
            <v>117</v>
          </cell>
          <cell r="C564">
            <v>-0.43</v>
          </cell>
          <cell r="D564">
            <v>9042700</v>
          </cell>
          <cell r="E564">
            <v>1058373</v>
          </cell>
          <cell r="F564">
            <v>393952</v>
          </cell>
        </row>
        <row r="565">
          <cell r="A565" t="str">
            <v>SCC</v>
          </cell>
          <cell r="B565">
            <v>316</v>
          </cell>
          <cell r="C565">
            <v>0.32</v>
          </cell>
          <cell r="D565">
            <v>1443400</v>
          </cell>
          <cell r="E565">
            <v>456532</v>
          </cell>
          <cell r="F565">
            <v>379200</v>
          </cell>
        </row>
        <row r="566">
          <cell r="A566" t="str">
            <v>SCCC</v>
          </cell>
          <cell r="B566">
            <v>138.5</v>
          </cell>
          <cell r="C566">
            <v>-0.36</v>
          </cell>
          <cell r="D566">
            <v>38800</v>
          </cell>
          <cell r="E566">
            <v>5391</v>
          </cell>
          <cell r="F566">
            <v>41422</v>
          </cell>
        </row>
        <row r="567">
          <cell r="A567" t="str">
            <v>SCG</v>
          </cell>
          <cell r="B567">
            <v>3.94</v>
          </cell>
          <cell r="C567">
            <v>1.55</v>
          </cell>
          <cell r="D567">
            <v>28600</v>
          </cell>
          <cell r="E567">
            <v>112</v>
          </cell>
          <cell r="F567">
            <v>4608</v>
          </cell>
        </row>
        <row r="568">
          <cell r="A568" t="str">
            <v>SCGP</v>
          </cell>
          <cell r="B568">
            <v>38.5</v>
          </cell>
          <cell r="C568">
            <v>-0.65</v>
          </cell>
          <cell r="D568">
            <v>10371800</v>
          </cell>
          <cell r="E568">
            <v>399099</v>
          </cell>
          <cell r="F568">
            <v>167424</v>
          </cell>
        </row>
        <row r="569">
          <cell r="A569" t="str">
            <v>SCI</v>
          </cell>
          <cell r="B569">
            <v>0.94</v>
          </cell>
          <cell r="C569">
            <v>1.08</v>
          </cell>
          <cell r="D569">
            <v>176100</v>
          </cell>
          <cell r="E569">
            <v>166</v>
          </cell>
          <cell r="F569">
            <v>698</v>
          </cell>
        </row>
        <row r="570">
          <cell r="A570" t="str">
            <v>SCM</v>
          </cell>
          <cell r="B570">
            <v>4.9000000000000004</v>
          </cell>
          <cell r="C570">
            <v>0</v>
          </cell>
          <cell r="D570">
            <v>127000</v>
          </cell>
          <cell r="E570">
            <v>618</v>
          </cell>
          <cell r="F570">
            <v>2916</v>
          </cell>
        </row>
        <row r="571">
          <cell r="A571" t="str">
            <v>SCN</v>
          </cell>
          <cell r="B571">
            <v>1.56</v>
          </cell>
          <cell r="C571">
            <v>0</v>
          </cell>
          <cell r="D571">
            <v>859700</v>
          </cell>
          <cell r="E571">
            <v>1341</v>
          </cell>
          <cell r="F571">
            <v>1872</v>
          </cell>
        </row>
        <row r="572">
          <cell r="A572" t="str">
            <v>SCP</v>
          </cell>
          <cell r="B572">
            <v>4.9800000000000004</v>
          </cell>
          <cell r="C572">
            <v>2.04</v>
          </cell>
          <cell r="D572">
            <v>0</v>
          </cell>
          <cell r="E572">
            <v>0</v>
          </cell>
          <cell r="F572">
            <v>1406</v>
          </cell>
        </row>
        <row r="573">
          <cell r="A573" t="str">
            <v>SDC</v>
          </cell>
          <cell r="B573">
            <v>0.06</v>
          </cell>
          <cell r="C573">
            <v>0</v>
          </cell>
          <cell r="D573">
            <v>8378200</v>
          </cell>
          <cell r="E573">
            <v>496</v>
          </cell>
          <cell r="F573">
            <v>919</v>
          </cell>
        </row>
        <row r="574">
          <cell r="A574" t="str">
            <v>SE</v>
          </cell>
          <cell r="B574">
            <v>0.98</v>
          </cell>
          <cell r="C574">
            <v>-1.01</v>
          </cell>
          <cell r="D574">
            <v>1571100</v>
          </cell>
          <cell r="E574">
            <v>1534</v>
          </cell>
          <cell r="F574">
            <v>693</v>
          </cell>
        </row>
        <row r="575">
          <cell r="A575" t="str">
            <v>SE-ED</v>
          </cell>
          <cell r="B575">
            <v>2.2200000000000002</v>
          </cell>
          <cell r="C575">
            <v>-0.89</v>
          </cell>
          <cell r="D575">
            <v>7500</v>
          </cell>
          <cell r="E575">
            <v>17</v>
          </cell>
          <cell r="F575">
            <v>870</v>
          </cell>
        </row>
        <row r="576">
          <cell r="A576" t="str">
            <v>SEAFCO</v>
          </cell>
          <cell r="B576">
            <v>3.18</v>
          </cell>
          <cell r="C576">
            <v>1.27</v>
          </cell>
          <cell r="D576">
            <v>2162100</v>
          </cell>
          <cell r="E576">
            <v>6875</v>
          </cell>
          <cell r="F576">
            <v>2456</v>
          </cell>
        </row>
        <row r="577">
          <cell r="A577" t="str">
            <v>SEAOIL</v>
          </cell>
          <cell r="B577">
            <v>3.26</v>
          </cell>
          <cell r="C577">
            <v>-0.61</v>
          </cell>
          <cell r="D577">
            <v>198400</v>
          </cell>
          <cell r="E577">
            <v>649</v>
          </cell>
          <cell r="F577">
            <v>2439</v>
          </cell>
        </row>
        <row r="578">
          <cell r="A578" t="str">
            <v>SECURE</v>
          </cell>
          <cell r="B578">
            <v>16.5</v>
          </cell>
          <cell r="C578">
            <v>-1.2</v>
          </cell>
          <cell r="D578">
            <v>1702900</v>
          </cell>
          <cell r="E578">
            <v>28645</v>
          </cell>
          <cell r="F578">
            <v>1747</v>
          </cell>
        </row>
        <row r="579">
          <cell r="A579" t="str">
            <v>SELIC</v>
          </cell>
          <cell r="B579">
            <v>2.4</v>
          </cell>
          <cell r="C579">
            <v>0</v>
          </cell>
          <cell r="D579">
            <v>62000</v>
          </cell>
          <cell r="E579">
            <v>148</v>
          </cell>
          <cell r="F579">
            <v>1491</v>
          </cell>
        </row>
        <row r="580">
          <cell r="A580" t="str">
            <v>SENA</v>
          </cell>
          <cell r="B580">
            <v>2.84</v>
          </cell>
          <cell r="C580">
            <v>0.71</v>
          </cell>
          <cell r="D580">
            <v>2241200</v>
          </cell>
          <cell r="E580">
            <v>6312</v>
          </cell>
          <cell r="F580">
            <v>4125</v>
          </cell>
        </row>
        <row r="581">
          <cell r="A581" t="str">
            <v>SENAJ</v>
          </cell>
          <cell r="B581">
            <v>0.83</v>
          </cell>
          <cell r="C581">
            <v>0</v>
          </cell>
          <cell r="D581">
            <v>0</v>
          </cell>
          <cell r="E581">
            <v>0</v>
          </cell>
          <cell r="F581">
            <v>3486</v>
          </cell>
        </row>
        <row r="582">
          <cell r="A582" t="str">
            <v>SFLEX</v>
          </cell>
          <cell r="B582">
            <v>4.16</v>
          </cell>
          <cell r="C582">
            <v>-0.95</v>
          </cell>
          <cell r="D582">
            <v>4361700</v>
          </cell>
          <cell r="E582">
            <v>18166</v>
          </cell>
          <cell r="F582">
            <v>3378</v>
          </cell>
        </row>
        <row r="583">
          <cell r="A583" t="str">
            <v>SFP</v>
          </cell>
          <cell r="B583">
            <v>438</v>
          </cell>
          <cell r="C583">
            <v>28.82</v>
          </cell>
          <cell r="D583">
            <v>1400</v>
          </cell>
          <cell r="E583">
            <v>507</v>
          </cell>
          <cell r="F583">
            <v>9198</v>
          </cell>
        </row>
        <row r="584">
          <cell r="A584" t="str">
            <v>SFT</v>
          </cell>
          <cell r="B584">
            <v>4.3600000000000003</v>
          </cell>
          <cell r="C584">
            <v>0.46</v>
          </cell>
          <cell r="D584">
            <v>10200</v>
          </cell>
          <cell r="E584">
            <v>44</v>
          </cell>
          <cell r="F584">
            <v>1918</v>
          </cell>
        </row>
        <row r="585">
          <cell r="A585" t="str">
            <v>SGC</v>
          </cell>
          <cell r="B585">
            <v>1.9</v>
          </cell>
          <cell r="C585">
            <v>3.26</v>
          </cell>
          <cell r="D585">
            <v>42450400</v>
          </cell>
          <cell r="E585">
            <v>79789</v>
          </cell>
          <cell r="F585">
            <v>7456</v>
          </cell>
        </row>
        <row r="586">
          <cell r="A586" t="str">
            <v>SGF</v>
          </cell>
          <cell r="B586">
            <v>0.6</v>
          </cell>
          <cell r="C586">
            <v>7.14</v>
          </cell>
          <cell r="D586">
            <v>20114100</v>
          </cell>
          <cell r="E586">
            <v>12183</v>
          </cell>
          <cell r="F586">
            <v>799</v>
          </cell>
        </row>
        <row r="587">
          <cell r="A587" t="str">
            <v>SGP</v>
          </cell>
          <cell r="B587">
            <v>8.25</v>
          </cell>
          <cell r="C587">
            <v>-1.2</v>
          </cell>
          <cell r="D587">
            <v>517500</v>
          </cell>
          <cell r="E587">
            <v>4280</v>
          </cell>
          <cell r="F587">
            <v>15254</v>
          </cell>
        </row>
        <row r="588">
          <cell r="A588" t="str">
            <v>SHANG</v>
          </cell>
          <cell r="B588">
            <v>51.75</v>
          </cell>
          <cell r="C588">
            <v>2.48</v>
          </cell>
          <cell r="D588">
            <v>5200</v>
          </cell>
          <cell r="E588">
            <v>267</v>
          </cell>
          <cell r="F588">
            <v>6728</v>
          </cell>
        </row>
        <row r="589">
          <cell r="A589" t="str">
            <v>SHR</v>
          </cell>
          <cell r="B589">
            <v>2.88</v>
          </cell>
          <cell r="C589">
            <v>3.6</v>
          </cell>
          <cell r="D589">
            <v>22801000</v>
          </cell>
          <cell r="E589">
            <v>65045</v>
          </cell>
          <cell r="F589">
            <v>10709</v>
          </cell>
        </row>
        <row r="590">
          <cell r="A590" t="str">
            <v>SIAM</v>
          </cell>
          <cell r="B590">
            <v>1.5</v>
          </cell>
          <cell r="C590">
            <v>0</v>
          </cell>
          <cell r="D590">
            <v>348900</v>
          </cell>
          <cell r="E590">
            <v>523</v>
          </cell>
          <cell r="F590">
            <v>902</v>
          </cell>
        </row>
        <row r="591">
          <cell r="A591" t="str">
            <v>SICT</v>
          </cell>
          <cell r="B591">
            <v>8.35</v>
          </cell>
          <cell r="C591">
            <v>0.6</v>
          </cell>
          <cell r="D591">
            <v>2206100</v>
          </cell>
          <cell r="E591">
            <v>18347</v>
          </cell>
          <cell r="F591">
            <v>3984</v>
          </cell>
        </row>
        <row r="592">
          <cell r="A592" t="str">
            <v>SIMAT</v>
          </cell>
          <cell r="B592">
            <v>1.91</v>
          </cell>
          <cell r="C592">
            <v>6.11</v>
          </cell>
          <cell r="D592">
            <v>3928000</v>
          </cell>
          <cell r="E592">
            <v>7376</v>
          </cell>
          <cell r="F592">
            <v>1271</v>
          </cell>
        </row>
        <row r="593">
          <cell r="A593" t="str">
            <v>SINGER</v>
          </cell>
          <cell r="B593">
            <v>11.6</v>
          </cell>
          <cell r="C593">
            <v>2.65</v>
          </cell>
          <cell r="D593">
            <v>18090700</v>
          </cell>
          <cell r="E593">
            <v>208615</v>
          </cell>
          <cell r="F593">
            <v>11855</v>
          </cell>
        </row>
        <row r="594">
          <cell r="A594" t="str">
            <v>SIRI</v>
          </cell>
          <cell r="B594">
            <v>1.95</v>
          </cell>
          <cell r="C594">
            <v>-1.52</v>
          </cell>
          <cell r="D594">
            <v>322870400</v>
          </cell>
          <cell r="E594">
            <v>633003</v>
          </cell>
          <cell r="F594">
            <v>32598</v>
          </cell>
        </row>
        <row r="595">
          <cell r="A595" t="str">
            <v>SIS</v>
          </cell>
          <cell r="B595">
            <v>22</v>
          </cell>
          <cell r="C595">
            <v>0</v>
          </cell>
          <cell r="D595">
            <v>580000</v>
          </cell>
          <cell r="E595">
            <v>12877</v>
          </cell>
          <cell r="F595">
            <v>8195</v>
          </cell>
        </row>
        <row r="596">
          <cell r="A596" t="str">
            <v>SISB</v>
          </cell>
          <cell r="B596">
            <v>36.5</v>
          </cell>
          <cell r="C596">
            <v>5.8</v>
          </cell>
          <cell r="D596">
            <v>4247300</v>
          </cell>
          <cell r="E596">
            <v>152542</v>
          </cell>
          <cell r="F596">
            <v>34310</v>
          </cell>
        </row>
        <row r="597">
          <cell r="A597" t="str">
            <v>SITHAI</v>
          </cell>
          <cell r="B597">
            <v>1.29</v>
          </cell>
          <cell r="C597">
            <v>0.78</v>
          </cell>
          <cell r="D597">
            <v>3121700</v>
          </cell>
          <cell r="E597">
            <v>4042</v>
          </cell>
          <cell r="F597">
            <v>3523</v>
          </cell>
        </row>
        <row r="598">
          <cell r="A598" t="str">
            <v>SJWD</v>
          </cell>
          <cell r="B598">
            <v>15.1</v>
          </cell>
          <cell r="C598">
            <v>0.67</v>
          </cell>
          <cell r="D598">
            <v>11353400</v>
          </cell>
          <cell r="E598">
            <v>170533</v>
          </cell>
          <cell r="F598">
            <v>27165</v>
          </cell>
        </row>
        <row r="599">
          <cell r="A599" t="str">
            <v>SK</v>
          </cell>
          <cell r="B599">
            <v>0.75</v>
          </cell>
          <cell r="C599">
            <v>1.35</v>
          </cell>
          <cell r="D599">
            <v>4106400</v>
          </cell>
          <cell r="E599">
            <v>3173</v>
          </cell>
          <cell r="F599">
            <v>345</v>
          </cell>
        </row>
        <row r="600">
          <cell r="A600" t="str">
            <v>SKE</v>
          </cell>
          <cell r="B600">
            <v>0.56000000000000005</v>
          </cell>
          <cell r="C600">
            <v>1.82</v>
          </cell>
          <cell r="D600">
            <v>221500</v>
          </cell>
          <cell r="E600">
            <v>123</v>
          </cell>
          <cell r="F600">
            <v>625</v>
          </cell>
        </row>
        <row r="601">
          <cell r="A601" t="str">
            <v>SKN</v>
          </cell>
          <cell r="B601">
            <v>4.42</v>
          </cell>
          <cell r="C601">
            <v>-0.45</v>
          </cell>
          <cell r="D601">
            <v>180400</v>
          </cell>
          <cell r="E601">
            <v>793</v>
          </cell>
          <cell r="F601">
            <v>3600</v>
          </cell>
        </row>
        <row r="602">
          <cell r="A602" t="str">
            <v>SKR</v>
          </cell>
          <cell r="B602">
            <v>11.4</v>
          </cell>
          <cell r="C602">
            <v>0.88</v>
          </cell>
          <cell r="D602">
            <v>594900</v>
          </cell>
          <cell r="E602">
            <v>6741</v>
          </cell>
          <cell r="F602">
            <v>23327</v>
          </cell>
        </row>
        <row r="603">
          <cell r="A603" t="str">
            <v>SKY</v>
          </cell>
          <cell r="B603">
            <v>33.25</v>
          </cell>
          <cell r="C603">
            <v>-2.21</v>
          </cell>
          <cell r="D603">
            <v>3532500</v>
          </cell>
          <cell r="E603">
            <v>118421</v>
          </cell>
          <cell r="F603">
            <v>24863</v>
          </cell>
        </row>
        <row r="604">
          <cell r="A604" t="str">
            <v>SLM</v>
          </cell>
          <cell r="B604">
            <v>0.19</v>
          </cell>
          <cell r="C604">
            <v>0</v>
          </cell>
          <cell r="D604">
            <v>0</v>
          </cell>
          <cell r="E604">
            <v>0</v>
          </cell>
          <cell r="F604">
            <v>0</v>
          </cell>
        </row>
        <row r="605">
          <cell r="A605" t="str">
            <v>SLP</v>
          </cell>
          <cell r="B605">
            <v>0.45</v>
          </cell>
          <cell r="C605">
            <v>-2.17</v>
          </cell>
          <cell r="D605">
            <v>836800</v>
          </cell>
          <cell r="E605">
            <v>380</v>
          </cell>
          <cell r="F605">
            <v>540</v>
          </cell>
        </row>
        <row r="606">
          <cell r="A606" t="str">
            <v>SM</v>
          </cell>
          <cell r="B606">
            <v>1.52</v>
          </cell>
          <cell r="C606">
            <v>0</v>
          </cell>
          <cell r="D606">
            <v>538000</v>
          </cell>
          <cell r="E606">
            <v>823</v>
          </cell>
          <cell r="F606">
            <v>1705</v>
          </cell>
        </row>
        <row r="607">
          <cell r="A607" t="str">
            <v>SMART</v>
          </cell>
          <cell r="B607">
            <v>0.89</v>
          </cell>
          <cell r="C607">
            <v>1.1399999999999999</v>
          </cell>
          <cell r="D607">
            <v>1053700</v>
          </cell>
          <cell r="E607">
            <v>928</v>
          </cell>
          <cell r="F607">
            <v>937</v>
          </cell>
        </row>
        <row r="608">
          <cell r="A608" t="str">
            <v>SMD</v>
          </cell>
          <cell r="B608">
            <v>5.05</v>
          </cell>
          <cell r="C608">
            <v>-0.98</v>
          </cell>
          <cell r="D608">
            <v>1320000</v>
          </cell>
          <cell r="E608">
            <v>6719</v>
          </cell>
          <cell r="F608">
            <v>1191</v>
          </cell>
        </row>
        <row r="609">
          <cell r="A609" t="str">
            <v>SMIT</v>
          </cell>
          <cell r="B609">
            <v>4.66</v>
          </cell>
          <cell r="C609">
            <v>0</v>
          </cell>
          <cell r="D609">
            <v>229500</v>
          </cell>
          <cell r="E609">
            <v>1068</v>
          </cell>
          <cell r="F609">
            <v>2470</v>
          </cell>
        </row>
        <row r="610">
          <cell r="A610" t="str">
            <v>SMK</v>
          </cell>
          <cell r="B610">
            <v>0.8</v>
          </cell>
          <cell r="C610">
            <v>0</v>
          </cell>
          <cell r="D610">
            <v>0</v>
          </cell>
          <cell r="E610">
            <v>0</v>
          </cell>
          <cell r="F610">
            <v>160</v>
          </cell>
        </row>
        <row r="611">
          <cell r="A611" t="str">
            <v>SMPC</v>
          </cell>
          <cell r="B611">
            <v>11.2</v>
          </cell>
          <cell r="C611">
            <v>0</v>
          </cell>
          <cell r="D611">
            <v>235700</v>
          </cell>
          <cell r="E611">
            <v>2651</v>
          </cell>
          <cell r="F611">
            <v>5944</v>
          </cell>
        </row>
        <row r="612">
          <cell r="A612" t="str">
            <v>SMT</v>
          </cell>
          <cell r="B612">
            <v>5.25</v>
          </cell>
          <cell r="C612">
            <v>1.94</v>
          </cell>
          <cell r="D612">
            <v>1835100</v>
          </cell>
          <cell r="E612">
            <v>9731</v>
          </cell>
          <cell r="F612">
            <v>4439</v>
          </cell>
        </row>
        <row r="613">
          <cell r="A613" t="str">
            <v>SNC</v>
          </cell>
          <cell r="B613">
            <v>10.6</v>
          </cell>
          <cell r="C613">
            <v>3.92</v>
          </cell>
          <cell r="D613">
            <v>457700</v>
          </cell>
          <cell r="E613">
            <v>4794</v>
          </cell>
          <cell r="F613">
            <v>3876</v>
          </cell>
        </row>
        <row r="614">
          <cell r="A614" t="str">
            <v>SNNP</v>
          </cell>
          <cell r="B614">
            <v>22.1</v>
          </cell>
          <cell r="C614">
            <v>1.38</v>
          </cell>
          <cell r="D614">
            <v>2681300</v>
          </cell>
          <cell r="E614">
            <v>59044</v>
          </cell>
          <cell r="F614">
            <v>21504</v>
          </cell>
        </row>
        <row r="615">
          <cell r="A615" t="str">
            <v>SNP</v>
          </cell>
          <cell r="B615">
            <v>17.399999999999999</v>
          </cell>
          <cell r="C615">
            <v>-0.56999999999999995</v>
          </cell>
          <cell r="D615">
            <v>6900</v>
          </cell>
          <cell r="E615">
            <v>120</v>
          </cell>
          <cell r="F615">
            <v>8904</v>
          </cell>
        </row>
        <row r="616">
          <cell r="A616" t="str">
            <v>SO</v>
          </cell>
          <cell r="B616">
            <v>8.1999999999999993</v>
          </cell>
          <cell r="C616">
            <v>0.61</v>
          </cell>
          <cell r="D616">
            <v>32500</v>
          </cell>
          <cell r="E616">
            <v>265</v>
          </cell>
          <cell r="F616">
            <v>3705</v>
          </cell>
        </row>
        <row r="617">
          <cell r="A617" t="str">
            <v>SOLAR</v>
          </cell>
          <cell r="B617">
            <v>0.79</v>
          </cell>
          <cell r="C617">
            <v>-1.25</v>
          </cell>
          <cell r="D617">
            <v>4628700</v>
          </cell>
          <cell r="E617">
            <v>3676</v>
          </cell>
          <cell r="F617">
            <v>958</v>
          </cell>
        </row>
        <row r="618">
          <cell r="A618" t="str">
            <v>SONIC</v>
          </cell>
          <cell r="B618">
            <v>1.7</v>
          </cell>
          <cell r="C618">
            <v>1.8</v>
          </cell>
          <cell r="D618">
            <v>1398000</v>
          </cell>
          <cell r="E618">
            <v>2367</v>
          </cell>
          <cell r="F618">
            <v>1445</v>
          </cell>
        </row>
        <row r="619">
          <cell r="A619" t="str">
            <v>SORKON</v>
          </cell>
          <cell r="B619">
            <v>4.84</v>
          </cell>
          <cell r="C619">
            <v>0.41</v>
          </cell>
          <cell r="D619">
            <v>153000</v>
          </cell>
          <cell r="E619">
            <v>740</v>
          </cell>
          <cell r="F619">
            <v>1559</v>
          </cell>
        </row>
        <row r="620">
          <cell r="A620" t="str">
            <v>SPA</v>
          </cell>
          <cell r="B620">
            <v>13</v>
          </cell>
          <cell r="C620">
            <v>1.56</v>
          </cell>
          <cell r="D620">
            <v>3695700</v>
          </cell>
          <cell r="E620">
            <v>47664</v>
          </cell>
          <cell r="F620">
            <v>11029</v>
          </cell>
        </row>
        <row r="621">
          <cell r="A621" t="str">
            <v>SPACK</v>
          </cell>
          <cell r="B621">
            <v>2.38</v>
          </cell>
          <cell r="C621">
            <v>0.85</v>
          </cell>
          <cell r="D621">
            <v>2623700</v>
          </cell>
          <cell r="E621">
            <v>6362</v>
          </cell>
          <cell r="F621">
            <v>720</v>
          </cell>
        </row>
        <row r="622">
          <cell r="A622" t="str">
            <v>SPALI</v>
          </cell>
          <cell r="B622">
            <v>21.1</v>
          </cell>
          <cell r="C622">
            <v>-0.47</v>
          </cell>
          <cell r="D622">
            <v>5673300</v>
          </cell>
          <cell r="E622">
            <v>120154</v>
          </cell>
          <cell r="F622">
            <v>41991</v>
          </cell>
        </row>
        <row r="623">
          <cell r="A623" t="str">
            <v>SPC</v>
          </cell>
          <cell r="B623">
            <v>62.5</v>
          </cell>
          <cell r="C623">
            <v>0</v>
          </cell>
          <cell r="D623">
            <v>71200</v>
          </cell>
          <cell r="E623">
            <v>4450</v>
          </cell>
          <cell r="F623">
            <v>20625</v>
          </cell>
        </row>
        <row r="624">
          <cell r="A624" t="str">
            <v>SPCG</v>
          </cell>
          <cell r="B624">
            <v>12.5</v>
          </cell>
          <cell r="C624">
            <v>-0.79</v>
          </cell>
          <cell r="D624">
            <v>217000</v>
          </cell>
          <cell r="E624">
            <v>2720</v>
          </cell>
          <cell r="F624">
            <v>13303</v>
          </cell>
        </row>
        <row r="625">
          <cell r="A625" t="str">
            <v>SPG</v>
          </cell>
          <cell r="B625">
            <v>15.3</v>
          </cell>
          <cell r="C625">
            <v>0</v>
          </cell>
          <cell r="D625">
            <v>0</v>
          </cell>
          <cell r="E625">
            <v>0</v>
          </cell>
          <cell r="F625">
            <v>5279</v>
          </cell>
        </row>
        <row r="626">
          <cell r="A626" t="str">
            <v>SPI</v>
          </cell>
          <cell r="B626">
            <v>68.75</v>
          </cell>
          <cell r="C626">
            <v>-0.72</v>
          </cell>
          <cell r="D626">
            <v>100</v>
          </cell>
          <cell r="E626">
            <v>7</v>
          </cell>
          <cell r="F626">
            <v>39317</v>
          </cell>
        </row>
        <row r="627">
          <cell r="A627" t="str">
            <v>SPRC</v>
          </cell>
          <cell r="B627">
            <v>9.4</v>
          </cell>
          <cell r="C627">
            <v>0.53</v>
          </cell>
          <cell r="D627">
            <v>16644500</v>
          </cell>
          <cell r="E627">
            <v>155571</v>
          </cell>
          <cell r="F627">
            <v>40757</v>
          </cell>
        </row>
        <row r="628">
          <cell r="A628" t="str">
            <v>SPVI</v>
          </cell>
          <cell r="B628">
            <v>5.45</v>
          </cell>
          <cell r="C628">
            <v>0</v>
          </cell>
          <cell r="D628">
            <v>1150900</v>
          </cell>
          <cell r="E628">
            <v>6309</v>
          </cell>
          <cell r="F628">
            <v>2180</v>
          </cell>
        </row>
        <row r="629">
          <cell r="A629" t="str">
            <v>SQ</v>
          </cell>
          <cell r="B629">
            <v>1.18</v>
          </cell>
          <cell r="C629">
            <v>-0.84</v>
          </cell>
          <cell r="D629">
            <v>3837700</v>
          </cell>
          <cell r="E629">
            <v>4565</v>
          </cell>
          <cell r="F629">
            <v>1390</v>
          </cell>
        </row>
        <row r="630">
          <cell r="A630" t="str">
            <v>SR</v>
          </cell>
          <cell r="B630">
            <v>1.32</v>
          </cell>
          <cell r="C630">
            <v>0</v>
          </cell>
          <cell r="D630">
            <v>0</v>
          </cell>
          <cell r="E630">
            <v>0</v>
          </cell>
          <cell r="F630">
            <v>893</v>
          </cell>
        </row>
        <row r="631">
          <cell r="A631" t="str">
            <v>SRICHA</v>
          </cell>
          <cell r="B631">
            <v>6.45</v>
          </cell>
          <cell r="C631">
            <v>1.57</v>
          </cell>
          <cell r="D631">
            <v>239300</v>
          </cell>
          <cell r="E631">
            <v>1545</v>
          </cell>
          <cell r="F631">
            <v>2045</v>
          </cell>
        </row>
        <row r="632">
          <cell r="A632" t="str">
            <v>SSC</v>
          </cell>
          <cell r="B632">
            <v>33</v>
          </cell>
          <cell r="C632">
            <v>0</v>
          </cell>
          <cell r="D632">
            <v>0</v>
          </cell>
          <cell r="E632">
            <v>0</v>
          </cell>
          <cell r="F632">
            <v>8775</v>
          </cell>
        </row>
        <row r="633">
          <cell r="A633" t="str">
            <v>SSF</v>
          </cell>
          <cell r="B633">
            <v>8.1</v>
          </cell>
          <cell r="C633">
            <v>0</v>
          </cell>
          <cell r="D633">
            <v>3400</v>
          </cell>
          <cell r="E633">
            <v>28</v>
          </cell>
          <cell r="F633">
            <v>2187</v>
          </cell>
        </row>
        <row r="634">
          <cell r="A634" t="str">
            <v>SSP</v>
          </cell>
          <cell r="B634">
            <v>7.35</v>
          </cell>
          <cell r="C634">
            <v>3.52</v>
          </cell>
          <cell r="D634">
            <v>2695000</v>
          </cell>
          <cell r="E634">
            <v>19544</v>
          </cell>
          <cell r="F634">
            <v>10029</v>
          </cell>
        </row>
        <row r="635">
          <cell r="A635" t="str">
            <v>SSS</v>
          </cell>
          <cell r="B635">
            <v>0.71</v>
          </cell>
          <cell r="C635">
            <v>0</v>
          </cell>
          <cell r="D635">
            <v>0</v>
          </cell>
          <cell r="E635">
            <v>0</v>
          </cell>
          <cell r="F635">
            <v>0</v>
          </cell>
        </row>
        <row r="636">
          <cell r="A636" t="str">
            <v>SSSC</v>
          </cell>
          <cell r="B636">
            <v>2.98</v>
          </cell>
          <cell r="C636">
            <v>-0.67</v>
          </cell>
          <cell r="D636">
            <v>0</v>
          </cell>
          <cell r="E636">
            <v>0</v>
          </cell>
          <cell r="F636">
            <v>1907</v>
          </cell>
        </row>
        <row r="637">
          <cell r="A637" t="str">
            <v>SST</v>
          </cell>
          <cell r="B637">
            <v>5.7</v>
          </cell>
          <cell r="C637">
            <v>-0.87</v>
          </cell>
          <cell r="D637">
            <v>0</v>
          </cell>
          <cell r="E637">
            <v>0</v>
          </cell>
          <cell r="F637">
            <v>3001</v>
          </cell>
        </row>
        <row r="638">
          <cell r="A638" t="str">
            <v>STA</v>
          </cell>
          <cell r="B638">
            <v>14.3</v>
          </cell>
          <cell r="C638">
            <v>0</v>
          </cell>
          <cell r="D638">
            <v>8377800</v>
          </cell>
          <cell r="E638">
            <v>120856</v>
          </cell>
          <cell r="F638">
            <v>22733</v>
          </cell>
        </row>
        <row r="639">
          <cell r="A639" t="str">
            <v>STANLY</v>
          </cell>
          <cell r="B639">
            <v>191</v>
          </cell>
          <cell r="C639">
            <v>-0.78</v>
          </cell>
          <cell r="D639">
            <v>27100</v>
          </cell>
          <cell r="E639">
            <v>5204</v>
          </cell>
          <cell r="F639">
            <v>14712</v>
          </cell>
        </row>
        <row r="640">
          <cell r="A640" t="str">
            <v>STARK</v>
          </cell>
          <cell r="B640">
            <v>0.02</v>
          </cell>
          <cell r="C640">
            <v>0</v>
          </cell>
          <cell r="D640">
            <v>0</v>
          </cell>
          <cell r="E640">
            <v>0</v>
          </cell>
          <cell r="F640">
            <v>268</v>
          </cell>
        </row>
        <row r="641">
          <cell r="A641" t="str">
            <v>STC</v>
          </cell>
          <cell r="B641">
            <v>0.7</v>
          </cell>
          <cell r="C641">
            <v>0</v>
          </cell>
          <cell r="D641">
            <v>264300</v>
          </cell>
          <cell r="E641">
            <v>183</v>
          </cell>
          <cell r="F641">
            <v>392</v>
          </cell>
        </row>
        <row r="642">
          <cell r="A642" t="str">
            <v>STEC</v>
          </cell>
          <cell r="B642">
            <v>11.9</v>
          </cell>
          <cell r="C642">
            <v>2.59</v>
          </cell>
          <cell r="D642">
            <v>27554300</v>
          </cell>
          <cell r="E642">
            <v>328397</v>
          </cell>
          <cell r="F642">
            <v>18149</v>
          </cell>
        </row>
        <row r="643">
          <cell r="A643" t="str">
            <v>STECH</v>
          </cell>
          <cell r="B643">
            <v>1.99</v>
          </cell>
          <cell r="C643">
            <v>0</v>
          </cell>
          <cell r="D643">
            <v>216100</v>
          </cell>
          <cell r="E643">
            <v>429</v>
          </cell>
          <cell r="F643">
            <v>1436</v>
          </cell>
        </row>
        <row r="644">
          <cell r="A644" t="str">
            <v>STGT</v>
          </cell>
          <cell r="B644">
            <v>7.2</v>
          </cell>
          <cell r="C644">
            <v>0</v>
          </cell>
          <cell r="D644">
            <v>2758900</v>
          </cell>
          <cell r="E644">
            <v>19873</v>
          </cell>
          <cell r="F644">
            <v>21346</v>
          </cell>
        </row>
        <row r="645">
          <cell r="A645" t="str">
            <v>STHAI</v>
          </cell>
          <cell r="B645">
            <v>0.01</v>
          </cell>
          <cell r="C645">
            <v>0</v>
          </cell>
          <cell r="D645">
            <v>0</v>
          </cell>
          <cell r="E645">
            <v>0</v>
          </cell>
          <cell r="F645">
            <v>0</v>
          </cell>
        </row>
        <row r="646">
          <cell r="A646" t="str">
            <v>STI</v>
          </cell>
          <cell r="B646">
            <v>4.2</v>
          </cell>
          <cell r="C646">
            <v>-0.47</v>
          </cell>
          <cell r="D646">
            <v>724100</v>
          </cell>
          <cell r="E646">
            <v>3030</v>
          </cell>
          <cell r="F646">
            <v>2533</v>
          </cell>
        </row>
        <row r="647">
          <cell r="A647" t="str">
            <v>STOWER</v>
          </cell>
          <cell r="B647">
            <v>0.18</v>
          </cell>
          <cell r="C647">
            <v>0</v>
          </cell>
          <cell r="D647">
            <v>6154900</v>
          </cell>
          <cell r="E647">
            <v>1105</v>
          </cell>
          <cell r="F647">
            <v>813</v>
          </cell>
        </row>
        <row r="648">
          <cell r="A648" t="str">
            <v>STP</v>
          </cell>
          <cell r="B648">
            <v>9.1999999999999993</v>
          </cell>
          <cell r="C648">
            <v>2.2200000000000002</v>
          </cell>
          <cell r="D648">
            <v>70500</v>
          </cell>
          <cell r="E648">
            <v>643</v>
          </cell>
          <cell r="F648">
            <v>960</v>
          </cell>
        </row>
        <row r="649">
          <cell r="A649" t="str">
            <v>STPI</v>
          </cell>
          <cell r="B649">
            <v>3.94</v>
          </cell>
          <cell r="C649">
            <v>0</v>
          </cell>
          <cell r="D649">
            <v>22883400</v>
          </cell>
          <cell r="E649">
            <v>92129</v>
          </cell>
          <cell r="F649">
            <v>6467</v>
          </cell>
        </row>
        <row r="650">
          <cell r="A650" t="str">
            <v>SUC</v>
          </cell>
          <cell r="B650">
            <v>32.75</v>
          </cell>
          <cell r="C650">
            <v>0.77</v>
          </cell>
          <cell r="D650">
            <v>54300</v>
          </cell>
          <cell r="E650">
            <v>1763</v>
          </cell>
          <cell r="F650">
            <v>9825</v>
          </cell>
        </row>
        <row r="651">
          <cell r="A651" t="str">
            <v>SUN</v>
          </cell>
          <cell r="B651">
            <v>5.8</v>
          </cell>
          <cell r="C651">
            <v>2.65</v>
          </cell>
          <cell r="D651">
            <v>3746600</v>
          </cell>
          <cell r="E651">
            <v>21661</v>
          </cell>
          <cell r="F651">
            <v>3709</v>
          </cell>
        </row>
        <row r="652">
          <cell r="A652" t="str">
            <v>SUPER</v>
          </cell>
          <cell r="B652">
            <v>0.51</v>
          </cell>
          <cell r="C652">
            <v>0</v>
          </cell>
          <cell r="D652">
            <v>27071500</v>
          </cell>
          <cell r="E652">
            <v>13791</v>
          </cell>
          <cell r="F652">
            <v>14222</v>
          </cell>
        </row>
        <row r="653">
          <cell r="A653" t="str">
            <v>SUSCO</v>
          </cell>
          <cell r="B653">
            <v>4.04</v>
          </cell>
          <cell r="C653">
            <v>2.02</v>
          </cell>
          <cell r="D653">
            <v>12121800</v>
          </cell>
          <cell r="E653">
            <v>48743</v>
          </cell>
          <cell r="F653">
            <v>4221</v>
          </cell>
        </row>
        <row r="654">
          <cell r="A654" t="str">
            <v>SUTHA</v>
          </cell>
          <cell r="B654">
            <v>3.06</v>
          </cell>
          <cell r="C654">
            <v>2</v>
          </cell>
          <cell r="D654">
            <v>700</v>
          </cell>
          <cell r="E654">
            <v>2</v>
          </cell>
          <cell r="F654">
            <v>1109</v>
          </cell>
        </row>
        <row r="655">
          <cell r="A655" t="str">
            <v>SVI</v>
          </cell>
          <cell r="B655">
            <v>8.25</v>
          </cell>
          <cell r="C655">
            <v>2.48</v>
          </cell>
          <cell r="D655">
            <v>2059600</v>
          </cell>
          <cell r="E655">
            <v>16834</v>
          </cell>
          <cell r="F655">
            <v>17872</v>
          </cell>
        </row>
        <row r="656">
          <cell r="A656" t="str">
            <v>SVOA</v>
          </cell>
          <cell r="B656">
            <v>2.14</v>
          </cell>
          <cell r="C656">
            <v>-1.83</v>
          </cell>
          <cell r="D656">
            <v>653800</v>
          </cell>
          <cell r="E656">
            <v>1405</v>
          </cell>
          <cell r="F656">
            <v>1757</v>
          </cell>
        </row>
        <row r="657">
          <cell r="A657" t="str">
            <v>SVR</v>
          </cell>
          <cell r="B657">
            <v>1.83</v>
          </cell>
          <cell r="C657">
            <v>1.1000000000000001</v>
          </cell>
          <cell r="D657">
            <v>4910900</v>
          </cell>
          <cell r="E657">
            <v>9051</v>
          </cell>
          <cell r="F657">
            <v>954</v>
          </cell>
        </row>
        <row r="658">
          <cell r="A658" t="str">
            <v>SVT</v>
          </cell>
          <cell r="B658">
            <v>2.68</v>
          </cell>
          <cell r="C658">
            <v>3.08</v>
          </cell>
          <cell r="D658">
            <v>1750300</v>
          </cell>
          <cell r="E658">
            <v>4676</v>
          </cell>
          <cell r="F658">
            <v>1862</v>
          </cell>
        </row>
        <row r="659">
          <cell r="A659" t="str">
            <v>SWC</v>
          </cell>
          <cell r="B659">
            <v>6.2</v>
          </cell>
          <cell r="C659">
            <v>0.81</v>
          </cell>
          <cell r="D659">
            <v>0</v>
          </cell>
          <cell r="E659">
            <v>0</v>
          </cell>
          <cell r="F659">
            <v>2811</v>
          </cell>
        </row>
        <row r="660">
          <cell r="A660" t="str">
            <v>SYMC</v>
          </cell>
          <cell r="B660">
            <v>9.75</v>
          </cell>
          <cell r="C660">
            <v>10.17</v>
          </cell>
          <cell r="D660">
            <v>8015500</v>
          </cell>
          <cell r="E660">
            <v>77162</v>
          </cell>
          <cell r="F660">
            <v>4250</v>
          </cell>
        </row>
        <row r="661">
          <cell r="A661" t="str">
            <v>SYNEX</v>
          </cell>
          <cell r="B661">
            <v>13</v>
          </cell>
          <cell r="C661">
            <v>-1.52</v>
          </cell>
          <cell r="D661">
            <v>632300</v>
          </cell>
          <cell r="E661">
            <v>8276</v>
          </cell>
          <cell r="F661">
            <v>11270</v>
          </cell>
        </row>
        <row r="662">
          <cell r="A662" t="str">
            <v>SYNTEC</v>
          </cell>
          <cell r="B662">
            <v>1.6</v>
          </cell>
          <cell r="C662">
            <v>0</v>
          </cell>
          <cell r="D662">
            <v>1465900</v>
          </cell>
          <cell r="E662">
            <v>2375</v>
          </cell>
          <cell r="F662">
            <v>2657</v>
          </cell>
        </row>
        <row r="663">
          <cell r="A663" t="str">
            <v>TACC</v>
          </cell>
          <cell r="B663">
            <v>4.9800000000000004</v>
          </cell>
          <cell r="C663">
            <v>-1.39</v>
          </cell>
          <cell r="D663">
            <v>1965100</v>
          </cell>
          <cell r="E663">
            <v>9827</v>
          </cell>
          <cell r="F663">
            <v>3028</v>
          </cell>
        </row>
        <row r="664">
          <cell r="A664" t="str">
            <v>TAE</v>
          </cell>
          <cell r="B664">
            <v>1.35</v>
          </cell>
          <cell r="C664">
            <v>-0.74</v>
          </cell>
          <cell r="D664">
            <v>0</v>
          </cell>
          <cell r="E664">
            <v>0</v>
          </cell>
          <cell r="F664">
            <v>1350</v>
          </cell>
        </row>
        <row r="665">
          <cell r="A665" t="str">
            <v>TAKUNI</v>
          </cell>
          <cell r="B665">
            <v>1.87</v>
          </cell>
          <cell r="C665">
            <v>6.25</v>
          </cell>
          <cell r="D665">
            <v>48323800</v>
          </cell>
          <cell r="E665">
            <v>89422</v>
          </cell>
          <cell r="F665">
            <v>1472</v>
          </cell>
        </row>
        <row r="666">
          <cell r="A666" t="str">
            <v>TAPAC</v>
          </cell>
          <cell r="B666">
            <v>1.77</v>
          </cell>
          <cell r="C666">
            <v>5.99</v>
          </cell>
          <cell r="D666">
            <v>422600</v>
          </cell>
          <cell r="E666">
            <v>730</v>
          </cell>
          <cell r="F666">
            <v>824</v>
          </cell>
        </row>
        <row r="667">
          <cell r="A667" t="str">
            <v>TASCO</v>
          </cell>
          <cell r="B667">
            <v>17.399999999999999</v>
          </cell>
          <cell r="C667">
            <v>1.75</v>
          </cell>
          <cell r="D667">
            <v>4183800</v>
          </cell>
          <cell r="E667">
            <v>72406</v>
          </cell>
          <cell r="F667">
            <v>27306</v>
          </cell>
        </row>
        <row r="668">
          <cell r="A668" t="str">
            <v>TC</v>
          </cell>
          <cell r="B668">
            <v>7.25</v>
          </cell>
          <cell r="C668">
            <v>-0.68</v>
          </cell>
          <cell r="D668">
            <v>621900</v>
          </cell>
          <cell r="E668">
            <v>4513</v>
          </cell>
          <cell r="F668">
            <v>2442</v>
          </cell>
        </row>
        <row r="669">
          <cell r="A669" t="str">
            <v>TCAP</v>
          </cell>
          <cell r="B669">
            <v>50.5</v>
          </cell>
          <cell r="C669">
            <v>0</v>
          </cell>
          <cell r="D669">
            <v>2062400</v>
          </cell>
          <cell r="E669">
            <v>104338</v>
          </cell>
          <cell r="F669">
            <v>53479</v>
          </cell>
        </row>
        <row r="670">
          <cell r="A670" t="str">
            <v>TCC</v>
          </cell>
          <cell r="B670">
            <v>0.65</v>
          </cell>
          <cell r="C670">
            <v>1.56</v>
          </cell>
          <cell r="D670">
            <v>1555200</v>
          </cell>
          <cell r="E670">
            <v>1005</v>
          </cell>
          <cell r="F670">
            <v>921</v>
          </cell>
        </row>
        <row r="671">
          <cell r="A671" t="str">
            <v>TCCC</v>
          </cell>
          <cell r="B671">
            <v>26.5</v>
          </cell>
          <cell r="C671">
            <v>0</v>
          </cell>
          <cell r="D671">
            <v>0</v>
          </cell>
          <cell r="E671">
            <v>0</v>
          </cell>
          <cell r="F671">
            <v>15495</v>
          </cell>
        </row>
        <row r="672">
          <cell r="A672" t="str">
            <v>TCJ</v>
          </cell>
          <cell r="B672">
            <v>3.78</v>
          </cell>
          <cell r="C672">
            <v>2.16</v>
          </cell>
          <cell r="D672">
            <v>0</v>
          </cell>
          <cell r="E672">
            <v>0</v>
          </cell>
          <cell r="F672">
            <v>399</v>
          </cell>
        </row>
        <row r="673">
          <cell r="A673" t="str">
            <v>TCMC</v>
          </cell>
          <cell r="B673">
            <v>1.72</v>
          </cell>
          <cell r="C673">
            <v>-0.57999999999999996</v>
          </cell>
          <cell r="D673">
            <v>2635000</v>
          </cell>
          <cell r="E673">
            <v>4572</v>
          </cell>
          <cell r="F673">
            <v>1328</v>
          </cell>
        </row>
        <row r="674">
          <cell r="A674" t="str">
            <v>TCOAT</v>
          </cell>
          <cell r="B674">
            <v>26</v>
          </cell>
          <cell r="C674">
            <v>0</v>
          </cell>
          <cell r="D674">
            <v>0</v>
          </cell>
          <cell r="E674">
            <v>0</v>
          </cell>
          <cell r="F674">
            <v>273</v>
          </cell>
        </row>
        <row r="675">
          <cell r="A675" t="str">
            <v>TEAM</v>
          </cell>
          <cell r="B675">
            <v>6.5</v>
          </cell>
          <cell r="C675">
            <v>0.78</v>
          </cell>
          <cell r="D675">
            <v>2323900</v>
          </cell>
          <cell r="E675">
            <v>15115</v>
          </cell>
          <cell r="F675">
            <v>4205</v>
          </cell>
        </row>
        <row r="676">
          <cell r="A676" t="str">
            <v>TEAMG</v>
          </cell>
          <cell r="B676">
            <v>7.4</v>
          </cell>
          <cell r="C676">
            <v>1.37</v>
          </cell>
          <cell r="D676">
            <v>3480700</v>
          </cell>
          <cell r="E676">
            <v>25828</v>
          </cell>
          <cell r="F676">
            <v>6093</v>
          </cell>
        </row>
        <row r="677">
          <cell r="A677" t="str">
            <v>TEGH</v>
          </cell>
          <cell r="B677">
            <v>3.1</v>
          </cell>
          <cell r="C677">
            <v>3.33</v>
          </cell>
          <cell r="D677">
            <v>7584200</v>
          </cell>
          <cell r="E677">
            <v>23496</v>
          </cell>
          <cell r="F677">
            <v>3370</v>
          </cell>
        </row>
        <row r="678">
          <cell r="A678" t="str">
            <v>TEKA</v>
          </cell>
          <cell r="B678">
            <v>2.82</v>
          </cell>
          <cell r="C678">
            <v>0</v>
          </cell>
          <cell r="D678">
            <v>44200</v>
          </cell>
          <cell r="E678">
            <v>125</v>
          </cell>
          <cell r="F678">
            <v>852</v>
          </cell>
        </row>
        <row r="679">
          <cell r="A679" t="str">
            <v>TFG</v>
          </cell>
          <cell r="B679">
            <v>3.98</v>
          </cell>
          <cell r="C679">
            <v>0</v>
          </cell>
          <cell r="D679">
            <v>10979100</v>
          </cell>
          <cell r="E679">
            <v>43727</v>
          </cell>
          <cell r="F679">
            <v>23243</v>
          </cell>
        </row>
        <row r="680">
          <cell r="A680" t="str">
            <v>TFI</v>
          </cell>
          <cell r="B680">
            <v>0.12</v>
          </cell>
          <cell r="C680">
            <v>0</v>
          </cell>
          <cell r="D680">
            <v>3187800</v>
          </cell>
          <cell r="E680">
            <v>351</v>
          </cell>
          <cell r="F680">
            <v>2019</v>
          </cell>
        </row>
        <row r="681">
          <cell r="A681" t="str">
            <v>TFM</v>
          </cell>
          <cell r="B681">
            <v>7.8</v>
          </cell>
          <cell r="C681">
            <v>0.65</v>
          </cell>
          <cell r="D681">
            <v>0</v>
          </cell>
          <cell r="E681">
            <v>0</v>
          </cell>
          <cell r="F681">
            <v>3900</v>
          </cell>
        </row>
        <row r="682">
          <cell r="A682" t="str">
            <v>TFMAMA</v>
          </cell>
          <cell r="B682">
            <v>194</v>
          </cell>
          <cell r="C682">
            <v>0</v>
          </cell>
          <cell r="D682">
            <v>0</v>
          </cell>
          <cell r="E682">
            <v>0</v>
          </cell>
          <cell r="F682">
            <v>63963</v>
          </cell>
        </row>
        <row r="683">
          <cell r="A683" t="str">
            <v>TGE</v>
          </cell>
          <cell r="B683">
            <v>1.42</v>
          </cell>
          <cell r="C683">
            <v>-1.39</v>
          </cell>
          <cell r="D683">
            <v>1293100</v>
          </cell>
          <cell r="E683">
            <v>1841</v>
          </cell>
          <cell r="F683">
            <v>3190</v>
          </cell>
        </row>
        <row r="684">
          <cell r="A684" t="str">
            <v>TGH</v>
          </cell>
          <cell r="B684">
            <v>17.899999999999999</v>
          </cell>
          <cell r="C684">
            <v>0</v>
          </cell>
          <cell r="D684">
            <v>0</v>
          </cell>
          <cell r="E684">
            <v>0</v>
          </cell>
          <cell r="F684">
            <v>13463</v>
          </cell>
        </row>
        <row r="685">
          <cell r="A685" t="str">
            <v>TGPRO</v>
          </cell>
          <cell r="B685">
            <v>0.19</v>
          </cell>
          <cell r="C685">
            <v>35.71</v>
          </cell>
          <cell r="D685">
            <v>76596800</v>
          </cell>
          <cell r="E685">
            <v>13098</v>
          </cell>
          <cell r="F685">
            <v>850</v>
          </cell>
        </row>
        <row r="686">
          <cell r="A686" t="str">
            <v>TH</v>
          </cell>
          <cell r="B686">
            <v>1.73</v>
          </cell>
          <cell r="C686">
            <v>6.79</v>
          </cell>
          <cell r="D686">
            <v>48427200</v>
          </cell>
          <cell r="E686">
            <v>82670</v>
          </cell>
          <cell r="F686">
            <v>1747</v>
          </cell>
        </row>
        <row r="687">
          <cell r="A687" t="str">
            <v>THAI</v>
          </cell>
          <cell r="B687">
            <v>3.32</v>
          </cell>
          <cell r="C687">
            <v>0</v>
          </cell>
          <cell r="D687">
            <v>0</v>
          </cell>
          <cell r="E687">
            <v>0</v>
          </cell>
          <cell r="F687">
            <v>0</v>
          </cell>
        </row>
        <row r="688">
          <cell r="A688" t="str">
            <v>THANA</v>
          </cell>
          <cell r="B688">
            <v>2.2599999999999998</v>
          </cell>
          <cell r="C688">
            <v>2.73</v>
          </cell>
          <cell r="D688">
            <v>11810600</v>
          </cell>
          <cell r="E688">
            <v>27626</v>
          </cell>
          <cell r="F688">
            <v>632</v>
          </cell>
        </row>
        <row r="689">
          <cell r="A689" t="str">
            <v>THANI</v>
          </cell>
          <cell r="B689">
            <v>3.24</v>
          </cell>
          <cell r="C689">
            <v>-0.61</v>
          </cell>
          <cell r="D689">
            <v>7113400</v>
          </cell>
          <cell r="E689">
            <v>23125</v>
          </cell>
          <cell r="F689">
            <v>19028</v>
          </cell>
        </row>
        <row r="690">
          <cell r="A690" t="str">
            <v>THCOM</v>
          </cell>
          <cell r="B690">
            <v>14.2</v>
          </cell>
          <cell r="C690">
            <v>-2.74</v>
          </cell>
          <cell r="D690">
            <v>13547200</v>
          </cell>
          <cell r="E690">
            <v>192289</v>
          </cell>
          <cell r="F690">
            <v>15674</v>
          </cell>
        </row>
        <row r="691">
          <cell r="A691" t="str">
            <v>THE</v>
          </cell>
          <cell r="B691">
            <v>1.4</v>
          </cell>
          <cell r="C691">
            <v>1.46</v>
          </cell>
          <cell r="D691">
            <v>0</v>
          </cell>
          <cell r="E691">
            <v>0</v>
          </cell>
          <cell r="F691">
            <v>1543</v>
          </cell>
        </row>
        <row r="692">
          <cell r="A692" t="str">
            <v>THG</v>
          </cell>
          <cell r="B692">
            <v>65</v>
          </cell>
          <cell r="C692">
            <v>-0.76</v>
          </cell>
          <cell r="D692">
            <v>250100</v>
          </cell>
          <cell r="E692">
            <v>16290</v>
          </cell>
          <cell r="F692">
            <v>55509</v>
          </cell>
        </row>
        <row r="693">
          <cell r="A693" t="str">
            <v>THIP</v>
          </cell>
          <cell r="B693">
            <v>26.75</v>
          </cell>
          <cell r="C693">
            <v>0</v>
          </cell>
          <cell r="D693">
            <v>16700</v>
          </cell>
          <cell r="E693">
            <v>444</v>
          </cell>
          <cell r="F693">
            <v>2430</v>
          </cell>
        </row>
        <row r="694">
          <cell r="A694" t="str">
            <v>THL</v>
          </cell>
          <cell r="B694">
            <v>0.46</v>
          </cell>
          <cell r="C694">
            <v>0</v>
          </cell>
          <cell r="D694">
            <v>0</v>
          </cell>
          <cell r="E694">
            <v>0</v>
          </cell>
          <cell r="F694">
            <v>0</v>
          </cell>
        </row>
        <row r="695">
          <cell r="A695" t="str">
            <v>THMUI</v>
          </cell>
          <cell r="B695">
            <v>0.75</v>
          </cell>
          <cell r="C695">
            <v>-2.63</v>
          </cell>
          <cell r="D695">
            <v>0</v>
          </cell>
          <cell r="E695">
            <v>0</v>
          </cell>
          <cell r="F695">
            <v>255</v>
          </cell>
        </row>
        <row r="696">
          <cell r="A696" t="str">
            <v>THRE</v>
          </cell>
          <cell r="B696">
            <v>0.96</v>
          </cell>
          <cell r="C696">
            <v>2.13</v>
          </cell>
          <cell r="D696">
            <v>3879800</v>
          </cell>
          <cell r="E696">
            <v>3720</v>
          </cell>
          <cell r="F696">
            <v>4131</v>
          </cell>
        </row>
        <row r="697">
          <cell r="A697" t="str">
            <v>THREL</v>
          </cell>
          <cell r="B697">
            <v>3.62</v>
          </cell>
          <cell r="C697">
            <v>1.69</v>
          </cell>
          <cell r="D697">
            <v>231500</v>
          </cell>
          <cell r="E697">
            <v>825</v>
          </cell>
          <cell r="F697">
            <v>2208</v>
          </cell>
        </row>
        <row r="698">
          <cell r="A698" t="str">
            <v>TIDLOR</v>
          </cell>
          <cell r="B698">
            <v>23.6</v>
          </cell>
          <cell r="C698">
            <v>-0.42</v>
          </cell>
          <cell r="D698">
            <v>19010700</v>
          </cell>
          <cell r="E698">
            <v>450590</v>
          </cell>
          <cell r="F698">
            <v>67147</v>
          </cell>
        </row>
        <row r="699">
          <cell r="A699" t="str">
            <v>TIGER</v>
          </cell>
          <cell r="B699">
            <v>1.28</v>
          </cell>
          <cell r="C699">
            <v>1.59</v>
          </cell>
          <cell r="D699">
            <v>33200</v>
          </cell>
          <cell r="E699">
            <v>42</v>
          </cell>
          <cell r="F699">
            <v>598</v>
          </cell>
        </row>
        <row r="700">
          <cell r="A700" t="str">
            <v>TIPCO</v>
          </cell>
          <cell r="B700">
            <v>9.5500000000000007</v>
          </cell>
          <cell r="C700">
            <v>1.6</v>
          </cell>
          <cell r="D700">
            <v>2299600</v>
          </cell>
          <cell r="E700">
            <v>21871</v>
          </cell>
          <cell r="F700">
            <v>4633</v>
          </cell>
        </row>
        <row r="701">
          <cell r="A701" t="str">
            <v>TIPH</v>
          </cell>
          <cell r="B701">
            <v>40.5</v>
          </cell>
          <cell r="C701">
            <v>0.62</v>
          </cell>
          <cell r="D701">
            <v>849700</v>
          </cell>
          <cell r="E701">
            <v>34400</v>
          </cell>
          <cell r="F701">
            <v>24217</v>
          </cell>
        </row>
        <row r="702">
          <cell r="A702" t="str">
            <v>TISCO</v>
          </cell>
          <cell r="B702">
            <v>102.5</v>
          </cell>
          <cell r="C702">
            <v>0</v>
          </cell>
          <cell r="D702">
            <v>4733600</v>
          </cell>
          <cell r="E702">
            <v>484251</v>
          </cell>
          <cell r="F702">
            <v>82867</v>
          </cell>
        </row>
        <row r="703">
          <cell r="A703" t="str">
            <v>TITLE</v>
          </cell>
          <cell r="B703">
            <v>2.5</v>
          </cell>
          <cell r="C703">
            <v>0.81</v>
          </cell>
          <cell r="D703">
            <v>11067500</v>
          </cell>
          <cell r="E703">
            <v>27475</v>
          </cell>
          <cell r="F703">
            <v>1776</v>
          </cell>
        </row>
        <row r="704">
          <cell r="A704" t="str">
            <v>TK</v>
          </cell>
          <cell r="B704">
            <v>6.95</v>
          </cell>
          <cell r="C704">
            <v>-0.71</v>
          </cell>
          <cell r="D704">
            <v>76600</v>
          </cell>
          <cell r="E704">
            <v>534</v>
          </cell>
          <cell r="F704">
            <v>3475</v>
          </cell>
        </row>
        <row r="705">
          <cell r="A705" t="str">
            <v>TKC</v>
          </cell>
          <cell r="B705">
            <v>27.25</v>
          </cell>
          <cell r="C705">
            <v>-0.91</v>
          </cell>
          <cell r="D705">
            <v>929800</v>
          </cell>
          <cell r="E705">
            <v>25373</v>
          </cell>
          <cell r="F705">
            <v>7950</v>
          </cell>
        </row>
        <row r="706">
          <cell r="A706" t="str">
            <v>TKN</v>
          </cell>
          <cell r="B706">
            <v>12.8</v>
          </cell>
          <cell r="C706">
            <v>2.4</v>
          </cell>
          <cell r="D706">
            <v>22320700</v>
          </cell>
          <cell r="E706">
            <v>282177</v>
          </cell>
          <cell r="F706">
            <v>18078</v>
          </cell>
        </row>
        <row r="707">
          <cell r="A707" t="str">
            <v>TKS</v>
          </cell>
          <cell r="B707">
            <v>8.75</v>
          </cell>
          <cell r="C707">
            <v>-0.56999999999999995</v>
          </cell>
          <cell r="D707">
            <v>429700</v>
          </cell>
          <cell r="E707">
            <v>3785</v>
          </cell>
          <cell r="F707">
            <v>4500</v>
          </cell>
        </row>
        <row r="708">
          <cell r="A708" t="str">
            <v>TKT</v>
          </cell>
          <cell r="B708">
            <v>2.3199999999999998</v>
          </cell>
          <cell r="C708">
            <v>2.65</v>
          </cell>
          <cell r="D708">
            <v>2423600</v>
          </cell>
          <cell r="E708">
            <v>5645</v>
          </cell>
          <cell r="F708">
            <v>821</v>
          </cell>
        </row>
        <row r="709">
          <cell r="A709" t="str">
            <v>TLI</v>
          </cell>
          <cell r="B709">
            <v>11.8</v>
          </cell>
          <cell r="C709">
            <v>5.36</v>
          </cell>
          <cell r="D709">
            <v>49203200</v>
          </cell>
          <cell r="E709">
            <v>575452</v>
          </cell>
          <cell r="F709">
            <v>135110</v>
          </cell>
        </row>
        <row r="710">
          <cell r="A710" t="str">
            <v>TM</v>
          </cell>
          <cell r="B710">
            <v>2.2599999999999998</v>
          </cell>
          <cell r="C710">
            <v>0</v>
          </cell>
          <cell r="D710">
            <v>62600</v>
          </cell>
          <cell r="E710">
            <v>142</v>
          </cell>
          <cell r="F710">
            <v>690</v>
          </cell>
        </row>
        <row r="711">
          <cell r="A711" t="str">
            <v>TMC</v>
          </cell>
          <cell r="B711">
            <v>2.2599999999999998</v>
          </cell>
          <cell r="C711">
            <v>0.89</v>
          </cell>
          <cell r="D711">
            <v>2689900</v>
          </cell>
          <cell r="E711">
            <v>6173</v>
          </cell>
          <cell r="F711">
            <v>1074</v>
          </cell>
        </row>
        <row r="712">
          <cell r="A712" t="str">
            <v>TMD</v>
          </cell>
          <cell r="B712">
            <v>24.7</v>
          </cell>
          <cell r="C712">
            <v>0</v>
          </cell>
          <cell r="D712">
            <v>500</v>
          </cell>
          <cell r="E712">
            <v>12</v>
          </cell>
          <cell r="F712">
            <v>3705</v>
          </cell>
        </row>
        <row r="713">
          <cell r="A713" t="str">
            <v>TMI</v>
          </cell>
          <cell r="B713">
            <v>1.54</v>
          </cell>
          <cell r="C713">
            <v>0</v>
          </cell>
          <cell r="D713">
            <v>1579500</v>
          </cell>
          <cell r="E713">
            <v>2432</v>
          </cell>
          <cell r="F713">
            <v>1041</v>
          </cell>
        </row>
        <row r="714">
          <cell r="A714" t="str">
            <v>TMILL</v>
          </cell>
          <cell r="B714">
            <v>4</v>
          </cell>
          <cell r="C714">
            <v>0</v>
          </cell>
          <cell r="D714">
            <v>48900</v>
          </cell>
          <cell r="E714">
            <v>196</v>
          </cell>
          <cell r="F714">
            <v>1595</v>
          </cell>
        </row>
        <row r="715">
          <cell r="A715" t="str">
            <v>TMT</v>
          </cell>
          <cell r="B715">
            <v>7.05</v>
          </cell>
          <cell r="C715">
            <v>0.71</v>
          </cell>
          <cell r="D715">
            <v>346500</v>
          </cell>
          <cell r="E715">
            <v>2428</v>
          </cell>
          <cell r="F715">
            <v>6182</v>
          </cell>
        </row>
        <row r="716">
          <cell r="A716" t="str">
            <v>TMW</v>
          </cell>
          <cell r="B716">
            <v>42</v>
          </cell>
          <cell r="C716">
            <v>-1.18</v>
          </cell>
          <cell r="D716">
            <v>16400</v>
          </cell>
          <cell r="E716">
            <v>693</v>
          </cell>
          <cell r="F716">
            <v>1686</v>
          </cell>
        </row>
        <row r="717">
          <cell r="A717" t="str">
            <v>TNDT</v>
          </cell>
          <cell r="B717">
            <v>0.38</v>
          </cell>
          <cell r="C717">
            <v>0</v>
          </cell>
          <cell r="D717">
            <v>2603100</v>
          </cell>
          <cell r="E717">
            <v>983</v>
          </cell>
          <cell r="F717">
            <v>315</v>
          </cell>
        </row>
        <row r="718">
          <cell r="A718" t="str">
            <v>TNH</v>
          </cell>
          <cell r="B718">
            <v>35.5</v>
          </cell>
          <cell r="C718">
            <v>1.43</v>
          </cell>
          <cell r="D718">
            <v>0</v>
          </cell>
          <cell r="E718">
            <v>0</v>
          </cell>
          <cell r="F718">
            <v>6390</v>
          </cell>
        </row>
        <row r="719">
          <cell r="A719" t="str">
            <v>TNITY</v>
          </cell>
          <cell r="B719">
            <v>5.8</v>
          </cell>
          <cell r="C719">
            <v>-0.85</v>
          </cell>
          <cell r="D719">
            <v>4672900</v>
          </cell>
          <cell r="E719">
            <v>26359</v>
          </cell>
          <cell r="F719">
            <v>1265</v>
          </cell>
        </row>
        <row r="720">
          <cell r="A720" t="str">
            <v>TNL</v>
          </cell>
          <cell r="B720">
            <v>38</v>
          </cell>
          <cell r="C720">
            <v>0</v>
          </cell>
          <cell r="D720">
            <v>0</v>
          </cell>
          <cell r="E720">
            <v>0</v>
          </cell>
          <cell r="F720">
            <v>11576</v>
          </cell>
        </row>
        <row r="721">
          <cell r="A721" t="str">
            <v>TNP</v>
          </cell>
          <cell r="B721">
            <v>3.98</v>
          </cell>
          <cell r="C721">
            <v>1.53</v>
          </cell>
          <cell r="D721">
            <v>1546700</v>
          </cell>
          <cell r="E721">
            <v>6183</v>
          </cell>
          <cell r="F721">
            <v>3168</v>
          </cell>
        </row>
        <row r="722">
          <cell r="A722" t="str">
            <v>TNPC</v>
          </cell>
          <cell r="B722">
            <v>1.68</v>
          </cell>
          <cell r="C722">
            <v>0</v>
          </cell>
          <cell r="D722">
            <v>1137100</v>
          </cell>
          <cell r="E722">
            <v>1947</v>
          </cell>
          <cell r="F722">
            <v>576</v>
          </cell>
        </row>
        <row r="723">
          <cell r="A723" t="str">
            <v>TNR</v>
          </cell>
          <cell r="B723">
            <v>8.8000000000000007</v>
          </cell>
          <cell r="C723">
            <v>1.1499999999999999</v>
          </cell>
          <cell r="D723">
            <v>69300</v>
          </cell>
          <cell r="E723">
            <v>610</v>
          </cell>
          <cell r="F723">
            <v>2640</v>
          </cell>
        </row>
        <row r="724">
          <cell r="A724" t="str">
            <v>TOA</v>
          </cell>
          <cell r="B724">
            <v>27</v>
          </cell>
          <cell r="C724">
            <v>-0.92</v>
          </cell>
          <cell r="D724">
            <v>961300</v>
          </cell>
          <cell r="E724">
            <v>25926</v>
          </cell>
          <cell r="F724">
            <v>54276</v>
          </cell>
        </row>
        <row r="725">
          <cell r="A725" t="str">
            <v>TOG</v>
          </cell>
          <cell r="B725">
            <v>11</v>
          </cell>
          <cell r="C725">
            <v>-2.65</v>
          </cell>
          <cell r="D725">
            <v>294700</v>
          </cell>
          <cell r="E725">
            <v>3294</v>
          </cell>
          <cell r="F725">
            <v>5360</v>
          </cell>
        </row>
        <row r="726">
          <cell r="A726" t="str">
            <v>TOP</v>
          </cell>
          <cell r="B726">
            <v>52.75</v>
          </cell>
          <cell r="C726">
            <v>0</v>
          </cell>
          <cell r="D726">
            <v>11165400</v>
          </cell>
          <cell r="E726">
            <v>588093</v>
          </cell>
          <cell r="F726">
            <v>118393</v>
          </cell>
        </row>
        <row r="727">
          <cell r="A727" t="str">
            <v>TOPP</v>
          </cell>
          <cell r="B727">
            <v>155</v>
          </cell>
          <cell r="C727">
            <v>0</v>
          </cell>
          <cell r="D727">
            <v>0</v>
          </cell>
          <cell r="E727">
            <v>0</v>
          </cell>
          <cell r="F727">
            <v>930</v>
          </cell>
        </row>
        <row r="728">
          <cell r="A728" t="str">
            <v>TPA</v>
          </cell>
          <cell r="B728">
            <v>5.05</v>
          </cell>
          <cell r="C728">
            <v>-0.98</v>
          </cell>
          <cell r="D728">
            <v>500</v>
          </cell>
          <cell r="E728">
            <v>3</v>
          </cell>
          <cell r="F728">
            <v>614</v>
          </cell>
        </row>
        <row r="729">
          <cell r="A729" t="str">
            <v>TPAC</v>
          </cell>
          <cell r="B729">
            <v>16.399999999999999</v>
          </cell>
          <cell r="C729">
            <v>1.23</v>
          </cell>
          <cell r="D729">
            <v>34000</v>
          </cell>
          <cell r="E729">
            <v>555</v>
          </cell>
          <cell r="F729">
            <v>5355</v>
          </cell>
        </row>
        <row r="730">
          <cell r="A730" t="str">
            <v>TPBI</v>
          </cell>
          <cell r="B730">
            <v>3.32</v>
          </cell>
          <cell r="C730">
            <v>0.61</v>
          </cell>
          <cell r="D730">
            <v>60500</v>
          </cell>
          <cell r="E730">
            <v>201</v>
          </cell>
          <cell r="F730">
            <v>1434</v>
          </cell>
        </row>
        <row r="731">
          <cell r="A731" t="str">
            <v>TPCH</v>
          </cell>
          <cell r="B731">
            <v>6.8</v>
          </cell>
          <cell r="C731">
            <v>0.74</v>
          </cell>
          <cell r="D731">
            <v>500100</v>
          </cell>
          <cell r="E731">
            <v>3400</v>
          </cell>
          <cell r="F731">
            <v>2708</v>
          </cell>
        </row>
        <row r="732">
          <cell r="A732" t="str">
            <v>TPCS</v>
          </cell>
          <cell r="B732">
            <v>16.899999999999999</v>
          </cell>
          <cell r="C732">
            <v>0</v>
          </cell>
          <cell r="D732">
            <v>9100</v>
          </cell>
          <cell r="E732">
            <v>151</v>
          </cell>
          <cell r="F732">
            <v>1825</v>
          </cell>
        </row>
        <row r="733">
          <cell r="A733" t="str">
            <v>TPIPL</v>
          </cell>
          <cell r="B733">
            <v>1.55</v>
          </cell>
          <cell r="C733">
            <v>-0.64</v>
          </cell>
          <cell r="D733">
            <v>5138200</v>
          </cell>
          <cell r="E733">
            <v>7955</v>
          </cell>
          <cell r="F733">
            <v>29350</v>
          </cell>
        </row>
        <row r="734">
          <cell r="A734" t="str">
            <v>TPIPP</v>
          </cell>
          <cell r="B734">
            <v>3.44</v>
          </cell>
          <cell r="C734">
            <v>1.18</v>
          </cell>
          <cell r="D734">
            <v>1538000</v>
          </cell>
          <cell r="E734">
            <v>5281</v>
          </cell>
          <cell r="F734">
            <v>28728</v>
          </cell>
        </row>
        <row r="735">
          <cell r="A735" t="str">
            <v>TPLAS</v>
          </cell>
          <cell r="B735">
            <v>2.04</v>
          </cell>
          <cell r="C735">
            <v>2</v>
          </cell>
          <cell r="D735">
            <v>265200</v>
          </cell>
          <cell r="E735">
            <v>538</v>
          </cell>
          <cell r="F735">
            <v>551</v>
          </cell>
        </row>
        <row r="736">
          <cell r="A736" t="str">
            <v>TPOLY</v>
          </cell>
          <cell r="B736">
            <v>1.2</v>
          </cell>
          <cell r="C736">
            <v>5.26</v>
          </cell>
          <cell r="D736">
            <v>2686600</v>
          </cell>
          <cell r="E736">
            <v>3262</v>
          </cell>
          <cell r="F736">
            <v>676</v>
          </cell>
        </row>
        <row r="737">
          <cell r="A737" t="str">
            <v>TPP</v>
          </cell>
          <cell r="B737">
            <v>17.600000000000001</v>
          </cell>
          <cell r="C737">
            <v>0</v>
          </cell>
          <cell r="D737">
            <v>1400</v>
          </cell>
          <cell r="E737">
            <v>24</v>
          </cell>
          <cell r="F737">
            <v>660</v>
          </cell>
        </row>
        <row r="738">
          <cell r="A738" t="str">
            <v>TPS</v>
          </cell>
          <cell r="B738">
            <v>3.36</v>
          </cell>
          <cell r="C738">
            <v>0</v>
          </cell>
          <cell r="D738">
            <v>2230100</v>
          </cell>
          <cell r="E738">
            <v>7600</v>
          </cell>
          <cell r="F738">
            <v>1197</v>
          </cell>
        </row>
        <row r="739">
          <cell r="A739" t="str">
            <v>TQM</v>
          </cell>
          <cell r="B739">
            <v>31.25</v>
          </cell>
          <cell r="C739">
            <v>2.46</v>
          </cell>
          <cell r="D739">
            <v>1822400</v>
          </cell>
          <cell r="E739">
            <v>56192</v>
          </cell>
          <cell r="F739">
            <v>18750</v>
          </cell>
        </row>
        <row r="740">
          <cell r="A740" t="str">
            <v>TQR</v>
          </cell>
          <cell r="B740">
            <v>8.15</v>
          </cell>
          <cell r="C740">
            <v>1.24</v>
          </cell>
          <cell r="D740">
            <v>107600</v>
          </cell>
          <cell r="E740">
            <v>878</v>
          </cell>
          <cell r="F740">
            <v>1875</v>
          </cell>
        </row>
        <row r="741">
          <cell r="A741" t="str">
            <v>TR</v>
          </cell>
          <cell r="B741">
            <v>44.5</v>
          </cell>
          <cell r="C741">
            <v>0</v>
          </cell>
          <cell r="D741">
            <v>0</v>
          </cell>
          <cell r="E741">
            <v>0</v>
          </cell>
          <cell r="F741">
            <v>8971</v>
          </cell>
        </row>
        <row r="742">
          <cell r="A742" t="str">
            <v>TRC</v>
          </cell>
          <cell r="B742">
            <v>0.52</v>
          </cell>
          <cell r="C742">
            <v>0</v>
          </cell>
          <cell r="D742">
            <v>28632200</v>
          </cell>
          <cell r="E742">
            <v>15022</v>
          </cell>
          <cell r="F742">
            <v>5081</v>
          </cell>
        </row>
        <row r="743">
          <cell r="A743" t="str">
            <v>TRITN</v>
          </cell>
          <cell r="B743">
            <v>0.15</v>
          </cell>
          <cell r="C743">
            <v>0</v>
          </cell>
          <cell r="D743">
            <v>22460600</v>
          </cell>
          <cell r="E743">
            <v>3375</v>
          </cell>
          <cell r="F743">
            <v>1780</v>
          </cell>
        </row>
        <row r="744">
          <cell r="A744" t="str">
            <v>TRT</v>
          </cell>
          <cell r="B744">
            <v>2.2999999999999998</v>
          </cell>
          <cell r="C744">
            <v>0.88</v>
          </cell>
          <cell r="D744">
            <v>0</v>
          </cell>
          <cell r="E744">
            <v>0</v>
          </cell>
          <cell r="F744">
            <v>708</v>
          </cell>
        </row>
        <row r="745">
          <cell r="A745" t="str">
            <v>TRU</v>
          </cell>
          <cell r="B745">
            <v>4</v>
          </cell>
          <cell r="C745">
            <v>0.5</v>
          </cell>
          <cell r="D745">
            <v>161700</v>
          </cell>
          <cell r="E745">
            <v>646</v>
          </cell>
          <cell r="F745">
            <v>2680</v>
          </cell>
        </row>
        <row r="746">
          <cell r="A746" t="str">
            <v>TRUBB</v>
          </cell>
          <cell r="B746">
            <v>1.23</v>
          </cell>
          <cell r="C746">
            <v>0</v>
          </cell>
          <cell r="D746">
            <v>1549300</v>
          </cell>
          <cell r="E746">
            <v>1916</v>
          </cell>
          <cell r="F746">
            <v>1006</v>
          </cell>
        </row>
        <row r="747">
          <cell r="A747" t="str">
            <v>TRUE</v>
          </cell>
          <cell r="B747">
            <v>6.9</v>
          </cell>
          <cell r="C747">
            <v>-0.72</v>
          </cell>
          <cell r="D747">
            <v>37400300</v>
          </cell>
          <cell r="E747">
            <v>258858</v>
          </cell>
          <cell r="F747">
            <v>240137</v>
          </cell>
        </row>
        <row r="748">
          <cell r="A748" t="str">
            <v>TRV</v>
          </cell>
          <cell r="B748">
            <v>3.62</v>
          </cell>
          <cell r="C748">
            <v>1.1200000000000001</v>
          </cell>
          <cell r="D748">
            <v>0</v>
          </cell>
          <cell r="E748">
            <v>0</v>
          </cell>
          <cell r="F748">
            <v>869</v>
          </cell>
        </row>
        <row r="749">
          <cell r="A749" t="str">
            <v>TSC</v>
          </cell>
          <cell r="B749">
            <v>13.8</v>
          </cell>
          <cell r="C749">
            <v>0</v>
          </cell>
          <cell r="D749">
            <v>0</v>
          </cell>
          <cell r="E749">
            <v>0</v>
          </cell>
          <cell r="F749">
            <v>3585</v>
          </cell>
        </row>
        <row r="750">
          <cell r="A750" t="str">
            <v>TSE</v>
          </cell>
          <cell r="B750">
            <v>2.14</v>
          </cell>
          <cell r="C750">
            <v>-0.93</v>
          </cell>
          <cell r="D750">
            <v>2358300</v>
          </cell>
          <cell r="E750">
            <v>5089</v>
          </cell>
          <cell r="F750">
            <v>4617</v>
          </cell>
        </row>
        <row r="751">
          <cell r="A751" t="str">
            <v>TSF</v>
          </cell>
          <cell r="B751">
            <v>0.01</v>
          </cell>
          <cell r="C751">
            <v>0</v>
          </cell>
          <cell r="D751">
            <v>0</v>
          </cell>
          <cell r="E751">
            <v>0</v>
          </cell>
          <cell r="F751">
            <v>0</v>
          </cell>
        </row>
        <row r="752">
          <cell r="A752" t="str">
            <v>TSI</v>
          </cell>
          <cell r="B752">
            <v>0.21</v>
          </cell>
          <cell r="C752">
            <v>0</v>
          </cell>
          <cell r="D752">
            <v>3800</v>
          </cell>
          <cell r="E752">
            <v>1</v>
          </cell>
          <cell r="F752">
            <v>400</v>
          </cell>
        </row>
        <row r="753">
          <cell r="A753" t="str">
            <v>TSR</v>
          </cell>
          <cell r="B753">
            <v>3.42</v>
          </cell>
          <cell r="C753">
            <v>0</v>
          </cell>
          <cell r="D753">
            <v>0</v>
          </cell>
          <cell r="E753">
            <v>0</v>
          </cell>
          <cell r="F753">
            <v>1879</v>
          </cell>
        </row>
        <row r="754">
          <cell r="A754" t="str">
            <v>TSTE</v>
          </cell>
          <cell r="B754">
            <v>9.35</v>
          </cell>
          <cell r="C754">
            <v>5.0599999999999996</v>
          </cell>
          <cell r="D754">
            <v>0</v>
          </cell>
          <cell r="E754">
            <v>0</v>
          </cell>
          <cell r="F754">
            <v>3584</v>
          </cell>
        </row>
        <row r="755">
          <cell r="A755" t="str">
            <v>TSTH</v>
          </cell>
          <cell r="B755">
            <v>0.91</v>
          </cell>
          <cell r="C755">
            <v>8.33</v>
          </cell>
          <cell r="D755">
            <v>20010700</v>
          </cell>
          <cell r="E755">
            <v>17869</v>
          </cell>
          <cell r="F755">
            <v>7748</v>
          </cell>
        </row>
        <row r="756">
          <cell r="A756" t="str">
            <v>TTA</v>
          </cell>
          <cell r="B756">
            <v>6.3</v>
          </cell>
          <cell r="C756">
            <v>-0.79</v>
          </cell>
          <cell r="D756">
            <v>1191400</v>
          </cell>
          <cell r="E756">
            <v>7502</v>
          </cell>
          <cell r="F756">
            <v>11482</v>
          </cell>
        </row>
        <row r="757">
          <cell r="A757" t="str">
            <v>TTB</v>
          </cell>
          <cell r="B757">
            <v>1.76</v>
          </cell>
          <cell r="C757">
            <v>-0.56000000000000005</v>
          </cell>
          <cell r="D757">
            <v>332587300</v>
          </cell>
          <cell r="E757">
            <v>586264</v>
          </cell>
          <cell r="F757">
            <v>169515</v>
          </cell>
        </row>
        <row r="758">
          <cell r="A758" t="str">
            <v>TTCL</v>
          </cell>
          <cell r="B758">
            <v>4.32</v>
          </cell>
          <cell r="C758">
            <v>0.47</v>
          </cell>
          <cell r="D758">
            <v>1566200</v>
          </cell>
          <cell r="E758">
            <v>6765</v>
          </cell>
          <cell r="F758">
            <v>2673</v>
          </cell>
        </row>
        <row r="759">
          <cell r="A759" t="str">
            <v>TTI</v>
          </cell>
          <cell r="B759">
            <v>24.7</v>
          </cell>
          <cell r="C759">
            <v>-1.2</v>
          </cell>
          <cell r="D759">
            <v>0</v>
          </cell>
          <cell r="E759">
            <v>0</v>
          </cell>
          <cell r="F759">
            <v>1235</v>
          </cell>
        </row>
        <row r="760">
          <cell r="A760" t="str">
            <v>TTT</v>
          </cell>
          <cell r="B760">
            <v>48.5</v>
          </cell>
          <cell r="C760">
            <v>0</v>
          </cell>
          <cell r="D760">
            <v>0</v>
          </cell>
          <cell r="E760">
            <v>0</v>
          </cell>
          <cell r="F760">
            <v>2805</v>
          </cell>
        </row>
        <row r="761">
          <cell r="A761" t="str">
            <v>TTW</v>
          </cell>
          <cell r="B761">
            <v>8.9499999999999993</v>
          </cell>
          <cell r="C761">
            <v>-0.56000000000000005</v>
          </cell>
          <cell r="D761">
            <v>2149900</v>
          </cell>
          <cell r="E761">
            <v>19297</v>
          </cell>
          <cell r="F761">
            <v>35910</v>
          </cell>
        </row>
        <row r="762">
          <cell r="A762" t="str">
            <v>TU</v>
          </cell>
          <cell r="B762">
            <v>14.3</v>
          </cell>
          <cell r="C762">
            <v>0.7</v>
          </cell>
          <cell r="D762">
            <v>47296400</v>
          </cell>
          <cell r="E762">
            <v>675728</v>
          </cell>
          <cell r="F762">
            <v>69191</v>
          </cell>
        </row>
        <row r="763">
          <cell r="A763" t="str">
            <v>TVDH</v>
          </cell>
          <cell r="B763">
            <v>0.4</v>
          </cell>
          <cell r="C763">
            <v>2.56</v>
          </cell>
          <cell r="D763">
            <v>4981400</v>
          </cell>
          <cell r="E763">
            <v>1995</v>
          </cell>
          <cell r="F763">
            <v>685</v>
          </cell>
        </row>
        <row r="764">
          <cell r="A764" t="str">
            <v>TVI</v>
          </cell>
          <cell r="B764">
            <v>7.3</v>
          </cell>
          <cell r="C764">
            <v>0</v>
          </cell>
          <cell r="D764">
            <v>0</v>
          </cell>
          <cell r="E764">
            <v>0</v>
          </cell>
          <cell r="F764">
            <v>2212</v>
          </cell>
        </row>
        <row r="765">
          <cell r="A765" t="str">
            <v>TVO</v>
          </cell>
          <cell r="B765">
            <v>23.4</v>
          </cell>
          <cell r="C765">
            <v>0.86</v>
          </cell>
          <cell r="D765">
            <v>335000</v>
          </cell>
          <cell r="E765">
            <v>7797</v>
          </cell>
          <cell r="F765">
            <v>20814</v>
          </cell>
        </row>
        <row r="766">
          <cell r="A766" t="str">
            <v>TVT</v>
          </cell>
          <cell r="B766">
            <v>0.48</v>
          </cell>
          <cell r="C766">
            <v>4.3499999999999996</v>
          </cell>
          <cell r="D766">
            <v>1709500</v>
          </cell>
          <cell r="E766">
            <v>844</v>
          </cell>
          <cell r="F766">
            <v>392</v>
          </cell>
        </row>
        <row r="767">
          <cell r="A767" t="str">
            <v>TWP</v>
          </cell>
          <cell r="B767">
            <v>2.5</v>
          </cell>
          <cell r="C767">
            <v>1.63</v>
          </cell>
          <cell r="D767">
            <v>0</v>
          </cell>
          <cell r="E767">
            <v>0</v>
          </cell>
          <cell r="F767">
            <v>675</v>
          </cell>
        </row>
        <row r="768">
          <cell r="A768" t="str">
            <v>TWPC</v>
          </cell>
          <cell r="B768">
            <v>4.1399999999999997</v>
          </cell>
          <cell r="C768">
            <v>0</v>
          </cell>
          <cell r="D768">
            <v>280000</v>
          </cell>
          <cell r="E768">
            <v>1150</v>
          </cell>
          <cell r="F768">
            <v>3645</v>
          </cell>
        </row>
        <row r="769">
          <cell r="A769" t="str">
            <v>TWZ</v>
          </cell>
          <cell r="B769">
            <v>0.05</v>
          </cell>
          <cell r="C769">
            <v>0</v>
          </cell>
          <cell r="D769">
            <v>72355100</v>
          </cell>
          <cell r="E769">
            <v>3656</v>
          </cell>
          <cell r="F769">
            <v>993</v>
          </cell>
        </row>
        <row r="770">
          <cell r="A770" t="str">
            <v>TYCN</v>
          </cell>
          <cell r="B770">
            <v>2.64</v>
          </cell>
          <cell r="C770">
            <v>1.54</v>
          </cell>
          <cell r="D770">
            <v>49300</v>
          </cell>
          <cell r="E770">
            <v>131</v>
          </cell>
          <cell r="F770">
            <v>1575</v>
          </cell>
        </row>
        <row r="771">
          <cell r="A771" t="str">
            <v>UAC</v>
          </cell>
          <cell r="B771">
            <v>4.0599999999999996</v>
          </cell>
          <cell r="C771">
            <v>1</v>
          </cell>
          <cell r="D771">
            <v>144500</v>
          </cell>
          <cell r="E771">
            <v>585</v>
          </cell>
          <cell r="F771">
            <v>2751</v>
          </cell>
        </row>
        <row r="772">
          <cell r="A772" t="str">
            <v>UBA</v>
          </cell>
          <cell r="B772">
            <v>1.35</v>
          </cell>
          <cell r="C772">
            <v>0</v>
          </cell>
          <cell r="D772">
            <v>626500</v>
          </cell>
          <cell r="E772">
            <v>854</v>
          </cell>
          <cell r="F772">
            <v>810</v>
          </cell>
        </row>
        <row r="773">
          <cell r="A773" t="str">
            <v>UBE</v>
          </cell>
          <cell r="B773">
            <v>1.01</v>
          </cell>
          <cell r="C773">
            <v>-0.98</v>
          </cell>
          <cell r="D773">
            <v>4218700</v>
          </cell>
          <cell r="E773">
            <v>4312</v>
          </cell>
          <cell r="F773">
            <v>4110</v>
          </cell>
        </row>
        <row r="774">
          <cell r="A774" t="str">
            <v>UBIS</v>
          </cell>
          <cell r="B774">
            <v>2.04</v>
          </cell>
          <cell r="C774">
            <v>2.5099999999999998</v>
          </cell>
          <cell r="D774">
            <v>212500</v>
          </cell>
          <cell r="E774">
            <v>432</v>
          </cell>
          <cell r="F774">
            <v>655</v>
          </cell>
        </row>
        <row r="775">
          <cell r="A775" t="str">
            <v>UEC</v>
          </cell>
          <cell r="B775">
            <v>1.95</v>
          </cell>
          <cell r="C775">
            <v>4.84</v>
          </cell>
          <cell r="D775">
            <v>9731400</v>
          </cell>
          <cell r="E775">
            <v>18623</v>
          </cell>
          <cell r="F775">
            <v>1107</v>
          </cell>
        </row>
        <row r="776">
          <cell r="A776" t="str">
            <v>UKEM</v>
          </cell>
          <cell r="B776">
            <v>0.95</v>
          </cell>
          <cell r="C776">
            <v>1.06</v>
          </cell>
          <cell r="D776">
            <v>10142900</v>
          </cell>
          <cell r="E776">
            <v>9645</v>
          </cell>
          <cell r="F776">
            <v>1162</v>
          </cell>
        </row>
        <row r="777">
          <cell r="A777" t="str">
            <v>UMI</v>
          </cell>
          <cell r="B777">
            <v>1.28</v>
          </cell>
          <cell r="C777">
            <v>6.67</v>
          </cell>
          <cell r="D777">
            <v>10410400</v>
          </cell>
          <cell r="E777">
            <v>13853</v>
          </cell>
          <cell r="F777">
            <v>1071</v>
          </cell>
        </row>
        <row r="778">
          <cell r="A778" t="str">
            <v>UMS</v>
          </cell>
          <cell r="B778">
            <v>0.88</v>
          </cell>
          <cell r="C778">
            <v>-1.1100000000000001</v>
          </cell>
          <cell r="D778">
            <v>0</v>
          </cell>
          <cell r="E778">
            <v>0</v>
          </cell>
          <cell r="F778">
            <v>1008</v>
          </cell>
        </row>
        <row r="779">
          <cell r="A779" t="str">
            <v>UNIQ</v>
          </cell>
          <cell r="B779">
            <v>3.12</v>
          </cell>
          <cell r="C779">
            <v>3.31</v>
          </cell>
          <cell r="D779">
            <v>2887800</v>
          </cell>
          <cell r="E779">
            <v>9060</v>
          </cell>
          <cell r="F779">
            <v>3481</v>
          </cell>
        </row>
        <row r="780">
          <cell r="A780" t="str">
            <v>UOBKH</v>
          </cell>
          <cell r="B780">
            <v>5.15</v>
          </cell>
          <cell r="C780">
            <v>0</v>
          </cell>
          <cell r="D780">
            <v>0</v>
          </cell>
          <cell r="E780">
            <v>0</v>
          </cell>
          <cell r="F780">
            <v>2588</v>
          </cell>
        </row>
        <row r="781">
          <cell r="A781" t="str">
            <v>UP</v>
          </cell>
          <cell r="B781">
            <v>17.600000000000001</v>
          </cell>
          <cell r="C781">
            <v>-3.83</v>
          </cell>
          <cell r="D781">
            <v>0</v>
          </cell>
          <cell r="E781">
            <v>0</v>
          </cell>
          <cell r="F781">
            <v>440</v>
          </cell>
        </row>
        <row r="782">
          <cell r="A782" t="str">
            <v>UPF</v>
          </cell>
          <cell r="B782">
            <v>46</v>
          </cell>
          <cell r="C782">
            <v>0</v>
          </cell>
          <cell r="D782">
            <v>1200</v>
          </cell>
          <cell r="E782">
            <v>55</v>
          </cell>
          <cell r="F782">
            <v>345</v>
          </cell>
        </row>
        <row r="783">
          <cell r="A783" t="str">
            <v>UPOIC</v>
          </cell>
          <cell r="B783">
            <v>6.3</v>
          </cell>
          <cell r="C783">
            <v>0</v>
          </cell>
          <cell r="D783">
            <v>7500</v>
          </cell>
          <cell r="E783">
            <v>47</v>
          </cell>
          <cell r="F783">
            <v>2025</v>
          </cell>
        </row>
        <row r="784">
          <cell r="A784" t="str">
            <v>UREKA</v>
          </cell>
          <cell r="B784">
            <v>0.85</v>
          </cell>
          <cell r="C784">
            <v>0</v>
          </cell>
          <cell r="D784">
            <v>8921700</v>
          </cell>
          <cell r="E784">
            <v>7637</v>
          </cell>
          <cell r="F784">
            <v>1564</v>
          </cell>
        </row>
        <row r="785">
          <cell r="A785" t="str">
            <v>UTP</v>
          </cell>
          <cell r="B785">
            <v>12</v>
          </cell>
          <cell r="C785">
            <v>0</v>
          </cell>
          <cell r="D785">
            <v>204800</v>
          </cell>
          <cell r="E785">
            <v>2453</v>
          </cell>
          <cell r="F785">
            <v>7865</v>
          </cell>
        </row>
        <row r="786">
          <cell r="A786" t="str">
            <v>UV</v>
          </cell>
          <cell r="B786">
            <v>2.62</v>
          </cell>
          <cell r="C786">
            <v>2.34</v>
          </cell>
          <cell r="D786">
            <v>823100</v>
          </cell>
          <cell r="E786">
            <v>2144</v>
          </cell>
          <cell r="F786">
            <v>5047</v>
          </cell>
        </row>
        <row r="787">
          <cell r="A787" t="str">
            <v>UVAN</v>
          </cell>
          <cell r="B787">
            <v>8.3000000000000007</v>
          </cell>
          <cell r="C787">
            <v>-0.6</v>
          </cell>
          <cell r="D787">
            <v>636800</v>
          </cell>
          <cell r="E787">
            <v>5311</v>
          </cell>
          <cell r="F787">
            <v>7896</v>
          </cell>
        </row>
        <row r="788">
          <cell r="A788" t="str">
            <v>VARO</v>
          </cell>
          <cell r="B788">
            <v>6.25</v>
          </cell>
          <cell r="C788">
            <v>-0.79</v>
          </cell>
          <cell r="D788">
            <v>522200</v>
          </cell>
          <cell r="E788">
            <v>3328</v>
          </cell>
          <cell r="F788">
            <v>624</v>
          </cell>
        </row>
        <row r="789">
          <cell r="A789" t="str">
            <v>VCOM</v>
          </cell>
          <cell r="B789">
            <v>4.3</v>
          </cell>
          <cell r="C789">
            <v>-1.38</v>
          </cell>
          <cell r="D789">
            <v>34800</v>
          </cell>
          <cell r="E789">
            <v>150</v>
          </cell>
          <cell r="F789">
            <v>1320</v>
          </cell>
        </row>
        <row r="790">
          <cell r="A790" t="str">
            <v>VGI</v>
          </cell>
          <cell r="B790">
            <v>2.82</v>
          </cell>
          <cell r="C790">
            <v>-0.7</v>
          </cell>
          <cell r="D790">
            <v>21513700</v>
          </cell>
          <cell r="E790">
            <v>61302</v>
          </cell>
          <cell r="F790">
            <v>32016</v>
          </cell>
        </row>
        <row r="791">
          <cell r="A791" t="str">
            <v>VIBHA</v>
          </cell>
          <cell r="B791">
            <v>2.34</v>
          </cell>
          <cell r="C791">
            <v>0</v>
          </cell>
          <cell r="D791">
            <v>990400</v>
          </cell>
          <cell r="E791">
            <v>2309</v>
          </cell>
          <cell r="F791">
            <v>31768</v>
          </cell>
        </row>
        <row r="792">
          <cell r="A792" t="str">
            <v>VIH</v>
          </cell>
          <cell r="B792">
            <v>8.0500000000000007</v>
          </cell>
          <cell r="C792">
            <v>0</v>
          </cell>
          <cell r="D792">
            <v>123700</v>
          </cell>
          <cell r="E792">
            <v>992</v>
          </cell>
          <cell r="F792">
            <v>4594</v>
          </cell>
        </row>
        <row r="793">
          <cell r="A793" t="str">
            <v>VL</v>
          </cell>
          <cell r="B793">
            <v>0.9</v>
          </cell>
          <cell r="C793">
            <v>-1.1000000000000001</v>
          </cell>
          <cell r="D793">
            <v>3184700</v>
          </cell>
          <cell r="E793">
            <v>2859</v>
          </cell>
          <cell r="F793">
            <v>1077</v>
          </cell>
        </row>
        <row r="794">
          <cell r="A794" t="str">
            <v>VNG</v>
          </cell>
          <cell r="B794">
            <v>4</v>
          </cell>
          <cell r="C794">
            <v>-3.85</v>
          </cell>
          <cell r="D794">
            <v>628600</v>
          </cell>
          <cell r="E794">
            <v>2530</v>
          </cell>
          <cell r="F794">
            <v>6976</v>
          </cell>
        </row>
        <row r="795">
          <cell r="A795" t="str">
            <v>VPO</v>
          </cell>
          <cell r="B795">
            <v>1.04</v>
          </cell>
          <cell r="C795">
            <v>-1.89</v>
          </cell>
          <cell r="D795">
            <v>1714000</v>
          </cell>
          <cell r="E795">
            <v>1818</v>
          </cell>
          <cell r="F795">
            <v>978</v>
          </cell>
        </row>
        <row r="796">
          <cell r="A796" t="str">
            <v>VRANDA</v>
          </cell>
          <cell r="B796">
            <v>6.5</v>
          </cell>
          <cell r="C796">
            <v>3.17</v>
          </cell>
          <cell r="D796">
            <v>308800</v>
          </cell>
          <cell r="E796">
            <v>2005</v>
          </cell>
          <cell r="F796">
            <v>2110</v>
          </cell>
        </row>
        <row r="797">
          <cell r="A797" t="str">
            <v>W</v>
          </cell>
          <cell r="B797">
            <v>0.75</v>
          </cell>
          <cell r="C797">
            <v>-2.6</v>
          </cell>
          <cell r="D797">
            <v>9812200</v>
          </cell>
          <cell r="E797">
            <v>7488</v>
          </cell>
          <cell r="F797">
            <v>630</v>
          </cell>
        </row>
        <row r="798">
          <cell r="A798" t="str">
            <v>WACOAL</v>
          </cell>
          <cell r="B798">
            <v>32.75</v>
          </cell>
          <cell r="C798">
            <v>0</v>
          </cell>
          <cell r="D798">
            <v>0</v>
          </cell>
          <cell r="E798">
            <v>0</v>
          </cell>
          <cell r="F798">
            <v>3930</v>
          </cell>
        </row>
        <row r="799">
          <cell r="A799" t="str">
            <v>WARRIX</v>
          </cell>
          <cell r="B799">
            <v>9.6</v>
          </cell>
          <cell r="C799">
            <v>0.52</v>
          </cell>
          <cell r="D799">
            <v>1296800</v>
          </cell>
          <cell r="E799">
            <v>12503</v>
          </cell>
          <cell r="F799">
            <v>5760</v>
          </cell>
        </row>
        <row r="800">
          <cell r="A800" t="str">
            <v>WAVE</v>
          </cell>
          <cell r="B800">
            <v>0.2</v>
          </cell>
          <cell r="C800">
            <v>0</v>
          </cell>
          <cell r="D800">
            <v>71127600</v>
          </cell>
          <cell r="E800">
            <v>14201</v>
          </cell>
          <cell r="F800">
            <v>1729</v>
          </cell>
        </row>
        <row r="801">
          <cell r="A801" t="str">
            <v>WFX</v>
          </cell>
          <cell r="B801">
            <v>2.42</v>
          </cell>
          <cell r="C801">
            <v>-1.63</v>
          </cell>
          <cell r="D801">
            <v>143200</v>
          </cell>
          <cell r="E801">
            <v>345</v>
          </cell>
          <cell r="F801">
            <v>1123</v>
          </cell>
        </row>
        <row r="802">
          <cell r="A802" t="str">
            <v>WGE</v>
          </cell>
          <cell r="B802">
            <v>0.9</v>
          </cell>
          <cell r="C802">
            <v>1.1200000000000001</v>
          </cell>
          <cell r="D802">
            <v>0</v>
          </cell>
          <cell r="E802">
            <v>0</v>
          </cell>
          <cell r="F802">
            <v>540</v>
          </cell>
        </row>
        <row r="803">
          <cell r="A803" t="str">
            <v>WHA</v>
          </cell>
          <cell r="B803">
            <v>5.25</v>
          </cell>
          <cell r="C803">
            <v>0</v>
          </cell>
          <cell r="D803">
            <v>28568200</v>
          </cell>
          <cell r="E803">
            <v>149621</v>
          </cell>
          <cell r="F803">
            <v>78471</v>
          </cell>
        </row>
        <row r="804">
          <cell r="A804" t="str">
            <v>WHAUP</v>
          </cell>
          <cell r="B804">
            <v>3.92</v>
          </cell>
          <cell r="C804">
            <v>-1.51</v>
          </cell>
          <cell r="D804">
            <v>1572700</v>
          </cell>
          <cell r="E804">
            <v>6233</v>
          </cell>
          <cell r="F804">
            <v>15147</v>
          </cell>
        </row>
        <row r="805">
          <cell r="A805" t="str">
            <v>WICE</v>
          </cell>
          <cell r="B805">
            <v>8.65</v>
          </cell>
          <cell r="C805">
            <v>1.17</v>
          </cell>
          <cell r="D805">
            <v>1151200</v>
          </cell>
          <cell r="E805">
            <v>9925</v>
          </cell>
          <cell r="F805">
            <v>5639</v>
          </cell>
        </row>
        <row r="806">
          <cell r="A806" t="str">
            <v>WIIK</v>
          </cell>
          <cell r="B806">
            <v>1.54</v>
          </cell>
          <cell r="C806">
            <v>0.65</v>
          </cell>
          <cell r="D806">
            <v>240700</v>
          </cell>
          <cell r="E806">
            <v>366</v>
          </cell>
          <cell r="F806">
            <v>1290</v>
          </cell>
        </row>
        <row r="807">
          <cell r="A807" t="str">
            <v>WIN</v>
          </cell>
          <cell r="B807">
            <v>0.8</v>
          </cell>
          <cell r="C807">
            <v>0</v>
          </cell>
          <cell r="D807">
            <v>1309500</v>
          </cell>
          <cell r="E807">
            <v>1069</v>
          </cell>
          <cell r="F807">
            <v>449</v>
          </cell>
        </row>
        <row r="808">
          <cell r="A808" t="str">
            <v>WINMED</v>
          </cell>
          <cell r="B808">
            <v>3.32</v>
          </cell>
          <cell r="C808">
            <v>0</v>
          </cell>
          <cell r="D808">
            <v>109500</v>
          </cell>
          <cell r="E808">
            <v>362</v>
          </cell>
          <cell r="F808">
            <v>1328</v>
          </cell>
        </row>
        <row r="809">
          <cell r="A809" t="str">
            <v>WINNER</v>
          </cell>
          <cell r="B809">
            <v>2.2599999999999998</v>
          </cell>
          <cell r="C809">
            <v>-1.74</v>
          </cell>
          <cell r="D809">
            <v>251800</v>
          </cell>
          <cell r="E809">
            <v>572</v>
          </cell>
          <cell r="F809">
            <v>1356</v>
          </cell>
        </row>
        <row r="810">
          <cell r="A810" t="str">
            <v>WORK</v>
          </cell>
          <cell r="B810">
            <v>14.7</v>
          </cell>
          <cell r="C810">
            <v>0</v>
          </cell>
          <cell r="D810">
            <v>25000</v>
          </cell>
          <cell r="E810">
            <v>369</v>
          </cell>
          <cell r="F810">
            <v>6800</v>
          </cell>
        </row>
        <row r="811">
          <cell r="A811" t="str">
            <v>WP</v>
          </cell>
          <cell r="B811">
            <v>3.86</v>
          </cell>
          <cell r="C811">
            <v>1.05</v>
          </cell>
          <cell r="D811">
            <v>40000</v>
          </cell>
          <cell r="E811">
            <v>153</v>
          </cell>
          <cell r="F811">
            <v>2001</v>
          </cell>
        </row>
        <row r="812">
          <cell r="A812" t="str">
            <v>WPH</v>
          </cell>
          <cell r="B812">
            <v>5.85</v>
          </cell>
          <cell r="C812">
            <v>-1.68</v>
          </cell>
          <cell r="D812">
            <v>1653700</v>
          </cell>
          <cell r="E812">
            <v>9644</v>
          </cell>
          <cell r="F812">
            <v>3510</v>
          </cell>
        </row>
        <row r="813">
          <cell r="A813" t="str">
            <v>XO</v>
          </cell>
          <cell r="B813">
            <v>31.25</v>
          </cell>
          <cell r="C813">
            <v>0.81</v>
          </cell>
          <cell r="D813">
            <v>1799700</v>
          </cell>
          <cell r="E813">
            <v>55656</v>
          </cell>
          <cell r="F813">
            <v>13338</v>
          </cell>
        </row>
        <row r="814">
          <cell r="A814" t="str">
            <v>XPG</v>
          </cell>
          <cell r="B814">
            <v>1.43</v>
          </cell>
          <cell r="C814">
            <v>2.14</v>
          </cell>
          <cell r="D814">
            <v>179682600</v>
          </cell>
          <cell r="E814">
            <v>254892</v>
          </cell>
          <cell r="F814">
            <v>13410</v>
          </cell>
        </row>
        <row r="815">
          <cell r="A815" t="str">
            <v>YGG</v>
          </cell>
          <cell r="B815">
            <v>7.65</v>
          </cell>
          <cell r="C815">
            <v>-2.5499999999999998</v>
          </cell>
          <cell r="D815">
            <v>1397200</v>
          </cell>
          <cell r="E815">
            <v>10783</v>
          </cell>
          <cell r="F815">
            <v>4605</v>
          </cell>
        </row>
        <row r="816">
          <cell r="A816" t="str">
            <v>YONG</v>
          </cell>
          <cell r="B816">
            <v>2.46</v>
          </cell>
          <cell r="C816">
            <v>-0.81</v>
          </cell>
          <cell r="D816">
            <v>3676900</v>
          </cell>
          <cell r="E816">
            <v>9131</v>
          </cell>
          <cell r="F816">
            <v>1673</v>
          </cell>
        </row>
        <row r="817">
          <cell r="A817" t="str">
            <v>YUASA</v>
          </cell>
          <cell r="B817">
            <v>13</v>
          </cell>
          <cell r="C817">
            <v>0</v>
          </cell>
          <cell r="D817">
            <v>0</v>
          </cell>
          <cell r="E817">
            <v>0</v>
          </cell>
          <cell r="F817">
            <v>1399</v>
          </cell>
        </row>
        <row r="818">
          <cell r="A818" t="str">
            <v>ZEN</v>
          </cell>
          <cell r="B818">
            <v>12.9</v>
          </cell>
          <cell r="C818">
            <v>0.78</v>
          </cell>
          <cell r="D818">
            <v>406500</v>
          </cell>
          <cell r="E818">
            <v>5227</v>
          </cell>
          <cell r="F818">
            <v>3870</v>
          </cell>
        </row>
        <row r="819">
          <cell r="A819" t="str">
            <v>ZIGA</v>
          </cell>
          <cell r="B819">
            <v>2</v>
          </cell>
          <cell r="C819">
            <v>-0.99</v>
          </cell>
          <cell r="D819">
            <v>6967900</v>
          </cell>
          <cell r="E819">
            <v>14093</v>
          </cell>
          <cell r="F819">
            <v>1475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5EC6E-848B-4A5B-8CA0-707F6E38BD83}">
  <sheetPr>
    <tabColor rgb="FF00B0F0"/>
    <outlinePr summaryBelow="0" summaryRight="0"/>
  </sheetPr>
  <dimension ref="A1:DN671"/>
  <sheetViews>
    <sheetView tabSelected="1" zoomScaleNormal="100" workbookViewId="0">
      <selection activeCell="D2" sqref="D2"/>
    </sheetView>
  </sheetViews>
  <sheetFormatPr defaultColWidth="12.625" defaultRowHeight="16.5" x14ac:dyDescent="0.3"/>
  <cols>
    <col min="1" max="1" width="88.125" style="2" bestFit="1" customWidth="1"/>
    <col min="2" max="2" width="23.25" style="2" customWidth="1"/>
    <col min="3" max="7" width="15" style="2" bestFit="1" customWidth="1"/>
    <col min="8" max="12" width="8.375" style="2" bestFit="1" customWidth="1"/>
    <col min="13" max="13" width="8.625" style="2" bestFit="1" customWidth="1"/>
    <col min="14" max="14" width="8.375" style="2" bestFit="1" customWidth="1"/>
    <col min="15" max="15" width="9.625" style="2" bestFit="1" customWidth="1"/>
    <col min="16" max="16" width="12.5" style="2" bestFit="1" customWidth="1"/>
    <col min="17" max="17" width="22" style="2" bestFit="1" customWidth="1"/>
    <col min="18" max="18" width="6.125" style="2" bestFit="1" customWidth="1"/>
    <col min="19" max="69" width="5.25" style="2" bestFit="1" customWidth="1"/>
    <col min="70" max="16384" width="12.625" style="2"/>
  </cols>
  <sheetData>
    <row r="1" spans="1:55" x14ac:dyDescent="0.3">
      <c r="A1" s="1" t="s">
        <v>0</v>
      </c>
    </row>
    <row r="2" spans="1:55" s="3" customFormat="1" x14ac:dyDescent="0.3">
      <c r="A2" t="s">
        <v>1</v>
      </c>
      <c r="B2" t="s">
        <v>2</v>
      </c>
      <c r="C2" t="s">
        <v>3</v>
      </c>
      <c r="D2" t="s">
        <v>4</v>
      </c>
      <c r="E2" t="s">
        <v>5</v>
      </c>
      <c r="F2" t="s">
        <v>6</v>
      </c>
      <c r="G2" t="s">
        <v>7</v>
      </c>
      <c r="H2" t="s">
        <v>8</v>
      </c>
      <c r="I2" t="s">
        <v>9</v>
      </c>
      <c r="J2" t="s">
        <v>10</v>
      </c>
      <c r="K2" t="s">
        <v>11</v>
      </c>
      <c r="L2" t="s">
        <v>12</v>
      </c>
      <c r="M2" t="s">
        <v>13</v>
      </c>
      <c r="N2" t="s">
        <v>14</v>
      </c>
      <c r="O2" t="s">
        <v>15</v>
      </c>
      <c r="P2" t="s">
        <v>16</v>
      </c>
      <c r="Q2"/>
      <c r="R2"/>
      <c r="S2"/>
      <c r="T2"/>
      <c r="U2"/>
      <c r="V2"/>
      <c r="W2"/>
      <c r="X2"/>
      <c r="Y2"/>
      <c r="Z2"/>
      <c r="AA2"/>
      <c r="AB2"/>
      <c r="AC2"/>
      <c r="AD2"/>
      <c r="AE2"/>
      <c r="AF2"/>
      <c r="AG2"/>
      <c r="AH2"/>
      <c r="AI2"/>
      <c r="AJ2"/>
      <c r="AK2"/>
      <c r="AL2"/>
      <c r="AM2"/>
      <c r="AN2"/>
      <c r="AO2"/>
      <c r="AP2"/>
      <c r="AQ2"/>
      <c r="AR2"/>
      <c r="AS2"/>
      <c r="AT2"/>
      <c r="AU2"/>
      <c r="AV2"/>
      <c r="AW2"/>
      <c r="AX2"/>
      <c r="AY2"/>
      <c r="AZ2"/>
      <c r="BA2"/>
      <c r="BB2"/>
      <c r="BC2"/>
    </row>
    <row r="3" spans="1:55" x14ac:dyDescent="0.3">
      <c r="A3" t="s">
        <v>17</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row>
    <row r="4" spans="1:55" s="5" customFormat="1" x14ac:dyDescent="0.3">
      <c r="A4" t="s">
        <v>18</v>
      </c>
      <c r="B4"/>
      <c r="C4"/>
      <c r="D4"/>
      <c r="E4"/>
      <c r="F4"/>
      <c r="G4"/>
      <c r="H4"/>
      <c r="I4"/>
      <c r="J4"/>
      <c r="K4"/>
      <c r="L4"/>
      <c r="M4"/>
      <c r="N4"/>
      <c r="O4"/>
      <c r="P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row>
    <row r="5" spans="1:55" s="5" customFormat="1" x14ac:dyDescent="0.3">
      <c r="A5" t="s">
        <v>19</v>
      </c>
      <c r="B5">
        <v>3476183</v>
      </c>
      <c r="C5">
        <v>2577593</v>
      </c>
      <c r="D5">
        <v>2822634</v>
      </c>
      <c r="E5">
        <v>3501877</v>
      </c>
      <c r="F5">
        <v>3083950</v>
      </c>
      <c r="G5">
        <v>1707554</v>
      </c>
      <c r="H5">
        <v>2688647</v>
      </c>
      <c r="I5">
        <v>2149918</v>
      </c>
      <c r="J5">
        <v>1866317</v>
      </c>
      <c r="K5">
        <v>3350621</v>
      </c>
      <c r="L5">
        <v>1837586</v>
      </c>
      <c r="M5">
        <v>2255016</v>
      </c>
      <c r="N5">
        <v>5024681</v>
      </c>
      <c r="O5">
        <v>1897652</v>
      </c>
      <c r="P5">
        <v>1648912</v>
      </c>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row>
    <row r="6" spans="1:55" s="5" customFormat="1" x14ac:dyDescent="0.3">
      <c r="A6" t="s">
        <v>20</v>
      </c>
      <c r="B6">
        <v>528</v>
      </c>
      <c r="C6">
        <v>528</v>
      </c>
      <c r="D6">
        <v>528</v>
      </c>
      <c r="E6">
        <v>528</v>
      </c>
      <c r="F6">
        <v>528</v>
      </c>
      <c r="G6">
        <v>528</v>
      </c>
      <c r="H6">
        <v>527</v>
      </c>
      <c r="I6">
        <v>527</v>
      </c>
      <c r="J6">
        <v>526</v>
      </c>
      <c r="K6">
        <v>526</v>
      </c>
      <c r="L6">
        <v>525</v>
      </c>
      <c r="M6">
        <v>525</v>
      </c>
      <c r="N6">
        <v>523</v>
      </c>
      <c r="O6">
        <v>523</v>
      </c>
      <c r="P6">
        <v>520</v>
      </c>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row>
    <row r="7" spans="1:55" x14ac:dyDescent="0.3">
      <c r="A7" t="s">
        <v>21</v>
      </c>
      <c r="B7">
        <v>528</v>
      </c>
      <c r="C7">
        <v>528</v>
      </c>
      <c r="D7">
        <v>528</v>
      </c>
      <c r="E7">
        <v>528</v>
      </c>
      <c r="F7">
        <v>528</v>
      </c>
      <c r="G7">
        <v>528</v>
      </c>
      <c r="H7">
        <v>527</v>
      </c>
      <c r="I7">
        <v>527</v>
      </c>
      <c r="J7">
        <v>526</v>
      </c>
      <c r="K7">
        <v>526</v>
      </c>
      <c r="L7">
        <v>525</v>
      </c>
      <c r="M7">
        <v>525</v>
      </c>
      <c r="N7">
        <v>523</v>
      </c>
      <c r="O7">
        <v>523</v>
      </c>
      <c r="P7">
        <v>520</v>
      </c>
      <c r="Q7"/>
      <c r="R7"/>
      <c r="S7"/>
      <c r="T7"/>
      <c r="U7"/>
      <c r="V7"/>
      <c r="W7"/>
      <c r="X7"/>
      <c r="Y7"/>
      <c r="Z7"/>
      <c r="AA7"/>
      <c r="AB7"/>
      <c r="AC7"/>
      <c r="AD7"/>
      <c r="AE7"/>
      <c r="AF7"/>
      <c r="AG7"/>
      <c r="AH7"/>
      <c r="AI7"/>
      <c r="AJ7"/>
      <c r="AK7"/>
      <c r="AL7"/>
      <c r="AM7"/>
      <c r="AN7"/>
      <c r="AO7"/>
      <c r="AP7"/>
      <c r="AQ7"/>
      <c r="AR7"/>
      <c r="AS7"/>
      <c r="AT7"/>
      <c r="AU7"/>
      <c r="AV7"/>
      <c r="AW7"/>
      <c r="AX7"/>
      <c r="AY7"/>
      <c r="AZ7"/>
      <c r="BA7"/>
      <c r="BB7"/>
      <c r="BC7"/>
    </row>
    <row r="8" spans="1:55" x14ac:dyDescent="0.3">
      <c r="A8" t="s">
        <v>22</v>
      </c>
      <c r="B8">
        <v>50618259</v>
      </c>
      <c r="C8">
        <v>36600107</v>
      </c>
      <c r="D8">
        <v>32343244</v>
      </c>
      <c r="E8">
        <v>29340565</v>
      </c>
      <c r="F8">
        <v>26450320</v>
      </c>
      <c r="G8">
        <v>24912298</v>
      </c>
      <c r="H8">
        <v>23916289</v>
      </c>
      <c r="I8">
        <v>24292016</v>
      </c>
      <c r="J8">
        <v>23112766</v>
      </c>
      <c r="K8">
        <v>23180899</v>
      </c>
      <c r="L8">
        <v>30587781</v>
      </c>
      <c r="M8">
        <v>30803279</v>
      </c>
      <c r="N8">
        <v>30110642</v>
      </c>
      <c r="O8">
        <v>29672675</v>
      </c>
      <c r="P8">
        <v>28667522</v>
      </c>
      <c r="Q8"/>
      <c r="R8"/>
      <c r="S8"/>
      <c r="T8"/>
      <c r="U8"/>
      <c r="V8"/>
      <c r="W8"/>
      <c r="X8"/>
      <c r="Y8"/>
      <c r="Z8"/>
      <c r="AA8"/>
      <c r="AB8"/>
      <c r="AC8"/>
      <c r="AD8"/>
      <c r="AE8"/>
      <c r="AF8"/>
      <c r="AG8"/>
      <c r="AH8"/>
      <c r="AI8"/>
      <c r="AJ8"/>
      <c r="AK8"/>
      <c r="AL8"/>
      <c r="AM8"/>
      <c r="AN8"/>
      <c r="AO8"/>
      <c r="AP8"/>
      <c r="AQ8"/>
      <c r="AR8"/>
      <c r="AS8"/>
      <c r="AT8"/>
      <c r="AU8"/>
      <c r="AV8"/>
      <c r="AW8"/>
      <c r="AX8"/>
      <c r="AY8"/>
      <c r="AZ8"/>
      <c r="BA8"/>
      <c r="BB8"/>
      <c r="BC8"/>
    </row>
    <row r="9" spans="1:55" x14ac:dyDescent="0.3">
      <c r="A9" t="s">
        <v>23</v>
      </c>
      <c r="B9">
        <v>50618259</v>
      </c>
      <c r="C9">
        <v>36600107</v>
      </c>
      <c r="D9">
        <v>32343244</v>
      </c>
      <c r="E9">
        <v>29340565</v>
      </c>
      <c r="F9">
        <v>26450320</v>
      </c>
      <c r="G9">
        <v>24912298</v>
      </c>
      <c r="H9">
        <v>23916289</v>
      </c>
      <c r="I9">
        <v>24292016</v>
      </c>
      <c r="J9">
        <v>23112766</v>
      </c>
      <c r="K9">
        <v>23180899</v>
      </c>
      <c r="L9">
        <v>30587781</v>
      </c>
      <c r="M9">
        <v>30803279</v>
      </c>
      <c r="N9">
        <v>30110642</v>
      </c>
      <c r="O9">
        <v>29672675</v>
      </c>
      <c r="P9">
        <v>28667522</v>
      </c>
      <c r="Q9"/>
      <c r="R9"/>
      <c r="S9"/>
      <c r="T9"/>
      <c r="U9"/>
      <c r="V9"/>
      <c r="W9"/>
      <c r="X9"/>
      <c r="Y9"/>
      <c r="Z9"/>
      <c r="AA9"/>
      <c r="AB9"/>
      <c r="AC9"/>
      <c r="AD9"/>
      <c r="AE9"/>
      <c r="AF9"/>
      <c r="AG9"/>
      <c r="AH9"/>
      <c r="AI9"/>
      <c r="AJ9"/>
      <c r="AK9"/>
      <c r="AL9"/>
      <c r="AM9"/>
      <c r="AN9"/>
      <c r="AO9"/>
      <c r="AP9"/>
      <c r="AQ9"/>
      <c r="AR9"/>
      <c r="AS9"/>
      <c r="AT9"/>
      <c r="AU9"/>
      <c r="AV9"/>
      <c r="AW9"/>
      <c r="AX9"/>
      <c r="AY9"/>
      <c r="AZ9"/>
      <c r="BA9"/>
      <c r="BB9"/>
      <c r="BC9"/>
    </row>
    <row r="10" spans="1:55" s="5" customFormat="1" x14ac:dyDescent="0.3">
      <c r="A10" t="s">
        <v>24</v>
      </c>
      <c r="B10" t="s">
        <v>25</v>
      </c>
      <c r="C10" t="s">
        <v>25</v>
      </c>
      <c r="D10" t="s">
        <v>25</v>
      </c>
      <c r="E10" t="s">
        <v>25</v>
      </c>
      <c r="F10" t="s">
        <v>25</v>
      </c>
      <c r="G10" t="s">
        <v>25</v>
      </c>
      <c r="H10" t="s">
        <v>25</v>
      </c>
      <c r="I10" t="s">
        <v>25</v>
      </c>
      <c r="J10" t="s">
        <v>25</v>
      </c>
      <c r="K10" t="s">
        <v>25</v>
      </c>
      <c r="L10" t="s">
        <v>25</v>
      </c>
      <c r="M10" t="s">
        <v>25</v>
      </c>
      <c r="N10" t="s">
        <v>25</v>
      </c>
      <c r="O10" t="s">
        <v>25</v>
      </c>
      <c r="P10">
        <v>599507</v>
      </c>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row>
    <row r="11" spans="1:55" s="5" customFormat="1" x14ac:dyDescent="0.3">
      <c r="A11" t="s">
        <v>26</v>
      </c>
      <c r="B11" t="s">
        <v>25</v>
      </c>
      <c r="C11" t="s">
        <v>25</v>
      </c>
      <c r="D11" t="s">
        <v>25</v>
      </c>
      <c r="E11" t="s">
        <v>25</v>
      </c>
      <c r="F11">
        <v>1300000</v>
      </c>
      <c r="G11">
        <v>2124803</v>
      </c>
      <c r="H11">
        <v>2383508</v>
      </c>
      <c r="I11">
        <v>4129418</v>
      </c>
      <c r="J11">
        <v>7526580</v>
      </c>
      <c r="K11">
        <v>10043977</v>
      </c>
      <c r="L11">
        <v>4350000</v>
      </c>
      <c r="M11">
        <v>2950000</v>
      </c>
      <c r="N11">
        <v>900000</v>
      </c>
      <c r="O11">
        <v>1250000</v>
      </c>
      <c r="P11">
        <v>670000</v>
      </c>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row>
    <row r="12" spans="1:55" x14ac:dyDescent="0.3">
      <c r="A12" t="s">
        <v>27</v>
      </c>
      <c r="B12" t="s">
        <v>25</v>
      </c>
      <c r="C12" t="s">
        <v>25</v>
      </c>
      <c r="D12" t="s">
        <v>25</v>
      </c>
      <c r="E12" t="s">
        <v>25</v>
      </c>
      <c r="F12">
        <v>1300000</v>
      </c>
      <c r="G12">
        <v>1150000</v>
      </c>
      <c r="H12">
        <v>500000</v>
      </c>
      <c r="I12">
        <v>1550000</v>
      </c>
      <c r="J12">
        <v>3200000</v>
      </c>
      <c r="K12">
        <v>4150000</v>
      </c>
      <c r="L12">
        <v>4350000</v>
      </c>
      <c r="M12">
        <v>2950000</v>
      </c>
      <c r="N12">
        <v>900000</v>
      </c>
      <c r="O12">
        <v>1250000</v>
      </c>
      <c r="P12">
        <v>670000</v>
      </c>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row>
    <row r="13" spans="1:55" s="5" customFormat="1" x14ac:dyDescent="0.3">
      <c r="A13" t="s">
        <v>28</v>
      </c>
      <c r="B13" t="s">
        <v>25</v>
      </c>
      <c r="C13" t="s">
        <v>25</v>
      </c>
      <c r="D13" t="s">
        <v>25</v>
      </c>
      <c r="E13" t="s">
        <v>25</v>
      </c>
      <c r="F13" t="s">
        <v>25</v>
      </c>
      <c r="G13">
        <v>974803</v>
      </c>
      <c r="H13">
        <v>1883508</v>
      </c>
      <c r="I13">
        <v>2579418</v>
      </c>
      <c r="J13">
        <v>4326580</v>
      </c>
      <c r="K13">
        <v>5893977</v>
      </c>
      <c r="L13" t="s">
        <v>25</v>
      </c>
      <c r="M13" t="s">
        <v>25</v>
      </c>
      <c r="N13" t="s">
        <v>25</v>
      </c>
      <c r="O13" t="s">
        <v>25</v>
      </c>
      <c r="P13" t="s">
        <v>25</v>
      </c>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row>
    <row r="14" spans="1:55" x14ac:dyDescent="0.3">
      <c r="A14" t="s">
        <v>29</v>
      </c>
      <c r="B14">
        <v>3292478</v>
      </c>
      <c r="C14">
        <v>2619183</v>
      </c>
      <c r="D14">
        <v>2293762</v>
      </c>
      <c r="E14">
        <v>2185085</v>
      </c>
      <c r="F14">
        <v>1976971</v>
      </c>
      <c r="G14">
        <v>1985552</v>
      </c>
      <c r="H14">
        <v>1542398</v>
      </c>
      <c r="I14">
        <v>1449583</v>
      </c>
      <c r="J14">
        <v>1234757</v>
      </c>
      <c r="K14">
        <v>1165338</v>
      </c>
      <c r="L14">
        <v>823349</v>
      </c>
      <c r="M14">
        <v>756751</v>
      </c>
      <c r="N14">
        <v>786731</v>
      </c>
      <c r="O14">
        <v>711310</v>
      </c>
      <c r="P14">
        <v>819989</v>
      </c>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row>
    <row r="15" spans="1:55" x14ac:dyDescent="0.3">
      <c r="A15" t="s">
        <v>30</v>
      </c>
      <c r="B15">
        <v>3292478</v>
      </c>
      <c r="C15">
        <v>2619183</v>
      </c>
      <c r="D15">
        <v>2293762</v>
      </c>
      <c r="E15">
        <v>2185085</v>
      </c>
      <c r="F15">
        <v>1976971</v>
      </c>
      <c r="G15">
        <v>1985552</v>
      </c>
      <c r="H15">
        <v>1542398</v>
      </c>
      <c r="I15">
        <v>1449583</v>
      </c>
      <c r="J15">
        <v>1234757</v>
      </c>
      <c r="K15">
        <v>1165338</v>
      </c>
      <c r="L15">
        <v>823349</v>
      </c>
      <c r="M15">
        <v>756751</v>
      </c>
      <c r="N15">
        <v>786731</v>
      </c>
      <c r="O15">
        <v>711310</v>
      </c>
      <c r="P15">
        <v>819989</v>
      </c>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row>
    <row r="16" spans="1:55" s="5" customFormat="1" x14ac:dyDescent="0.3">
      <c r="A16" t="s">
        <v>31</v>
      </c>
      <c r="B16">
        <v>1248734</v>
      </c>
      <c r="C16">
        <v>944991</v>
      </c>
      <c r="D16">
        <v>856878</v>
      </c>
      <c r="E16">
        <v>744429</v>
      </c>
      <c r="F16">
        <v>671713</v>
      </c>
      <c r="G16">
        <v>682993</v>
      </c>
      <c r="H16">
        <v>722480</v>
      </c>
      <c r="I16">
        <v>808569</v>
      </c>
      <c r="J16">
        <v>750726</v>
      </c>
      <c r="K16">
        <v>698719</v>
      </c>
      <c r="L16">
        <v>664720</v>
      </c>
      <c r="M16">
        <v>720592</v>
      </c>
      <c r="N16">
        <v>829991</v>
      </c>
      <c r="O16">
        <v>792844</v>
      </c>
      <c r="P16">
        <v>771138</v>
      </c>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row>
    <row r="17" spans="1:55" x14ac:dyDescent="0.3">
      <c r="A17" t="s">
        <v>32</v>
      </c>
      <c r="B17">
        <v>383259</v>
      </c>
      <c r="C17">
        <v>771032</v>
      </c>
      <c r="D17">
        <v>577526</v>
      </c>
      <c r="E17">
        <v>461137</v>
      </c>
      <c r="F17">
        <v>333423</v>
      </c>
      <c r="G17">
        <v>194236</v>
      </c>
      <c r="H17">
        <v>77209</v>
      </c>
      <c r="I17">
        <v>43815</v>
      </c>
      <c r="J17">
        <v>92525</v>
      </c>
      <c r="K17">
        <v>35454</v>
      </c>
      <c r="L17">
        <v>20393</v>
      </c>
      <c r="M17">
        <v>19177</v>
      </c>
      <c r="N17">
        <v>18678</v>
      </c>
      <c r="O17">
        <v>16622</v>
      </c>
      <c r="P17">
        <v>83092</v>
      </c>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row>
    <row r="18" spans="1:55" s="5" customFormat="1" x14ac:dyDescent="0.3">
      <c r="A18" t="s">
        <v>33</v>
      </c>
      <c r="B18">
        <v>383259</v>
      </c>
      <c r="C18">
        <v>771032</v>
      </c>
      <c r="D18">
        <v>577526</v>
      </c>
      <c r="E18">
        <v>461137</v>
      </c>
      <c r="F18">
        <v>333423</v>
      </c>
      <c r="G18">
        <v>194236</v>
      </c>
      <c r="H18">
        <v>77209</v>
      </c>
      <c r="I18">
        <v>43815</v>
      </c>
      <c r="J18">
        <v>92525</v>
      </c>
      <c r="K18">
        <v>35454</v>
      </c>
      <c r="L18">
        <v>20393</v>
      </c>
      <c r="M18">
        <v>19177</v>
      </c>
      <c r="N18">
        <v>18678</v>
      </c>
      <c r="O18">
        <v>16622</v>
      </c>
      <c r="P18">
        <v>83092</v>
      </c>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row>
    <row r="19" spans="1:55" s="5" customFormat="1" x14ac:dyDescent="0.3">
      <c r="A19" t="s">
        <v>34</v>
      </c>
      <c r="B19">
        <v>59019441</v>
      </c>
      <c r="C19">
        <v>43513434</v>
      </c>
      <c r="D19">
        <v>38894572</v>
      </c>
      <c r="E19">
        <v>36233621</v>
      </c>
      <c r="F19">
        <v>33816905</v>
      </c>
      <c r="G19">
        <v>31607964</v>
      </c>
      <c r="H19">
        <v>31331058</v>
      </c>
      <c r="I19">
        <v>32873846</v>
      </c>
      <c r="J19">
        <v>34584197</v>
      </c>
      <c r="K19">
        <v>38475534</v>
      </c>
      <c r="L19">
        <v>38284354</v>
      </c>
      <c r="M19">
        <v>37505340</v>
      </c>
      <c r="N19">
        <v>37671246</v>
      </c>
      <c r="O19">
        <v>34341626</v>
      </c>
      <c r="P19">
        <v>33260680</v>
      </c>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row>
    <row r="20" spans="1:55" x14ac:dyDescent="0.3">
      <c r="A20" t="s">
        <v>35</v>
      </c>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1" spans="1:55" x14ac:dyDescent="0.3">
      <c r="A21" t="s">
        <v>36</v>
      </c>
      <c r="B21">
        <v>38679055</v>
      </c>
      <c r="C21">
        <v>30601906</v>
      </c>
      <c r="D21">
        <v>25738864</v>
      </c>
      <c r="E21">
        <v>21489520</v>
      </c>
      <c r="F21">
        <v>17479223</v>
      </c>
      <c r="G21">
        <v>13926100</v>
      </c>
      <c r="H21">
        <v>12697791</v>
      </c>
      <c r="I21">
        <v>11747555</v>
      </c>
      <c r="J21">
        <v>11566644</v>
      </c>
      <c r="K21">
        <v>10474047</v>
      </c>
      <c r="L21">
        <v>10366498</v>
      </c>
      <c r="M21">
        <v>9968061</v>
      </c>
      <c r="N21">
        <v>9816146</v>
      </c>
      <c r="O21">
        <v>10534314</v>
      </c>
      <c r="P21">
        <v>10002175</v>
      </c>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row>
    <row r="22" spans="1:55" x14ac:dyDescent="0.3">
      <c r="A22" t="s">
        <v>23</v>
      </c>
      <c r="B22">
        <v>38679055</v>
      </c>
      <c r="C22">
        <v>30601906</v>
      </c>
      <c r="D22">
        <v>25738864</v>
      </c>
      <c r="E22">
        <v>21489520</v>
      </c>
      <c r="F22">
        <v>17479223</v>
      </c>
      <c r="G22">
        <v>13926100</v>
      </c>
      <c r="H22">
        <v>12697791</v>
      </c>
      <c r="I22">
        <v>11747555</v>
      </c>
      <c r="J22">
        <v>11566644</v>
      </c>
      <c r="K22">
        <v>10474047</v>
      </c>
      <c r="L22">
        <v>10366498</v>
      </c>
      <c r="M22">
        <v>9968061</v>
      </c>
      <c r="N22">
        <v>9816146</v>
      </c>
      <c r="O22">
        <v>10534314</v>
      </c>
      <c r="P22">
        <v>10002175</v>
      </c>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row>
    <row r="23" spans="1:55" x14ac:dyDescent="0.3">
      <c r="A23" t="s">
        <v>37</v>
      </c>
      <c r="B23" t="s">
        <v>25</v>
      </c>
      <c r="C23" t="s">
        <v>25</v>
      </c>
      <c r="D23" t="s">
        <v>25</v>
      </c>
      <c r="E23" t="s">
        <v>25</v>
      </c>
      <c r="F23" t="s">
        <v>25</v>
      </c>
      <c r="G23" t="s">
        <v>25</v>
      </c>
      <c r="H23" t="s">
        <v>25</v>
      </c>
      <c r="I23" t="s">
        <v>25</v>
      </c>
      <c r="J23" t="s">
        <v>25</v>
      </c>
      <c r="K23" t="s">
        <v>25</v>
      </c>
      <c r="L23" t="s">
        <v>25</v>
      </c>
      <c r="M23" t="s">
        <v>25</v>
      </c>
      <c r="N23" t="s">
        <v>25</v>
      </c>
      <c r="O23" t="s">
        <v>25</v>
      </c>
      <c r="P23">
        <v>219763</v>
      </c>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row>
    <row r="24" spans="1:55" s="5" customFormat="1" x14ac:dyDescent="0.3">
      <c r="A24" t="s">
        <v>38</v>
      </c>
      <c r="B24">
        <v>66651</v>
      </c>
      <c r="C24">
        <v>71173</v>
      </c>
      <c r="D24">
        <v>71565</v>
      </c>
      <c r="E24">
        <v>1719375</v>
      </c>
      <c r="F24">
        <v>1729996</v>
      </c>
      <c r="G24">
        <v>1743196</v>
      </c>
      <c r="H24">
        <v>1747275</v>
      </c>
      <c r="I24">
        <v>93794</v>
      </c>
      <c r="J24">
        <v>79482</v>
      </c>
      <c r="K24">
        <v>157029</v>
      </c>
      <c r="L24">
        <v>194172</v>
      </c>
      <c r="M24">
        <v>176199</v>
      </c>
      <c r="N24">
        <v>198019</v>
      </c>
      <c r="O24">
        <v>200429</v>
      </c>
      <c r="P24">
        <v>550577</v>
      </c>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row>
    <row r="25" spans="1:55" x14ac:dyDescent="0.3">
      <c r="A25" t="s">
        <v>39</v>
      </c>
      <c r="B25">
        <v>36475</v>
      </c>
      <c r="C25">
        <v>36475</v>
      </c>
      <c r="D25">
        <v>36475</v>
      </c>
      <c r="E25">
        <v>36475</v>
      </c>
      <c r="F25">
        <v>37131</v>
      </c>
      <c r="G25">
        <v>37131</v>
      </c>
      <c r="H25">
        <v>37131</v>
      </c>
      <c r="I25">
        <v>37131</v>
      </c>
      <c r="J25">
        <v>37131</v>
      </c>
      <c r="K25">
        <v>119266</v>
      </c>
      <c r="L25">
        <v>120209</v>
      </c>
      <c r="M25">
        <v>119430</v>
      </c>
      <c r="N25">
        <v>119384</v>
      </c>
      <c r="O25">
        <v>163721</v>
      </c>
      <c r="P25" t="s">
        <v>25</v>
      </c>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row>
    <row r="26" spans="1:55" x14ac:dyDescent="0.3">
      <c r="A26" t="s">
        <v>40</v>
      </c>
      <c r="B26" t="s">
        <v>25</v>
      </c>
      <c r="C26">
        <v>1517781</v>
      </c>
      <c r="D26">
        <v>1501502</v>
      </c>
      <c r="E26">
        <v>1503873</v>
      </c>
      <c r="F26">
        <v>1479465</v>
      </c>
      <c r="G26">
        <v>1464914</v>
      </c>
      <c r="H26">
        <v>1470460</v>
      </c>
      <c r="I26">
        <v>1493474</v>
      </c>
      <c r="J26">
        <v>1503618</v>
      </c>
      <c r="K26">
        <v>1499400</v>
      </c>
      <c r="L26" t="s">
        <v>25</v>
      </c>
      <c r="M26" t="s">
        <v>25</v>
      </c>
      <c r="N26" t="s">
        <v>25</v>
      </c>
      <c r="O26" t="s">
        <v>25</v>
      </c>
      <c r="P26" t="s">
        <v>25</v>
      </c>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row>
    <row r="27" spans="1:55" x14ac:dyDescent="0.3">
      <c r="A27" t="s">
        <v>41</v>
      </c>
      <c r="B27" t="s">
        <v>25</v>
      </c>
      <c r="C27">
        <v>1517781</v>
      </c>
      <c r="D27">
        <v>1501502</v>
      </c>
      <c r="E27">
        <v>1503873</v>
      </c>
      <c r="F27">
        <v>1479465</v>
      </c>
      <c r="G27">
        <v>1464914</v>
      </c>
      <c r="H27">
        <v>1470460</v>
      </c>
      <c r="I27">
        <v>1493474</v>
      </c>
      <c r="J27">
        <v>1503618</v>
      </c>
      <c r="K27">
        <v>1499400</v>
      </c>
      <c r="L27" t="s">
        <v>25</v>
      </c>
      <c r="M27" t="s">
        <v>25</v>
      </c>
      <c r="N27" t="s">
        <v>25</v>
      </c>
      <c r="O27" t="s">
        <v>25</v>
      </c>
      <c r="P27" t="s">
        <v>25</v>
      </c>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row>
    <row r="28" spans="1:55" x14ac:dyDescent="0.3">
      <c r="A28" t="s">
        <v>42</v>
      </c>
      <c r="B28">
        <v>625556</v>
      </c>
      <c r="C28">
        <v>591454</v>
      </c>
      <c r="D28">
        <v>597782</v>
      </c>
      <c r="E28">
        <v>594239</v>
      </c>
      <c r="F28">
        <v>594926</v>
      </c>
      <c r="G28">
        <v>595872</v>
      </c>
      <c r="H28">
        <v>611187</v>
      </c>
      <c r="I28">
        <v>627902</v>
      </c>
      <c r="J28">
        <v>646432</v>
      </c>
      <c r="K28">
        <v>645407</v>
      </c>
      <c r="L28">
        <v>641741</v>
      </c>
      <c r="M28">
        <v>623678</v>
      </c>
      <c r="N28">
        <v>637029</v>
      </c>
      <c r="O28">
        <v>600255</v>
      </c>
      <c r="P28">
        <v>640260</v>
      </c>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row>
    <row r="29" spans="1:55" x14ac:dyDescent="0.3">
      <c r="A29" t="s">
        <v>43</v>
      </c>
      <c r="B29">
        <v>1463207</v>
      </c>
      <c r="C29">
        <v>1304844</v>
      </c>
      <c r="D29">
        <v>1371935</v>
      </c>
      <c r="E29">
        <v>1169070</v>
      </c>
      <c r="F29">
        <v>1108263</v>
      </c>
      <c r="G29">
        <v>1086068</v>
      </c>
      <c r="H29">
        <v>1113327</v>
      </c>
      <c r="I29">
        <v>1339749</v>
      </c>
      <c r="J29">
        <v>1349873</v>
      </c>
      <c r="K29">
        <v>1414412</v>
      </c>
      <c r="L29">
        <v>1497140</v>
      </c>
      <c r="M29">
        <v>1591743</v>
      </c>
      <c r="N29">
        <v>1609824</v>
      </c>
      <c r="O29">
        <v>1577663</v>
      </c>
      <c r="P29" t="s">
        <v>25</v>
      </c>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row>
    <row r="30" spans="1:55" x14ac:dyDescent="0.3">
      <c r="A30" t="s">
        <v>44</v>
      </c>
      <c r="B30">
        <v>1182687</v>
      </c>
      <c r="C30">
        <v>961813</v>
      </c>
      <c r="D30">
        <v>961281</v>
      </c>
      <c r="E30">
        <v>959014</v>
      </c>
      <c r="F30">
        <v>629526</v>
      </c>
      <c r="G30">
        <v>621270</v>
      </c>
      <c r="H30">
        <v>622468</v>
      </c>
      <c r="I30">
        <v>615685</v>
      </c>
      <c r="J30">
        <v>614425</v>
      </c>
      <c r="K30">
        <v>623176</v>
      </c>
      <c r="L30">
        <v>605144</v>
      </c>
      <c r="M30">
        <v>575693</v>
      </c>
      <c r="N30">
        <v>568694</v>
      </c>
      <c r="O30">
        <v>569385</v>
      </c>
      <c r="P30">
        <v>568105</v>
      </c>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row>
    <row r="31" spans="1:55" s="5" customFormat="1" x14ac:dyDescent="0.3">
      <c r="A31" t="s">
        <v>45</v>
      </c>
      <c r="B31">
        <v>1182687</v>
      </c>
      <c r="C31">
        <v>961813</v>
      </c>
      <c r="D31">
        <v>961281</v>
      </c>
      <c r="E31">
        <v>959014</v>
      </c>
      <c r="F31">
        <v>629526</v>
      </c>
      <c r="G31">
        <v>621270</v>
      </c>
      <c r="H31">
        <v>622468</v>
      </c>
      <c r="I31">
        <v>615685</v>
      </c>
      <c r="J31">
        <v>614425</v>
      </c>
      <c r="K31">
        <v>623176</v>
      </c>
      <c r="L31">
        <v>605144</v>
      </c>
      <c r="M31">
        <v>575693</v>
      </c>
      <c r="N31">
        <v>568694</v>
      </c>
      <c r="O31">
        <v>569385</v>
      </c>
      <c r="P31">
        <v>568105</v>
      </c>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row>
    <row r="32" spans="1:55" s="5" customFormat="1" x14ac:dyDescent="0.3">
      <c r="A32" t="s">
        <v>46</v>
      </c>
      <c r="B32">
        <v>179666</v>
      </c>
      <c r="C32">
        <v>117363</v>
      </c>
      <c r="D32">
        <v>119968</v>
      </c>
      <c r="E32">
        <v>121167</v>
      </c>
      <c r="F32">
        <v>156172</v>
      </c>
      <c r="G32">
        <v>160176</v>
      </c>
      <c r="H32">
        <v>164680</v>
      </c>
      <c r="I32">
        <v>200585</v>
      </c>
      <c r="J32">
        <v>209798</v>
      </c>
      <c r="K32">
        <v>208829</v>
      </c>
      <c r="L32">
        <v>245627</v>
      </c>
      <c r="M32">
        <v>248791</v>
      </c>
      <c r="N32">
        <v>270419</v>
      </c>
      <c r="O32">
        <v>257186</v>
      </c>
      <c r="P32">
        <v>83229</v>
      </c>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row>
    <row r="33" spans="1:55" x14ac:dyDescent="0.3">
      <c r="A33" t="s">
        <v>47</v>
      </c>
      <c r="B33">
        <v>247399</v>
      </c>
      <c r="C33">
        <v>234879</v>
      </c>
      <c r="D33">
        <v>224423</v>
      </c>
      <c r="E33">
        <v>220980</v>
      </c>
      <c r="F33">
        <v>201414</v>
      </c>
      <c r="G33">
        <v>207648</v>
      </c>
      <c r="H33">
        <v>208619</v>
      </c>
      <c r="I33">
        <v>207540</v>
      </c>
      <c r="J33">
        <v>164537</v>
      </c>
      <c r="K33">
        <v>162757</v>
      </c>
      <c r="L33">
        <v>172696</v>
      </c>
      <c r="M33">
        <v>143952</v>
      </c>
      <c r="N33">
        <v>141623</v>
      </c>
      <c r="O33">
        <v>139598</v>
      </c>
      <c r="P33">
        <v>136820</v>
      </c>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row>
    <row r="34" spans="1:55" s="5" customFormat="1" x14ac:dyDescent="0.3">
      <c r="A34" t="s">
        <v>48</v>
      </c>
      <c r="B34">
        <v>247399</v>
      </c>
      <c r="C34">
        <v>234879</v>
      </c>
      <c r="D34">
        <v>224423</v>
      </c>
      <c r="E34">
        <v>220980</v>
      </c>
      <c r="F34">
        <v>201414</v>
      </c>
      <c r="G34">
        <v>207648</v>
      </c>
      <c r="H34">
        <v>208619</v>
      </c>
      <c r="I34">
        <v>207540</v>
      </c>
      <c r="J34">
        <v>164537</v>
      </c>
      <c r="K34">
        <v>162757</v>
      </c>
      <c r="L34">
        <v>172696</v>
      </c>
      <c r="M34">
        <v>143952</v>
      </c>
      <c r="N34">
        <v>141623</v>
      </c>
      <c r="O34">
        <v>139598</v>
      </c>
      <c r="P34">
        <v>136820</v>
      </c>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row>
    <row r="35" spans="1:55" x14ac:dyDescent="0.3">
      <c r="A35" t="s">
        <v>49</v>
      </c>
      <c r="B35">
        <v>42444221</v>
      </c>
      <c r="C35">
        <v>35401213</v>
      </c>
      <c r="D35">
        <v>30587320</v>
      </c>
      <c r="E35">
        <v>27777238</v>
      </c>
      <c r="F35">
        <v>23378985</v>
      </c>
      <c r="G35">
        <v>19805244</v>
      </c>
      <c r="H35">
        <v>18635807</v>
      </c>
      <c r="I35">
        <v>16326284</v>
      </c>
      <c r="J35">
        <v>16134809</v>
      </c>
      <c r="K35">
        <v>15185057</v>
      </c>
      <c r="L35">
        <v>13723018</v>
      </c>
      <c r="M35">
        <v>13328117</v>
      </c>
      <c r="N35">
        <v>13241754</v>
      </c>
      <c r="O35">
        <v>13878830</v>
      </c>
      <c r="P35">
        <v>12200929</v>
      </c>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row>
    <row r="36" spans="1:55" x14ac:dyDescent="0.3">
      <c r="A36" t="s">
        <v>50</v>
      </c>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row>
    <row r="37" spans="1:55" x14ac:dyDescent="0.3">
      <c r="A37" t="s">
        <v>51</v>
      </c>
      <c r="B37">
        <v>101463662</v>
      </c>
      <c r="C37">
        <v>78914647</v>
      </c>
      <c r="D37">
        <v>69481892</v>
      </c>
      <c r="E37">
        <v>64010859</v>
      </c>
      <c r="F37">
        <v>57195890</v>
      </c>
      <c r="G37">
        <v>51413208</v>
      </c>
      <c r="H37">
        <v>49966865</v>
      </c>
      <c r="I37">
        <v>49200130</v>
      </c>
      <c r="J37">
        <v>50719006</v>
      </c>
      <c r="K37">
        <v>53660591</v>
      </c>
      <c r="L37">
        <v>52007372</v>
      </c>
      <c r="M37">
        <v>50833457</v>
      </c>
      <c r="N37">
        <v>50913000</v>
      </c>
      <c r="O37">
        <v>48220456</v>
      </c>
      <c r="P37">
        <v>45461609</v>
      </c>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row>
    <row r="38" spans="1:55" x14ac:dyDescent="0.3">
      <c r="A38" t="s">
        <v>52</v>
      </c>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row>
    <row r="39" spans="1:55" x14ac:dyDescent="0.3">
      <c r="A39" t="s">
        <v>53</v>
      </c>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row>
    <row r="40" spans="1:55" x14ac:dyDescent="0.3">
      <c r="A40" t="s">
        <v>54</v>
      </c>
      <c r="B40" t="s">
        <v>25</v>
      </c>
      <c r="C40" t="s">
        <v>25</v>
      </c>
      <c r="D40" t="s">
        <v>25</v>
      </c>
      <c r="E40" t="s">
        <v>25</v>
      </c>
      <c r="F40">
        <v>62091</v>
      </c>
      <c r="G40">
        <v>120152</v>
      </c>
      <c r="H40">
        <v>169901</v>
      </c>
      <c r="I40">
        <v>359707</v>
      </c>
      <c r="J40">
        <v>2171829</v>
      </c>
      <c r="K40">
        <v>3321758</v>
      </c>
      <c r="L40">
        <v>5234096</v>
      </c>
      <c r="M40">
        <v>5490678</v>
      </c>
      <c r="N40">
        <v>6322204</v>
      </c>
      <c r="O40">
        <v>6727008</v>
      </c>
      <c r="P40">
        <v>6348333</v>
      </c>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row>
    <row r="41" spans="1:55" x14ac:dyDescent="0.3">
      <c r="A41" t="s">
        <v>55</v>
      </c>
      <c r="B41">
        <v>11438163</v>
      </c>
      <c r="C41">
        <v>11297364</v>
      </c>
      <c r="D41">
        <v>7356211</v>
      </c>
      <c r="E41">
        <v>6735453</v>
      </c>
      <c r="F41">
        <v>6838038</v>
      </c>
      <c r="G41">
        <v>1000000</v>
      </c>
      <c r="H41">
        <v>500000</v>
      </c>
      <c r="I41">
        <v>500000</v>
      </c>
      <c r="J41">
        <v>56000</v>
      </c>
      <c r="K41">
        <v>200000</v>
      </c>
      <c r="L41">
        <v>200000</v>
      </c>
      <c r="M41">
        <v>50000</v>
      </c>
      <c r="N41">
        <v>920000</v>
      </c>
      <c r="O41">
        <v>400000</v>
      </c>
      <c r="P41">
        <v>1903523</v>
      </c>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row>
    <row r="42" spans="1:55" s="5" customFormat="1" x14ac:dyDescent="0.3">
      <c r="A42" t="s">
        <v>56</v>
      </c>
      <c r="B42">
        <v>2276161</v>
      </c>
      <c r="C42">
        <v>2890324</v>
      </c>
      <c r="D42">
        <v>2778420</v>
      </c>
      <c r="E42">
        <v>3070776</v>
      </c>
      <c r="F42">
        <v>2179173</v>
      </c>
      <c r="G42">
        <v>3125467</v>
      </c>
      <c r="H42">
        <v>2694978</v>
      </c>
      <c r="I42">
        <v>2669383</v>
      </c>
      <c r="J42">
        <v>1875557</v>
      </c>
      <c r="K42">
        <v>1639058</v>
      </c>
      <c r="L42">
        <v>940577</v>
      </c>
      <c r="M42">
        <v>991356</v>
      </c>
      <c r="N42">
        <v>940043</v>
      </c>
      <c r="O42">
        <v>1150460</v>
      </c>
      <c r="P42">
        <v>662661</v>
      </c>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row>
    <row r="43" spans="1:55" x14ac:dyDescent="0.3">
      <c r="A43" t="s">
        <v>57</v>
      </c>
      <c r="B43">
        <v>2276161</v>
      </c>
      <c r="C43">
        <v>2890324</v>
      </c>
      <c r="D43">
        <v>2778420</v>
      </c>
      <c r="E43">
        <v>3070776</v>
      </c>
      <c r="F43">
        <v>2179173</v>
      </c>
      <c r="G43">
        <v>3125467</v>
      </c>
      <c r="H43">
        <v>2694978</v>
      </c>
      <c r="I43">
        <v>2669383</v>
      </c>
      <c r="J43">
        <v>1875557</v>
      </c>
      <c r="K43">
        <v>1639058</v>
      </c>
      <c r="L43">
        <v>940577</v>
      </c>
      <c r="M43">
        <v>991356</v>
      </c>
      <c r="N43">
        <v>940043</v>
      </c>
      <c r="O43">
        <v>1150460</v>
      </c>
      <c r="P43">
        <v>662661</v>
      </c>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row>
    <row r="44" spans="1:55" s="5" customFormat="1" x14ac:dyDescent="0.3">
      <c r="A44" t="s">
        <v>58</v>
      </c>
      <c r="B44">
        <v>100000</v>
      </c>
      <c r="C44" t="s">
        <v>25</v>
      </c>
      <c r="D44" t="s">
        <v>25</v>
      </c>
      <c r="E44" t="s">
        <v>25</v>
      </c>
      <c r="F44">
        <v>6000</v>
      </c>
      <c r="G44">
        <v>6000</v>
      </c>
      <c r="H44">
        <v>6000</v>
      </c>
      <c r="I44">
        <v>6000</v>
      </c>
      <c r="J44">
        <v>6000</v>
      </c>
      <c r="K44">
        <v>6000</v>
      </c>
      <c r="L44">
        <v>6000</v>
      </c>
      <c r="M44">
        <v>6000</v>
      </c>
      <c r="N44">
        <v>6000</v>
      </c>
      <c r="O44">
        <v>6000</v>
      </c>
      <c r="P44">
        <v>6000</v>
      </c>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row>
    <row r="45" spans="1:55" x14ac:dyDescent="0.3">
      <c r="A45" t="s">
        <v>28</v>
      </c>
      <c r="B45">
        <v>100000</v>
      </c>
      <c r="C45" t="s">
        <v>25</v>
      </c>
      <c r="D45" t="s">
        <v>25</v>
      </c>
      <c r="E45" t="s">
        <v>25</v>
      </c>
      <c r="F45" t="s">
        <v>25</v>
      </c>
      <c r="G45" t="s">
        <v>25</v>
      </c>
      <c r="H45" t="s">
        <v>25</v>
      </c>
      <c r="I45" t="s">
        <v>25</v>
      </c>
      <c r="J45" t="s">
        <v>25</v>
      </c>
      <c r="K45" t="s">
        <v>25</v>
      </c>
      <c r="L45" t="s">
        <v>25</v>
      </c>
      <c r="M45" t="s">
        <v>25</v>
      </c>
      <c r="N45" t="s">
        <v>25</v>
      </c>
      <c r="O45" t="s">
        <v>25</v>
      </c>
      <c r="P45" t="s">
        <v>25</v>
      </c>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row>
    <row r="46" spans="1:55" s="5" customFormat="1" x14ac:dyDescent="0.3">
      <c r="A46" t="s">
        <v>59</v>
      </c>
      <c r="B46">
        <v>16945724</v>
      </c>
      <c r="C46">
        <v>10799779</v>
      </c>
      <c r="D46">
        <v>9698470</v>
      </c>
      <c r="E46">
        <v>8724629</v>
      </c>
      <c r="F46">
        <v>8868402</v>
      </c>
      <c r="G46">
        <v>9974490</v>
      </c>
      <c r="H46">
        <v>8592577</v>
      </c>
      <c r="I46">
        <v>8759634</v>
      </c>
      <c r="J46">
        <v>6830340</v>
      </c>
      <c r="K46">
        <v>4208615</v>
      </c>
      <c r="L46">
        <v>5059305</v>
      </c>
      <c r="M46">
        <v>5174354</v>
      </c>
      <c r="N46">
        <v>4950618</v>
      </c>
      <c r="O46">
        <v>5123673</v>
      </c>
      <c r="P46">
        <v>4328507</v>
      </c>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row>
    <row r="47" spans="1:55" x14ac:dyDescent="0.3">
      <c r="A47" t="s">
        <v>60</v>
      </c>
      <c r="B47">
        <v>11153421</v>
      </c>
      <c r="C47">
        <v>2458470</v>
      </c>
      <c r="D47">
        <v>2103470</v>
      </c>
      <c r="E47">
        <v>1681830</v>
      </c>
      <c r="F47">
        <v>1573847</v>
      </c>
      <c r="G47">
        <v>2732130</v>
      </c>
      <c r="H47">
        <v>2798774</v>
      </c>
      <c r="I47">
        <v>2968307</v>
      </c>
      <c r="J47">
        <v>1634573</v>
      </c>
      <c r="K47">
        <v>1509573</v>
      </c>
      <c r="L47">
        <v>1307129</v>
      </c>
      <c r="M47">
        <v>1422684</v>
      </c>
      <c r="N47">
        <v>1623518</v>
      </c>
      <c r="O47">
        <v>1796573</v>
      </c>
      <c r="P47">
        <v>1937407</v>
      </c>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row>
    <row r="48" spans="1:55" x14ac:dyDescent="0.3">
      <c r="A48" t="s">
        <v>61</v>
      </c>
      <c r="B48">
        <v>5792303</v>
      </c>
      <c r="C48">
        <v>8341309</v>
      </c>
      <c r="D48">
        <v>7595000</v>
      </c>
      <c r="E48">
        <v>7042799</v>
      </c>
      <c r="F48">
        <v>7294555</v>
      </c>
      <c r="G48">
        <v>7242360</v>
      </c>
      <c r="H48">
        <v>5793803</v>
      </c>
      <c r="I48">
        <v>5791327</v>
      </c>
      <c r="J48">
        <v>5195767</v>
      </c>
      <c r="K48">
        <v>2699042</v>
      </c>
      <c r="L48">
        <v>3752176</v>
      </c>
      <c r="M48">
        <v>3751670</v>
      </c>
      <c r="N48">
        <v>3327100</v>
      </c>
      <c r="O48">
        <v>3327100</v>
      </c>
      <c r="P48">
        <v>2391100</v>
      </c>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row>
    <row r="49" spans="1:55" s="5" customFormat="1" x14ac:dyDescent="0.3">
      <c r="A49" t="s">
        <v>62</v>
      </c>
      <c r="B49">
        <v>694880</v>
      </c>
      <c r="C49">
        <v>673410</v>
      </c>
      <c r="D49">
        <v>608849</v>
      </c>
      <c r="E49">
        <v>515903</v>
      </c>
      <c r="F49">
        <v>484351</v>
      </c>
      <c r="G49">
        <v>491952</v>
      </c>
      <c r="H49">
        <v>508660</v>
      </c>
      <c r="I49">
        <v>535869</v>
      </c>
      <c r="J49">
        <v>528914</v>
      </c>
      <c r="K49">
        <v>533149</v>
      </c>
      <c r="L49">
        <v>544540</v>
      </c>
      <c r="M49">
        <v>548103</v>
      </c>
      <c r="N49">
        <v>530420</v>
      </c>
      <c r="O49">
        <v>502617</v>
      </c>
      <c r="P49">
        <v>15071</v>
      </c>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row>
    <row r="50" spans="1:55" x14ac:dyDescent="0.3">
      <c r="A50" t="s">
        <v>63</v>
      </c>
      <c r="B50">
        <v>580433</v>
      </c>
      <c r="C50">
        <v>750094</v>
      </c>
      <c r="D50">
        <v>501064</v>
      </c>
      <c r="E50">
        <v>393891</v>
      </c>
      <c r="F50">
        <v>459995</v>
      </c>
      <c r="G50">
        <v>915815</v>
      </c>
      <c r="H50">
        <v>671288</v>
      </c>
      <c r="I50">
        <v>412314</v>
      </c>
      <c r="J50">
        <v>535732</v>
      </c>
      <c r="K50">
        <v>650976</v>
      </c>
      <c r="L50">
        <v>618644</v>
      </c>
      <c r="M50">
        <v>306789</v>
      </c>
      <c r="N50">
        <v>876497</v>
      </c>
      <c r="O50">
        <v>783316</v>
      </c>
      <c r="P50">
        <v>492374</v>
      </c>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row>
    <row r="51" spans="1:55" x14ac:dyDescent="0.3">
      <c r="A51" t="s">
        <v>64</v>
      </c>
      <c r="B51">
        <v>214800</v>
      </c>
      <c r="C51">
        <v>200465</v>
      </c>
      <c r="D51">
        <v>199782</v>
      </c>
      <c r="E51">
        <v>189731</v>
      </c>
      <c r="F51">
        <v>133695</v>
      </c>
      <c r="G51">
        <v>118728</v>
      </c>
      <c r="H51">
        <v>108591</v>
      </c>
      <c r="I51">
        <v>93089</v>
      </c>
      <c r="J51">
        <v>111272</v>
      </c>
      <c r="K51">
        <v>86772</v>
      </c>
      <c r="L51">
        <v>55818</v>
      </c>
      <c r="M51">
        <v>58483</v>
      </c>
      <c r="N51">
        <v>61618</v>
      </c>
      <c r="O51">
        <v>65121</v>
      </c>
      <c r="P51">
        <v>60192</v>
      </c>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row>
    <row r="52" spans="1:55" x14ac:dyDescent="0.3">
      <c r="A52" t="s">
        <v>65</v>
      </c>
      <c r="B52">
        <v>32250161</v>
      </c>
      <c r="C52">
        <v>26611436</v>
      </c>
      <c r="D52">
        <v>21142796</v>
      </c>
      <c r="E52">
        <v>19630383</v>
      </c>
      <c r="F52">
        <v>19031745</v>
      </c>
      <c r="G52">
        <v>15752604</v>
      </c>
      <c r="H52">
        <v>13251995</v>
      </c>
      <c r="I52">
        <v>13335996</v>
      </c>
      <c r="J52">
        <v>12115644</v>
      </c>
      <c r="K52">
        <v>10646328</v>
      </c>
      <c r="L52">
        <v>12658980</v>
      </c>
      <c r="M52">
        <v>12625763</v>
      </c>
      <c r="N52">
        <v>14607400</v>
      </c>
      <c r="O52">
        <v>14758195</v>
      </c>
      <c r="P52">
        <v>13816661</v>
      </c>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row>
    <row r="53" spans="1:55" x14ac:dyDescent="0.3">
      <c r="A53" t="s">
        <v>66</v>
      </c>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row>
    <row r="54" spans="1:55" x14ac:dyDescent="0.3">
      <c r="A54" t="s">
        <v>67</v>
      </c>
      <c r="B54">
        <v>39106379</v>
      </c>
      <c r="C54">
        <v>20934723</v>
      </c>
      <c r="D54">
        <v>17959510</v>
      </c>
      <c r="E54">
        <v>15566704</v>
      </c>
      <c r="F54">
        <v>10756518</v>
      </c>
      <c r="G54">
        <v>6925583</v>
      </c>
      <c r="H54">
        <v>8735634</v>
      </c>
      <c r="I54">
        <v>8921416</v>
      </c>
      <c r="J54">
        <v>12854872</v>
      </c>
      <c r="K54">
        <v>15898131</v>
      </c>
      <c r="L54">
        <v>13994233</v>
      </c>
      <c r="M54">
        <v>14256100</v>
      </c>
      <c r="N54">
        <v>11707707</v>
      </c>
      <c r="O54">
        <v>11739457</v>
      </c>
      <c r="P54">
        <v>11264315</v>
      </c>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row>
    <row r="55" spans="1:55" x14ac:dyDescent="0.3">
      <c r="A55" t="s">
        <v>60</v>
      </c>
      <c r="B55">
        <v>8703251</v>
      </c>
      <c r="C55">
        <v>3758199</v>
      </c>
      <c r="D55">
        <v>3521879</v>
      </c>
      <c r="E55">
        <v>3474380</v>
      </c>
      <c r="F55">
        <v>2860860</v>
      </c>
      <c r="G55">
        <v>1139000</v>
      </c>
      <c r="H55">
        <v>456000</v>
      </c>
      <c r="I55">
        <v>645110</v>
      </c>
      <c r="J55">
        <v>2337487</v>
      </c>
      <c r="K55">
        <v>2890574</v>
      </c>
      <c r="L55">
        <v>2930773</v>
      </c>
      <c r="M55">
        <v>3197417</v>
      </c>
      <c r="N55">
        <v>1989060</v>
      </c>
      <c r="O55">
        <v>2025148</v>
      </c>
      <c r="P55">
        <v>2435124</v>
      </c>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row>
    <row r="56" spans="1:55" x14ac:dyDescent="0.3">
      <c r="A56" t="s">
        <v>61</v>
      </c>
      <c r="B56">
        <v>30403128</v>
      </c>
      <c r="C56">
        <v>17176524</v>
      </c>
      <c r="D56">
        <v>14437631</v>
      </c>
      <c r="E56">
        <v>12092324</v>
      </c>
      <c r="F56">
        <v>7895658</v>
      </c>
      <c r="G56">
        <v>5786583</v>
      </c>
      <c r="H56">
        <v>8279634</v>
      </c>
      <c r="I56">
        <v>8276306</v>
      </c>
      <c r="J56">
        <v>10517385</v>
      </c>
      <c r="K56">
        <v>13007557</v>
      </c>
      <c r="L56">
        <v>11063460</v>
      </c>
      <c r="M56">
        <v>11058683</v>
      </c>
      <c r="N56">
        <v>9718647</v>
      </c>
      <c r="O56">
        <v>9714309</v>
      </c>
      <c r="P56">
        <v>8829191</v>
      </c>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row>
    <row r="57" spans="1:55" x14ac:dyDescent="0.3">
      <c r="A57" t="s">
        <v>68</v>
      </c>
      <c r="B57">
        <v>869431</v>
      </c>
      <c r="C57">
        <v>736045</v>
      </c>
      <c r="D57">
        <v>843537</v>
      </c>
      <c r="E57">
        <v>726139</v>
      </c>
      <c r="F57">
        <v>659955</v>
      </c>
      <c r="G57">
        <v>628934</v>
      </c>
      <c r="H57">
        <v>629774</v>
      </c>
      <c r="I57">
        <v>823314</v>
      </c>
      <c r="J57">
        <v>827073</v>
      </c>
      <c r="K57">
        <v>874148</v>
      </c>
      <c r="L57">
        <v>932987</v>
      </c>
      <c r="M57">
        <v>990710</v>
      </c>
      <c r="N57">
        <v>1009088</v>
      </c>
      <c r="O57">
        <v>1000569</v>
      </c>
      <c r="P57">
        <v>6766</v>
      </c>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row>
    <row r="58" spans="1:55" x14ac:dyDescent="0.3">
      <c r="A58" t="s">
        <v>69</v>
      </c>
      <c r="B58" t="s">
        <v>25</v>
      </c>
      <c r="C58" t="s">
        <v>25</v>
      </c>
      <c r="D58" t="s">
        <v>25</v>
      </c>
      <c r="E58">
        <v>165</v>
      </c>
      <c r="F58">
        <v>720</v>
      </c>
      <c r="G58">
        <v>1945</v>
      </c>
      <c r="H58">
        <v>3696</v>
      </c>
      <c r="I58">
        <v>5882</v>
      </c>
      <c r="J58">
        <v>8428</v>
      </c>
      <c r="K58">
        <v>10907</v>
      </c>
      <c r="L58">
        <v>15064</v>
      </c>
      <c r="M58">
        <v>17815</v>
      </c>
      <c r="N58">
        <v>19522</v>
      </c>
      <c r="O58">
        <v>19382</v>
      </c>
      <c r="P58" t="s">
        <v>25</v>
      </c>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row>
    <row r="59" spans="1:55" x14ac:dyDescent="0.3">
      <c r="A59" t="s">
        <v>70</v>
      </c>
      <c r="B59" t="s">
        <v>25</v>
      </c>
      <c r="C59" t="s">
        <v>25</v>
      </c>
      <c r="D59" t="s">
        <v>25</v>
      </c>
      <c r="E59" t="s">
        <v>25</v>
      </c>
      <c r="F59" t="s">
        <v>25</v>
      </c>
      <c r="G59" t="s">
        <v>25</v>
      </c>
      <c r="H59" t="s">
        <v>25</v>
      </c>
      <c r="I59" t="s">
        <v>25</v>
      </c>
      <c r="J59" t="s">
        <v>25</v>
      </c>
      <c r="K59" t="s">
        <v>25</v>
      </c>
      <c r="L59" t="s">
        <v>25</v>
      </c>
      <c r="M59">
        <v>144762</v>
      </c>
      <c r="N59">
        <v>141561</v>
      </c>
      <c r="O59">
        <v>136440</v>
      </c>
      <c r="P59" t="s">
        <v>25</v>
      </c>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row>
    <row r="60" spans="1:55" x14ac:dyDescent="0.3">
      <c r="A60" t="s">
        <v>71</v>
      </c>
      <c r="B60">
        <v>73764</v>
      </c>
      <c r="C60">
        <v>56542</v>
      </c>
      <c r="D60">
        <v>48509</v>
      </c>
      <c r="E60">
        <v>45555</v>
      </c>
      <c r="F60">
        <v>42601</v>
      </c>
      <c r="G60">
        <v>39646</v>
      </c>
      <c r="H60">
        <v>48148</v>
      </c>
      <c r="I60">
        <v>45157</v>
      </c>
      <c r="J60">
        <v>42504</v>
      </c>
      <c r="K60">
        <v>39513</v>
      </c>
      <c r="L60">
        <v>68609</v>
      </c>
      <c r="M60">
        <v>64601</v>
      </c>
      <c r="N60">
        <v>60592</v>
      </c>
      <c r="O60">
        <v>56584</v>
      </c>
      <c r="P60">
        <v>46154</v>
      </c>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row>
    <row r="61" spans="1:55" x14ac:dyDescent="0.3">
      <c r="A61" t="s">
        <v>72</v>
      </c>
      <c r="B61">
        <v>499394</v>
      </c>
      <c r="C61">
        <v>462838</v>
      </c>
      <c r="D61">
        <v>404354</v>
      </c>
      <c r="E61">
        <v>233421</v>
      </c>
      <c r="F61">
        <v>229061</v>
      </c>
      <c r="G61">
        <v>166153</v>
      </c>
      <c r="H61">
        <v>204461</v>
      </c>
      <c r="I61">
        <v>195653</v>
      </c>
      <c r="J61">
        <v>188246</v>
      </c>
      <c r="K61">
        <v>179618</v>
      </c>
      <c r="L61">
        <v>124216</v>
      </c>
      <c r="M61">
        <v>113938</v>
      </c>
      <c r="N61">
        <v>110400</v>
      </c>
      <c r="O61">
        <v>110400</v>
      </c>
      <c r="P61">
        <v>136000</v>
      </c>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row>
    <row r="62" spans="1:55" s="5" customFormat="1" x14ac:dyDescent="0.3">
      <c r="A62" t="s">
        <v>73</v>
      </c>
      <c r="B62">
        <v>51971</v>
      </c>
      <c r="C62">
        <v>37571</v>
      </c>
      <c r="D62">
        <v>78610</v>
      </c>
      <c r="E62">
        <v>89772</v>
      </c>
      <c r="F62">
        <v>100134</v>
      </c>
      <c r="G62">
        <v>109407</v>
      </c>
      <c r="H62">
        <v>117827</v>
      </c>
      <c r="I62">
        <v>126683</v>
      </c>
      <c r="J62">
        <v>136396</v>
      </c>
      <c r="K62">
        <v>140708</v>
      </c>
      <c r="L62">
        <v>143405</v>
      </c>
      <c r="M62" t="s">
        <v>25</v>
      </c>
      <c r="N62" t="s">
        <v>25</v>
      </c>
      <c r="O62" t="s">
        <v>25</v>
      </c>
      <c r="P62" t="s">
        <v>25</v>
      </c>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row>
    <row r="63" spans="1:55" x14ac:dyDescent="0.3">
      <c r="A63" t="s">
        <v>74</v>
      </c>
      <c r="B63">
        <v>40600939</v>
      </c>
      <c r="C63">
        <v>22227719</v>
      </c>
      <c r="D63">
        <v>19334520</v>
      </c>
      <c r="E63">
        <v>16661756</v>
      </c>
      <c r="F63">
        <v>11788989</v>
      </c>
      <c r="G63">
        <v>7871668</v>
      </c>
      <c r="H63">
        <v>9739540</v>
      </c>
      <c r="I63">
        <v>10118105</v>
      </c>
      <c r="J63">
        <v>14057519</v>
      </c>
      <c r="K63">
        <v>17143025</v>
      </c>
      <c r="L63">
        <v>15278514</v>
      </c>
      <c r="M63">
        <v>15587926</v>
      </c>
      <c r="N63">
        <v>13048870</v>
      </c>
      <c r="O63">
        <v>13062832</v>
      </c>
      <c r="P63">
        <v>11453235</v>
      </c>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row>
    <row r="64" spans="1:55" x14ac:dyDescent="0.3">
      <c r="A64" t="s">
        <v>75</v>
      </c>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row>
    <row r="65" spans="1:55" x14ac:dyDescent="0.3">
      <c r="A65" t="s">
        <v>76</v>
      </c>
      <c r="B65">
        <v>72851100</v>
      </c>
      <c r="C65">
        <v>48839155</v>
      </c>
      <c r="D65">
        <v>40477316</v>
      </c>
      <c r="E65">
        <v>36292139</v>
      </c>
      <c r="F65">
        <v>30820734</v>
      </c>
      <c r="G65">
        <v>23624272</v>
      </c>
      <c r="H65">
        <v>22991535</v>
      </c>
      <c r="I65">
        <v>23454101</v>
      </c>
      <c r="J65">
        <v>26173163</v>
      </c>
      <c r="K65">
        <v>27789353</v>
      </c>
      <c r="L65">
        <v>27937494</v>
      </c>
      <c r="M65">
        <v>28213689</v>
      </c>
      <c r="N65">
        <v>27656270</v>
      </c>
      <c r="O65">
        <v>27821027</v>
      </c>
      <c r="P65">
        <v>25269896</v>
      </c>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row>
    <row r="66" spans="1:55" x14ac:dyDescent="0.3">
      <c r="A66" t="s">
        <v>77</v>
      </c>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row>
    <row r="67" spans="1:55" x14ac:dyDescent="0.3">
      <c r="A67" t="s">
        <v>78</v>
      </c>
      <c r="B67">
        <v>1430383</v>
      </c>
      <c r="C67">
        <v>1429009</v>
      </c>
      <c r="D67">
        <v>1429009</v>
      </c>
      <c r="E67">
        <v>1429009</v>
      </c>
      <c r="F67">
        <v>1429009</v>
      </c>
      <c r="G67">
        <v>1429009</v>
      </c>
      <c r="H67">
        <v>1429009</v>
      </c>
      <c r="I67">
        <v>1429009</v>
      </c>
      <c r="J67">
        <v>1428078</v>
      </c>
      <c r="K67">
        <v>1428078</v>
      </c>
      <c r="L67">
        <v>1428078</v>
      </c>
      <c r="M67">
        <v>1428078</v>
      </c>
      <c r="N67">
        <v>1374661</v>
      </c>
      <c r="O67">
        <v>1374661</v>
      </c>
      <c r="P67">
        <v>1374661</v>
      </c>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row>
    <row r="68" spans="1:55" x14ac:dyDescent="0.3">
      <c r="A68" t="s">
        <v>79</v>
      </c>
      <c r="B68">
        <v>1430383</v>
      </c>
      <c r="C68">
        <v>1429009</v>
      </c>
      <c r="D68">
        <v>1429009</v>
      </c>
      <c r="E68">
        <v>1429009</v>
      </c>
      <c r="F68">
        <v>1429009</v>
      </c>
      <c r="G68">
        <v>1429009</v>
      </c>
      <c r="H68">
        <v>1429009</v>
      </c>
      <c r="I68">
        <v>1429009</v>
      </c>
      <c r="J68">
        <v>1428078</v>
      </c>
      <c r="K68">
        <v>1428078</v>
      </c>
      <c r="L68">
        <v>1428078</v>
      </c>
      <c r="M68">
        <v>1428078</v>
      </c>
      <c r="N68">
        <v>1374661</v>
      </c>
      <c r="O68">
        <v>1374661</v>
      </c>
      <c r="P68">
        <v>1374661</v>
      </c>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row>
    <row r="69" spans="1:55" x14ac:dyDescent="0.3">
      <c r="A69" t="s">
        <v>80</v>
      </c>
      <c r="B69">
        <v>1373152</v>
      </c>
      <c r="C69">
        <v>1373152</v>
      </c>
      <c r="D69">
        <v>1373152</v>
      </c>
      <c r="E69">
        <v>1373152</v>
      </c>
      <c r="F69">
        <v>1373152</v>
      </c>
      <c r="G69">
        <v>1373152</v>
      </c>
      <c r="H69">
        <v>1373152</v>
      </c>
      <c r="I69">
        <v>1373152</v>
      </c>
      <c r="J69">
        <v>1373152</v>
      </c>
      <c r="K69">
        <v>1373152</v>
      </c>
      <c r="L69">
        <v>1373152</v>
      </c>
      <c r="M69">
        <v>1373152</v>
      </c>
      <c r="N69">
        <v>1373152</v>
      </c>
      <c r="O69">
        <v>1336247</v>
      </c>
      <c r="P69">
        <v>1336247</v>
      </c>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row>
    <row r="70" spans="1:55" x14ac:dyDescent="0.3">
      <c r="A70" t="s">
        <v>81</v>
      </c>
      <c r="B70">
        <v>1373152</v>
      </c>
      <c r="C70">
        <v>1373152</v>
      </c>
      <c r="D70">
        <v>1373152</v>
      </c>
      <c r="E70">
        <v>1373152</v>
      </c>
      <c r="F70">
        <v>1373152</v>
      </c>
      <c r="G70">
        <v>1373152</v>
      </c>
      <c r="H70">
        <v>1373152</v>
      </c>
      <c r="I70">
        <v>1373152</v>
      </c>
      <c r="J70">
        <v>1373152</v>
      </c>
      <c r="K70">
        <v>1373152</v>
      </c>
      <c r="L70">
        <v>1373152</v>
      </c>
      <c r="M70">
        <v>1373152</v>
      </c>
      <c r="N70">
        <v>1373152</v>
      </c>
      <c r="O70">
        <v>1336247</v>
      </c>
      <c r="P70">
        <v>1336247</v>
      </c>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row>
    <row r="71" spans="1:55" x14ac:dyDescent="0.3">
      <c r="A71" t="s">
        <v>82</v>
      </c>
      <c r="B71">
        <v>6207179</v>
      </c>
      <c r="C71">
        <v>6207179</v>
      </c>
      <c r="D71">
        <v>6207179</v>
      </c>
      <c r="E71">
        <v>6207179</v>
      </c>
      <c r="F71">
        <v>6207179</v>
      </c>
      <c r="G71">
        <v>6207179</v>
      </c>
      <c r="H71">
        <v>6207179</v>
      </c>
      <c r="I71">
        <v>6207179</v>
      </c>
      <c r="J71">
        <v>6207179</v>
      </c>
      <c r="K71">
        <v>6207179</v>
      </c>
      <c r="L71">
        <v>6207179</v>
      </c>
      <c r="M71">
        <v>6207179</v>
      </c>
      <c r="N71">
        <v>6207179</v>
      </c>
      <c r="O71">
        <v>4455070</v>
      </c>
      <c r="P71">
        <v>4455070</v>
      </c>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row>
    <row r="72" spans="1:55" x14ac:dyDescent="0.3">
      <c r="A72" t="s">
        <v>83</v>
      </c>
      <c r="B72">
        <v>6207179</v>
      </c>
      <c r="C72">
        <v>6207179</v>
      </c>
      <c r="D72">
        <v>6207179</v>
      </c>
      <c r="E72">
        <v>6207179</v>
      </c>
      <c r="F72">
        <v>6207179</v>
      </c>
      <c r="G72">
        <v>6207179</v>
      </c>
      <c r="H72">
        <v>6207179</v>
      </c>
      <c r="I72">
        <v>6207179</v>
      </c>
      <c r="J72">
        <v>6207179</v>
      </c>
      <c r="K72">
        <v>6207179</v>
      </c>
      <c r="L72">
        <v>6207179</v>
      </c>
      <c r="M72">
        <v>6207179</v>
      </c>
      <c r="N72">
        <v>6207179</v>
      </c>
      <c r="O72">
        <v>4455070</v>
      </c>
      <c r="P72">
        <v>4455070</v>
      </c>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row>
    <row r="73" spans="1:55" x14ac:dyDescent="0.3">
      <c r="A73" t="s">
        <v>84</v>
      </c>
      <c r="B73">
        <v>19298130</v>
      </c>
      <c r="C73">
        <v>20619915</v>
      </c>
      <c r="D73">
        <v>19420026</v>
      </c>
      <c r="E73">
        <v>18207053</v>
      </c>
      <c r="F73">
        <v>17021426</v>
      </c>
      <c r="G73">
        <v>18451357</v>
      </c>
      <c r="H73">
        <v>17406384</v>
      </c>
      <c r="I73">
        <v>16262868</v>
      </c>
      <c r="J73">
        <v>15151261</v>
      </c>
      <c r="K73">
        <v>16516805</v>
      </c>
      <c r="L73">
        <v>15146646</v>
      </c>
      <c r="M73">
        <v>13857465</v>
      </c>
      <c r="N73">
        <v>14575856</v>
      </c>
      <c r="O73">
        <v>13593603</v>
      </c>
      <c r="P73">
        <v>13210881</v>
      </c>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row>
    <row r="74" spans="1:55" x14ac:dyDescent="0.3">
      <c r="A74" t="s">
        <v>85</v>
      </c>
      <c r="B74">
        <v>142900</v>
      </c>
      <c r="C74">
        <v>142900</v>
      </c>
      <c r="D74">
        <v>142900</v>
      </c>
      <c r="E74">
        <v>142900</v>
      </c>
      <c r="F74">
        <v>142900</v>
      </c>
      <c r="G74">
        <v>142900</v>
      </c>
      <c r="H74">
        <v>142900</v>
      </c>
      <c r="I74">
        <v>142807</v>
      </c>
      <c r="J74">
        <v>142807</v>
      </c>
      <c r="K74">
        <v>142807</v>
      </c>
      <c r="L74">
        <v>142807</v>
      </c>
      <c r="M74">
        <v>130058</v>
      </c>
      <c r="N74">
        <v>130058</v>
      </c>
      <c r="O74">
        <v>130058</v>
      </c>
      <c r="P74">
        <v>130058</v>
      </c>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row>
    <row r="75" spans="1:55" x14ac:dyDescent="0.3">
      <c r="A75" t="s">
        <v>86</v>
      </c>
      <c r="B75" t="s">
        <v>25</v>
      </c>
      <c r="C75" t="s">
        <v>25</v>
      </c>
      <c r="D75" t="s">
        <v>25</v>
      </c>
      <c r="E75">
        <v>142900</v>
      </c>
      <c r="F75">
        <v>142900</v>
      </c>
      <c r="G75">
        <v>142900</v>
      </c>
      <c r="H75" t="s">
        <v>25</v>
      </c>
      <c r="I75">
        <v>142807</v>
      </c>
      <c r="J75">
        <v>142807</v>
      </c>
      <c r="K75">
        <v>142807</v>
      </c>
      <c r="L75" t="s">
        <v>25</v>
      </c>
      <c r="M75">
        <v>130058</v>
      </c>
      <c r="N75">
        <v>130058</v>
      </c>
      <c r="O75">
        <v>130058</v>
      </c>
      <c r="P75">
        <v>130058</v>
      </c>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row>
    <row r="76" spans="1:55" x14ac:dyDescent="0.3">
      <c r="A76" t="s">
        <v>87</v>
      </c>
      <c r="B76">
        <v>142900</v>
      </c>
      <c r="C76">
        <v>142900</v>
      </c>
      <c r="D76">
        <v>142900</v>
      </c>
      <c r="E76" t="s">
        <v>25</v>
      </c>
      <c r="F76" t="s">
        <v>25</v>
      </c>
      <c r="G76" t="s">
        <v>25</v>
      </c>
      <c r="H76">
        <v>142900</v>
      </c>
      <c r="I76" t="s">
        <v>25</v>
      </c>
      <c r="J76" t="s">
        <v>25</v>
      </c>
      <c r="K76" t="s">
        <v>25</v>
      </c>
      <c r="L76">
        <v>142807</v>
      </c>
      <c r="M76" t="s">
        <v>25</v>
      </c>
      <c r="N76" t="s">
        <v>25</v>
      </c>
      <c r="O76" t="s">
        <v>25</v>
      </c>
      <c r="P76" t="s">
        <v>25</v>
      </c>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row>
    <row r="77" spans="1:55" x14ac:dyDescent="0.3">
      <c r="A77" t="s">
        <v>88</v>
      </c>
      <c r="B77">
        <v>19155230</v>
      </c>
      <c r="C77">
        <v>20477015</v>
      </c>
      <c r="D77">
        <v>19277126</v>
      </c>
      <c r="E77">
        <v>18064153</v>
      </c>
      <c r="F77">
        <v>16878526</v>
      </c>
      <c r="G77">
        <v>18308457</v>
      </c>
      <c r="H77">
        <v>17263484</v>
      </c>
      <c r="I77">
        <v>16120061</v>
      </c>
      <c r="J77">
        <v>15008454</v>
      </c>
      <c r="K77">
        <v>16373998</v>
      </c>
      <c r="L77">
        <v>15003839</v>
      </c>
      <c r="M77">
        <v>13727407</v>
      </c>
      <c r="N77">
        <v>14445798</v>
      </c>
      <c r="O77">
        <v>13463545</v>
      </c>
      <c r="P77">
        <v>13080823</v>
      </c>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row>
    <row r="78" spans="1:55" x14ac:dyDescent="0.3">
      <c r="A78" t="s">
        <v>89</v>
      </c>
      <c r="B78">
        <v>-1324545</v>
      </c>
      <c r="C78">
        <v>-1331781</v>
      </c>
      <c r="D78">
        <v>-1338062</v>
      </c>
      <c r="E78">
        <v>-1314692</v>
      </c>
      <c r="F78">
        <v>-426593</v>
      </c>
      <c r="G78">
        <v>-428811</v>
      </c>
      <c r="H78">
        <v>-288854</v>
      </c>
      <c r="I78">
        <v>-290382</v>
      </c>
      <c r="J78">
        <v>-292467</v>
      </c>
      <c r="K78">
        <v>-483601</v>
      </c>
      <c r="L78">
        <v>-642110</v>
      </c>
      <c r="M78">
        <v>-628169</v>
      </c>
      <c r="N78">
        <v>-630265</v>
      </c>
      <c r="O78">
        <v>-628349</v>
      </c>
      <c r="P78">
        <v>-613828</v>
      </c>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row>
    <row r="79" spans="1:55" x14ac:dyDescent="0.3">
      <c r="A79" t="s">
        <v>90</v>
      </c>
      <c r="B79">
        <v>-1348755</v>
      </c>
      <c r="C79">
        <v>-1348755</v>
      </c>
      <c r="D79">
        <v>-1348755</v>
      </c>
      <c r="E79">
        <v>-1348755</v>
      </c>
      <c r="F79">
        <v>-460210</v>
      </c>
      <c r="G79">
        <v>-460210</v>
      </c>
      <c r="H79">
        <v>-320154</v>
      </c>
      <c r="I79">
        <v>-320154</v>
      </c>
      <c r="J79">
        <v>-320154</v>
      </c>
      <c r="K79">
        <v>-509388</v>
      </c>
      <c r="L79">
        <v>-665152</v>
      </c>
      <c r="M79">
        <v>-648776</v>
      </c>
      <c r="N79">
        <v>-648776</v>
      </c>
      <c r="O79">
        <v>-648776</v>
      </c>
      <c r="P79">
        <v>-648776</v>
      </c>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row>
    <row r="80" spans="1:55" x14ac:dyDescent="0.3">
      <c r="A80" t="s">
        <v>91</v>
      </c>
      <c r="B80">
        <v>-1348755</v>
      </c>
      <c r="C80">
        <v>-1348755</v>
      </c>
      <c r="D80">
        <v>-1348755</v>
      </c>
      <c r="E80">
        <v>-1348755</v>
      </c>
      <c r="F80">
        <v>-460210</v>
      </c>
      <c r="G80">
        <v>-460210</v>
      </c>
      <c r="H80">
        <v>-320154</v>
      </c>
      <c r="I80">
        <v>-320154</v>
      </c>
      <c r="J80">
        <v>-320154</v>
      </c>
      <c r="K80">
        <v>-509388</v>
      </c>
      <c r="L80">
        <v>-665152</v>
      </c>
      <c r="M80">
        <v>-648776</v>
      </c>
      <c r="N80">
        <v>-648776</v>
      </c>
      <c r="O80">
        <v>-648776</v>
      </c>
      <c r="P80">
        <v>-648776</v>
      </c>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row>
    <row r="81" spans="1:55" x14ac:dyDescent="0.3">
      <c r="A81" t="s">
        <v>92</v>
      </c>
      <c r="B81">
        <v>36190</v>
      </c>
      <c r="C81">
        <v>36190</v>
      </c>
      <c r="D81">
        <v>36190</v>
      </c>
      <c r="E81">
        <v>36190</v>
      </c>
      <c r="F81">
        <v>36190</v>
      </c>
      <c r="G81">
        <v>36190</v>
      </c>
      <c r="H81">
        <v>36190</v>
      </c>
      <c r="I81">
        <v>36190</v>
      </c>
      <c r="J81">
        <v>36190</v>
      </c>
      <c r="K81">
        <v>36190</v>
      </c>
      <c r="L81">
        <v>36190</v>
      </c>
      <c r="M81">
        <v>36190</v>
      </c>
      <c r="N81">
        <v>36190</v>
      </c>
      <c r="O81">
        <v>36190</v>
      </c>
      <c r="P81">
        <v>36190</v>
      </c>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row>
    <row r="82" spans="1:55" x14ac:dyDescent="0.3">
      <c r="A82" t="s">
        <v>93</v>
      </c>
      <c r="B82">
        <v>-11980</v>
      </c>
      <c r="C82">
        <v>-19216</v>
      </c>
      <c r="D82">
        <v>-25497</v>
      </c>
      <c r="E82">
        <v>-2127</v>
      </c>
      <c r="F82">
        <v>-2573</v>
      </c>
      <c r="G82">
        <v>-4791</v>
      </c>
      <c r="H82">
        <v>-4890</v>
      </c>
      <c r="I82">
        <v>-6418</v>
      </c>
      <c r="J82">
        <v>-8503</v>
      </c>
      <c r="K82">
        <v>-10403</v>
      </c>
      <c r="L82">
        <v>-13148</v>
      </c>
      <c r="M82">
        <v>-15583</v>
      </c>
      <c r="N82">
        <v>-17679</v>
      </c>
      <c r="O82">
        <v>-15763</v>
      </c>
      <c r="P82">
        <v>-1242</v>
      </c>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row>
    <row r="83" spans="1:55" x14ac:dyDescent="0.3">
      <c r="A83" t="s">
        <v>94</v>
      </c>
      <c r="B83">
        <v>25553916</v>
      </c>
      <c r="C83">
        <v>26868465</v>
      </c>
      <c r="D83">
        <v>25662295</v>
      </c>
      <c r="E83">
        <v>24472692</v>
      </c>
      <c r="F83">
        <v>24175164</v>
      </c>
      <c r="G83">
        <v>25602877</v>
      </c>
      <c r="H83">
        <v>24697861</v>
      </c>
      <c r="I83">
        <v>23552817</v>
      </c>
      <c r="J83">
        <v>22439125</v>
      </c>
      <c r="K83">
        <v>23613535</v>
      </c>
      <c r="L83">
        <v>22084867</v>
      </c>
      <c r="M83">
        <v>20809627</v>
      </c>
      <c r="N83">
        <v>21525922</v>
      </c>
      <c r="O83">
        <v>18756571</v>
      </c>
      <c r="P83">
        <v>18388370</v>
      </c>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row>
    <row r="84" spans="1:55" x14ac:dyDescent="0.3">
      <c r="A84" t="s">
        <v>95</v>
      </c>
      <c r="B84">
        <v>3058646</v>
      </c>
      <c r="C84">
        <v>3207027</v>
      </c>
      <c r="D84">
        <v>3342281</v>
      </c>
      <c r="E84">
        <v>3246028</v>
      </c>
      <c r="F84">
        <v>2199992</v>
      </c>
      <c r="G84">
        <v>2186059</v>
      </c>
      <c r="H84">
        <v>2277469</v>
      </c>
      <c r="I84">
        <v>2193212</v>
      </c>
      <c r="J84">
        <v>2106718</v>
      </c>
      <c r="K84">
        <v>2257703</v>
      </c>
      <c r="L84">
        <v>1985011</v>
      </c>
      <c r="M84">
        <v>1810141</v>
      </c>
      <c r="N84">
        <v>1730808</v>
      </c>
      <c r="O84">
        <v>1642858</v>
      </c>
      <c r="P84">
        <v>1803343</v>
      </c>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row>
    <row r="85" spans="1:55" x14ac:dyDescent="0.3">
      <c r="A85" t="s">
        <v>96</v>
      </c>
      <c r="B85">
        <v>28612562</v>
      </c>
      <c r="C85">
        <v>30075492</v>
      </c>
      <c r="D85">
        <v>29004576</v>
      </c>
      <c r="E85">
        <v>27718720</v>
      </c>
      <c r="F85">
        <v>26375156</v>
      </c>
      <c r="G85">
        <v>27788936</v>
      </c>
      <c r="H85">
        <v>26975330</v>
      </c>
      <c r="I85">
        <v>25746029</v>
      </c>
      <c r="J85">
        <v>24545843</v>
      </c>
      <c r="K85">
        <v>25871238</v>
      </c>
      <c r="L85">
        <v>24069878</v>
      </c>
      <c r="M85">
        <v>22619768</v>
      </c>
      <c r="N85">
        <v>23256730</v>
      </c>
      <c r="O85">
        <v>20399429</v>
      </c>
      <c r="P85">
        <v>20191713</v>
      </c>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row>
    <row r="86" spans="1:55" x14ac:dyDescent="0.3">
      <c r="A86" t="s">
        <v>97</v>
      </c>
      <c r="B86">
        <v>101463662</v>
      </c>
      <c r="C86">
        <v>78914647</v>
      </c>
      <c r="D86">
        <v>69481892</v>
      </c>
      <c r="E86">
        <v>64010859</v>
      </c>
      <c r="F86">
        <v>57195890</v>
      </c>
      <c r="G86">
        <v>51413208</v>
      </c>
      <c r="H86">
        <v>49966865</v>
      </c>
      <c r="I86">
        <v>49200130</v>
      </c>
      <c r="J86">
        <v>50719006</v>
      </c>
      <c r="K86">
        <v>53660591</v>
      </c>
      <c r="L86">
        <v>52007372</v>
      </c>
      <c r="M86">
        <v>50833457</v>
      </c>
      <c r="N86">
        <v>50913000</v>
      </c>
      <c r="O86">
        <v>48220456</v>
      </c>
      <c r="P86">
        <v>45461609</v>
      </c>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row>
    <row r="87" spans="1:55" x14ac:dyDescent="0.3">
      <c r="A87" t="s">
        <v>98</v>
      </c>
      <c r="B87" t="s">
        <v>99</v>
      </c>
      <c r="C87" t="s">
        <v>100</v>
      </c>
      <c r="D87" t="s">
        <v>101</v>
      </c>
      <c r="E87" t="s">
        <v>102</v>
      </c>
      <c r="F87" t="s">
        <v>103</v>
      </c>
      <c r="G87" t="s">
        <v>104</v>
      </c>
      <c r="H87" t="s">
        <v>105</v>
      </c>
      <c r="I87" t="s">
        <v>106</v>
      </c>
      <c r="J87" t="s">
        <v>107</v>
      </c>
      <c r="K87" t="s">
        <v>108</v>
      </c>
      <c r="L87" t="s">
        <v>109</v>
      </c>
      <c r="M87" t="s">
        <v>110</v>
      </c>
      <c r="N87" t="s">
        <v>111</v>
      </c>
      <c r="O87" t="s">
        <v>112</v>
      </c>
      <c r="P87" t="s">
        <v>113</v>
      </c>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row>
    <row r="88" spans="1:55" x14ac:dyDescent="0.3">
      <c r="A88" t="s">
        <v>114</v>
      </c>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row>
    <row r="89" spans="1:55" x14ac:dyDescent="0.3">
      <c r="A89" t="s">
        <v>115</v>
      </c>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row>
    <row r="90" spans="1:55" x14ac:dyDescent="0.3">
      <c r="A90" t="s">
        <v>116</v>
      </c>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row>
    <row r="91" spans="1:55"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row>
    <row r="92" spans="1:55"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row>
    <row r="93" spans="1:55"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row>
    <row r="94" spans="1:55"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row>
    <row r="95" spans="1:55"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row>
    <row r="96" spans="1:55"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row>
    <row r="97" spans="1:55"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row>
    <row r="98" spans="1:55" x14ac:dyDescent="0.3">
      <c r="BA98" s="6"/>
    </row>
    <row r="99" spans="1:55" x14ac:dyDescent="0.3">
      <c r="BA99" s="6"/>
    </row>
    <row r="100" spans="1:55" x14ac:dyDescent="0.3">
      <c r="BA100" s="6"/>
    </row>
    <row r="101" spans="1:55" x14ac:dyDescent="0.3">
      <c r="BA101" s="6"/>
    </row>
    <row r="102" spans="1:55" x14ac:dyDescent="0.3">
      <c r="BA102" s="6"/>
    </row>
    <row r="103" spans="1:55" x14ac:dyDescent="0.3">
      <c r="BA103" s="6"/>
    </row>
    <row r="104" spans="1:55" x14ac:dyDescent="0.3">
      <c r="BA104" s="6"/>
    </row>
    <row r="105" spans="1:55" x14ac:dyDescent="0.3">
      <c r="BA105" s="6"/>
    </row>
    <row r="106" spans="1:55" x14ac:dyDescent="0.3">
      <c r="BA106" s="6"/>
    </row>
    <row r="107" spans="1:55" x14ac:dyDescent="0.3">
      <c r="BA107" s="6"/>
    </row>
    <row r="108" spans="1:55" x14ac:dyDescent="0.3">
      <c r="BA108" s="6"/>
    </row>
    <row r="109" spans="1:55" x14ac:dyDescent="0.3">
      <c r="BA109" s="6"/>
    </row>
    <row r="110" spans="1:55" x14ac:dyDescent="0.3">
      <c r="BA110" s="6"/>
    </row>
    <row r="111" spans="1:55" x14ac:dyDescent="0.3">
      <c r="BA111" s="6"/>
    </row>
    <row r="112" spans="1:55" x14ac:dyDescent="0.3">
      <c r="BA112" s="6"/>
    </row>
    <row r="113" spans="1:69" x14ac:dyDescent="0.3">
      <c r="A113" s="7" t="s">
        <v>55</v>
      </c>
      <c r="B113" s="8">
        <f>IFERROR(INDEX(B$3:B$112,MATCH($A$113,$A$3:$A$112,0),1),0)</f>
        <v>11438163</v>
      </c>
      <c r="C113" s="8">
        <f t="shared" ref="C113:BK113" si="0">IFERROR(INDEX(C$3:C$112,MATCH($A$113,$A$3:$A$112,0),1),0)</f>
        <v>11297364</v>
      </c>
      <c r="D113" s="8">
        <f t="shared" si="0"/>
        <v>7356211</v>
      </c>
      <c r="E113" s="8">
        <f t="shared" si="0"/>
        <v>6735453</v>
      </c>
      <c r="F113" s="8">
        <f t="shared" si="0"/>
        <v>6838038</v>
      </c>
      <c r="G113" s="8">
        <f t="shared" si="0"/>
        <v>1000000</v>
      </c>
      <c r="H113" s="8">
        <f t="shared" si="0"/>
        <v>500000</v>
      </c>
      <c r="I113" s="8">
        <f t="shared" si="0"/>
        <v>500000</v>
      </c>
      <c r="J113" s="8">
        <f t="shared" si="0"/>
        <v>56000</v>
      </c>
      <c r="K113" s="8">
        <f t="shared" si="0"/>
        <v>200000</v>
      </c>
      <c r="L113" s="8">
        <f t="shared" si="0"/>
        <v>200000</v>
      </c>
      <c r="M113" s="8">
        <f t="shared" si="0"/>
        <v>50000</v>
      </c>
      <c r="N113" s="8">
        <f t="shared" si="0"/>
        <v>920000</v>
      </c>
      <c r="O113" s="8">
        <f t="shared" si="0"/>
        <v>400000</v>
      </c>
      <c r="P113" s="8">
        <f t="shared" si="0"/>
        <v>1903523</v>
      </c>
      <c r="Q113" s="8">
        <f t="shared" si="0"/>
        <v>0</v>
      </c>
      <c r="R113" s="8">
        <f t="shared" si="0"/>
        <v>0</v>
      </c>
      <c r="S113" s="8">
        <f t="shared" si="0"/>
        <v>0</v>
      </c>
      <c r="T113" s="8">
        <f t="shared" si="0"/>
        <v>0</v>
      </c>
      <c r="U113" s="8">
        <f t="shared" si="0"/>
        <v>0</v>
      </c>
      <c r="V113" s="8">
        <f t="shared" si="0"/>
        <v>0</v>
      </c>
      <c r="W113" s="8">
        <f t="shared" si="0"/>
        <v>0</v>
      </c>
      <c r="X113" s="8">
        <f t="shared" si="0"/>
        <v>0</v>
      </c>
      <c r="Y113" s="8">
        <f t="shared" si="0"/>
        <v>0</v>
      </c>
      <c r="Z113" s="8">
        <f t="shared" si="0"/>
        <v>0</v>
      </c>
      <c r="AA113" s="8">
        <f t="shared" si="0"/>
        <v>0</v>
      </c>
      <c r="AB113" s="8">
        <f t="shared" si="0"/>
        <v>0</v>
      </c>
      <c r="AC113" s="8">
        <f t="shared" si="0"/>
        <v>0</v>
      </c>
      <c r="AD113" s="8">
        <f t="shared" si="0"/>
        <v>0</v>
      </c>
      <c r="AE113" s="8">
        <f t="shared" si="0"/>
        <v>0</v>
      </c>
      <c r="AF113" s="8">
        <f t="shared" si="0"/>
        <v>0</v>
      </c>
      <c r="AG113" s="8">
        <f t="shared" si="0"/>
        <v>0</v>
      </c>
      <c r="AH113" s="8">
        <f t="shared" si="0"/>
        <v>0</v>
      </c>
      <c r="AI113" s="8">
        <f t="shared" si="0"/>
        <v>0</v>
      </c>
      <c r="AJ113" s="8">
        <f t="shared" si="0"/>
        <v>0</v>
      </c>
      <c r="AK113" s="8">
        <f t="shared" si="0"/>
        <v>0</v>
      </c>
      <c r="AL113" s="8">
        <f t="shared" si="0"/>
        <v>0</v>
      </c>
      <c r="AM113" s="8">
        <f t="shared" si="0"/>
        <v>0</v>
      </c>
      <c r="AN113" s="8">
        <f t="shared" si="0"/>
        <v>0</v>
      </c>
      <c r="AO113" s="8">
        <f t="shared" si="0"/>
        <v>0</v>
      </c>
      <c r="AP113" s="8">
        <f t="shared" si="0"/>
        <v>0</v>
      </c>
      <c r="AQ113" s="8">
        <f t="shared" si="0"/>
        <v>0</v>
      </c>
      <c r="AR113" s="8">
        <f t="shared" si="0"/>
        <v>0</v>
      </c>
      <c r="AS113" s="8">
        <f t="shared" si="0"/>
        <v>0</v>
      </c>
      <c r="AT113" s="8">
        <f t="shared" si="0"/>
        <v>0</v>
      </c>
      <c r="AU113" s="8">
        <f t="shared" si="0"/>
        <v>0</v>
      </c>
      <c r="AV113" s="8">
        <f t="shared" si="0"/>
        <v>0</v>
      </c>
      <c r="AW113" s="8">
        <f t="shared" si="0"/>
        <v>0</v>
      </c>
      <c r="AX113" s="8">
        <f t="shared" si="0"/>
        <v>0</v>
      </c>
      <c r="AY113" s="8">
        <f t="shared" si="0"/>
        <v>0</v>
      </c>
      <c r="AZ113" s="8">
        <f t="shared" si="0"/>
        <v>0</v>
      </c>
      <c r="BA113" s="8">
        <f t="shared" si="0"/>
        <v>0</v>
      </c>
      <c r="BB113" s="8">
        <f t="shared" si="0"/>
        <v>0</v>
      </c>
      <c r="BC113" s="8">
        <f t="shared" si="0"/>
        <v>0</v>
      </c>
      <c r="BD113" s="8">
        <f t="shared" si="0"/>
        <v>0</v>
      </c>
      <c r="BE113" s="8">
        <f t="shared" si="0"/>
        <v>0</v>
      </c>
      <c r="BF113" s="8">
        <f t="shared" si="0"/>
        <v>0</v>
      </c>
      <c r="BG113" s="8">
        <f t="shared" si="0"/>
        <v>0</v>
      </c>
      <c r="BH113" s="8">
        <f t="shared" si="0"/>
        <v>0</v>
      </c>
      <c r="BI113" s="8">
        <f t="shared" si="0"/>
        <v>0</v>
      </c>
      <c r="BJ113" s="8">
        <f t="shared" si="0"/>
        <v>0</v>
      </c>
      <c r="BK113" s="8">
        <f t="shared" si="0"/>
        <v>0</v>
      </c>
    </row>
    <row r="114" spans="1:69" x14ac:dyDescent="0.3">
      <c r="A114" s="7" t="s">
        <v>59</v>
      </c>
      <c r="B114" s="8">
        <f>IFERROR(INDEX(B$3:B$112,MATCH($A$114,$A$3:$A$112,0),1),0)</f>
        <v>16945724</v>
      </c>
      <c r="C114" s="8">
        <f t="shared" ref="C114:BK114" si="1">IFERROR(INDEX(C$3:C$112,MATCH($A$114,$A$3:$A$112,0),1),0)</f>
        <v>10799779</v>
      </c>
      <c r="D114" s="8">
        <f t="shared" si="1"/>
        <v>9698470</v>
      </c>
      <c r="E114" s="8">
        <f t="shared" si="1"/>
        <v>8724629</v>
      </c>
      <c r="F114" s="8">
        <f t="shared" si="1"/>
        <v>8868402</v>
      </c>
      <c r="G114" s="8">
        <f t="shared" si="1"/>
        <v>9974490</v>
      </c>
      <c r="H114" s="8">
        <f t="shared" si="1"/>
        <v>8592577</v>
      </c>
      <c r="I114" s="8">
        <f t="shared" si="1"/>
        <v>8759634</v>
      </c>
      <c r="J114" s="8">
        <f t="shared" si="1"/>
        <v>6830340</v>
      </c>
      <c r="K114" s="8">
        <f t="shared" si="1"/>
        <v>4208615</v>
      </c>
      <c r="L114" s="8">
        <f t="shared" si="1"/>
        <v>5059305</v>
      </c>
      <c r="M114" s="8">
        <f t="shared" si="1"/>
        <v>5174354</v>
      </c>
      <c r="N114" s="8">
        <f t="shared" si="1"/>
        <v>4950618</v>
      </c>
      <c r="O114" s="8">
        <f t="shared" si="1"/>
        <v>5123673</v>
      </c>
      <c r="P114" s="8">
        <f t="shared" si="1"/>
        <v>4328507</v>
      </c>
      <c r="Q114" s="8">
        <f t="shared" si="1"/>
        <v>0</v>
      </c>
      <c r="R114" s="8">
        <f t="shared" si="1"/>
        <v>0</v>
      </c>
      <c r="S114" s="8">
        <f t="shared" si="1"/>
        <v>0</v>
      </c>
      <c r="T114" s="8">
        <f t="shared" si="1"/>
        <v>0</v>
      </c>
      <c r="U114" s="8">
        <f t="shared" si="1"/>
        <v>0</v>
      </c>
      <c r="V114" s="8">
        <f t="shared" si="1"/>
        <v>0</v>
      </c>
      <c r="W114" s="8">
        <f t="shared" si="1"/>
        <v>0</v>
      </c>
      <c r="X114" s="8">
        <f t="shared" si="1"/>
        <v>0</v>
      </c>
      <c r="Y114" s="8">
        <f t="shared" si="1"/>
        <v>0</v>
      </c>
      <c r="Z114" s="8">
        <f t="shared" si="1"/>
        <v>0</v>
      </c>
      <c r="AA114" s="8">
        <f t="shared" si="1"/>
        <v>0</v>
      </c>
      <c r="AB114" s="8">
        <f t="shared" si="1"/>
        <v>0</v>
      </c>
      <c r="AC114" s="8">
        <f t="shared" si="1"/>
        <v>0</v>
      </c>
      <c r="AD114" s="8">
        <f t="shared" si="1"/>
        <v>0</v>
      </c>
      <c r="AE114" s="8">
        <f t="shared" si="1"/>
        <v>0</v>
      </c>
      <c r="AF114" s="8">
        <f t="shared" si="1"/>
        <v>0</v>
      </c>
      <c r="AG114" s="8">
        <f t="shared" si="1"/>
        <v>0</v>
      </c>
      <c r="AH114" s="8">
        <f t="shared" si="1"/>
        <v>0</v>
      </c>
      <c r="AI114" s="8">
        <f t="shared" si="1"/>
        <v>0</v>
      </c>
      <c r="AJ114" s="8">
        <f t="shared" si="1"/>
        <v>0</v>
      </c>
      <c r="AK114" s="8">
        <f t="shared" si="1"/>
        <v>0</v>
      </c>
      <c r="AL114" s="8">
        <f t="shared" si="1"/>
        <v>0</v>
      </c>
      <c r="AM114" s="8">
        <f t="shared" si="1"/>
        <v>0</v>
      </c>
      <c r="AN114" s="8">
        <f t="shared" si="1"/>
        <v>0</v>
      </c>
      <c r="AO114" s="8">
        <f t="shared" si="1"/>
        <v>0</v>
      </c>
      <c r="AP114" s="8">
        <f t="shared" si="1"/>
        <v>0</v>
      </c>
      <c r="AQ114" s="8">
        <f t="shared" si="1"/>
        <v>0</v>
      </c>
      <c r="AR114" s="8">
        <f t="shared" si="1"/>
        <v>0</v>
      </c>
      <c r="AS114" s="8">
        <f t="shared" si="1"/>
        <v>0</v>
      </c>
      <c r="AT114" s="8">
        <f t="shared" si="1"/>
        <v>0</v>
      </c>
      <c r="AU114" s="8">
        <f t="shared" si="1"/>
        <v>0</v>
      </c>
      <c r="AV114" s="8">
        <f t="shared" si="1"/>
        <v>0</v>
      </c>
      <c r="AW114" s="8">
        <f t="shared" si="1"/>
        <v>0</v>
      </c>
      <c r="AX114" s="8">
        <f t="shared" si="1"/>
        <v>0</v>
      </c>
      <c r="AY114" s="8">
        <f t="shared" si="1"/>
        <v>0</v>
      </c>
      <c r="AZ114" s="8">
        <f t="shared" si="1"/>
        <v>0</v>
      </c>
      <c r="BA114" s="8">
        <f t="shared" si="1"/>
        <v>0</v>
      </c>
      <c r="BB114" s="8">
        <f t="shared" si="1"/>
        <v>0</v>
      </c>
      <c r="BC114" s="8">
        <f t="shared" si="1"/>
        <v>0</v>
      </c>
      <c r="BD114" s="8">
        <f t="shared" si="1"/>
        <v>0</v>
      </c>
      <c r="BE114" s="8">
        <f t="shared" si="1"/>
        <v>0</v>
      </c>
      <c r="BF114" s="8">
        <f t="shared" si="1"/>
        <v>0</v>
      </c>
      <c r="BG114" s="8">
        <f t="shared" si="1"/>
        <v>0</v>
      </c>
      <c r="BH114" s="8">
        <f t="shared" si="1"/>
        <v>0</v>
      </c>
      <c r="BI114" s="8">
        <f t="shared" si="1"/>
        <v>0</v>
      </c>
      <c r="BJ114" s="8">
        <f t="shared" si="1"/>
        <v>0</v>
      </c>
      <c r="BK114" s="8">
        <f t="shared" si="1"/>
        <v>0</v>
      </c>
    </row>
    <row r="115" spans="1:69" x14ac:dyDescent="0.3">
      <c r="A115" s="7" t="s">
        <v>67</v>
      </c>
      <c r="B115" s="8">
        <f>IFERROR(INDEX(B$3:B$112,MATCH($A$115,$A$3:$A$112,0),1),0)</f>
        <v>39106379</v>
      </c>
      <c r="C115" s="8">
        <f t="shared" ref="C115:BK115" si="2">IFERROR(INDEX(C$3:C$112,MATCH($A$115,$A$3:$A$112,0),1),0)</f>
        <v>20934723</v>
      </c>
      <c r="D115" s="8">
        <f t="shared" si="2"/>
        <v>17959510</v>
      </c>
      <c r="E115" s="8">
        <f t="shared" si="2"/>
        <v>15566704</v>
      </c>
      <c r="F115" s="8">
        <f t="shared" si="2"/>
        <v>10756518</v>
      </c>
      <c r="G115" s="8">
        <f t="shared" si="2"/>
        <v>6925583</v>
      </c>
      <c r="H115" s="8">
        <f t="shared" si="2"/>
        <v>8735634</v>
      </c>
      <c r="I115" s="8">
        <f t="shared" si="2"/>
        <v>8921416</v>
      </c>
      <c r="J115" s="8">
        <f t="shared" si="2"/>
        <v>12854872</v>
      </c>
      <c r="K115" s="8">
        <f t="shared" si="2"/>
        <v>15898131</v>
      </c>
      <c r="L115" s="8">
        <f t="shared" si="2"/>
        <v>13994233</v>
      </c>
      <c r="M115" s="8">
        <f t="shared" si="2"/>
        <v>14256100</v>
      </c>
      <c r="N115" s="8">
        <f t="shared" si="2"/>
        <v>11707707</v>
      </c>
      <c r="O115" s="8">
        <f t="shared" si="2"/>
        <v>11739457</v>
      </c>
      <c r="P115" s="8">
        <f t="shared" si="2"/>
        <v>11264315</v>
      </c>
      <c r="Q115" s="8">
        <f t="shared" si="2"/>
        <v>0</v>
      </c>
      <c r="R115" s="8">
        <f t="shared" si="2"/>
        <v>0</v>
      </c>
      <c r="S115" s="8">
        <f t="shared" si="2"/>
        <v>0</v>
      </c>
      <c r="T115" s="8">
        <f t="shared" si="2"/>
        <v>0</v>
      </c>
      <c r="U115" s="8">
        <f t="shared" si="2"/>
        <v>0</v>
      </c>
      <c r="V115" s="8">
        <f t="shared" si="2"/>
        <v>0</v>
      </c>
      <c r="W115" s="8">
        <f t="shared" si="2"/>
        <v>0</v>
      </c>
      <c r="X115" s="8">
        <f t="shared" si="2"/>
        <v>0</v>
      </c>
      <c r="Y115" s="8">
        <f t="shared" si="2"/>
        <v>0</v>
      </c>
      <c r="Z115" s="8">
        <f t="shared" si="2"/>
        <v>0</v>
      </c>
      <c r="AA115" s="8">
        <f t="shared" si="2"/>
        <v>0</v>
      </c>
      <c r="AB115" s="8">
        <f t="shared" si="2"/>
        <v>0</v>
      </c>
      <c r="AC115" s="8">
        <f t="shared" si="2"/>
        <v>0</v>
      </c>
      <c r="AD115" s="8">
        <f t="shared" si="2"/>
        <v>0</v>
      </c>
      <c r="AE115" s="8">
        <f t="shared" si="2"/>
        <v>0</v>
      </c>
      <c r="AF115" s="8">
        <f t="shared" si="2"/>
        <v>0</v>
      </c>
      <c r="AG115" s="8">
        <f t="shared" si="2"/>
        <v>0</v>
      </c>
      <c r="AH115" s="8">
        <f t="shared" si="2"/>
        <v>0</v>
      </c>
      <c r="AI115" s="8">
        <f t="shared" si="2"/>
        <v>0</v>
      </c>
      <c r="AJ115" s="8">
        <f t="shared" si="2"/>
        <v>0</v>
      </c>
      <c r="AK115" s="8">
        <f t="shared" si="2"/>
        <v>0</v>
      </c>
      <c r="AL115" s="8">
        <f t="shared" si="2"/>
        <v>0</v>
      </c>
      <c r="AM115" s="8">
        <f t="shared" si="2"/>
        <v>0</v>
      </c>
      <c r="AN115" s="8">
        <f t="shared" si="2"/>
        <v>0</v>
      </c>
      <c r="AO115" s="8">
        <f t="shared" si="2"/>
        <v>0</v>
      </c>
      <c r="AP115" s="8">
        <f t="shared" si="2"/>
        <v>0</v>
      </c>
      <c r="AQ115" s="8">
        <f t="shared" si="2"/>
        <v>0</v>
      </c>
      <c r="AR115" s="8">
        <f t="shared" si="2"/>
        <v>0</v>
      </c>
      <c r="AS115" s="8">
        <f t="shared" si="2"/>
        <v>0</v>
      </c>
      <c r="AT115" s="8">
        <f t="shared" si="2"/>
        <v>0</v>
      </c>
      <c r="AU115" s="8">
        <f t="shared" si="2"/>
        <v>0</v>
      </c>
      <c r="AV115" s="8">
        <f t="shared" si="2"/>
        <v>0</v>
      </c>
      <c r="AW115" s="8">
        <f t="shared" si="2"/>
        <v>0</v>
      </c>
      <c r="AX115" s="8">
        <f t="shared" si="2"/>
        <v>0</v>
      </c>
      <c r="AY115" s="8">
        <f t="shared" si="2"/>
        <v>0</v>
      </c>
      <c r="AZ115" s="8">
        <f t="shared" si="2"/>
        <v>0</v>
      </c>
      <c r="BA115" s="8">
        <f t="shared" si="2"/>
        <v>0</v>
      </c>
      <c r="BB115" s="8">
        <f t="shared" si="2"/>
        <v>0</v>
      </c>
      <c r="BC115" s="8">
        <f t="shared" si="2"/>
        <v>0</v>
      </c>
      <c r="BD115" s="8">
        <f t="shared" si="2"/>
        <v>0</v>
      </c>
      <c r="BE115" s="8">
        <f t="shared" si="2"/>
        <v>0</v>
      </c>
      <c r="BF115" s="8">
        <f t="shared" si="2"/>
        <v>0</v>
      </c>
      <c r="BG115" s="8">
        <f t="shared" si="2"/>
        <v>0</v>
      </c>
      <c r="BH115" s="8">
        <f t="shared" si="2"/>
        <v>0</v>
      </c>
      <c r="BI115" s="8">
        <f t="shared" si="2"/>
        <v>0</v>
      </c>
      <c r="BJ115" s="8">
        <f t="shared" si="2"/>
        <v>0</v>
      </c>
      <c r="BK115" s="8">
        <f t="shared" si="2"/>
        <v>0</v>
      </c>
    </row>
    <row r="116" spans="1:69" s="6" customFormat="1" x14ac:dyDescent="0.3">
      <c r="A116" s="9" t="s">
        <v>117</v>
      </c>
      <c r="B116" s="6">
        <f>B113+B114</f>
        <v>28383887</v>
      </c>
      <c r="C116" s="6">
        <f t="shared" ref="C116:BK116" si="3">C113+C114</f>
        <v>22097143</v>
      </c>
      <c r="D116" s="6">
        <f t="shared" si="3"/>
        <v>17054681</v>
      </c>
      <c r="E116" s="6">
        <f t="shared" si="3"/>
        <v>15460082</v>
      </c>
      <c r="F116" s="6">
        <f t="shared" si="3"/>
        <v>15706440</v>
      </c>
      <c r="G116" s="6">
        <f t="shared" si="3"/>
        <v>10974490</v>
      </c>
      <c r="H116" s="6">
        <f t="shared" si="3"/>
        <v>9092577</v>
      </c>
      <c r="I116" s="6">
        <f t="shared" si="3"/>
        <v>9259634</v>
      </c>
      <c r="J116" s="6">
        <f t="shared" si="3"/>
        <v>6886340</v>
      </c>
      <c r="K116" s="6">
        <f t="shared" si="3"/>
        <v>4408615</v>
      </c>
      <c r="L116" s="6">
        <f t="shared" si="3"/>
        <v>5259305</v>
      </c>
      <c r="M116" s="6">
        <f t="shared" si="3"/>
        <v>5224354</v>
      </c>
      <c r="N116" s="6">
        <f t="shared" si="3"/>
        <v>5870618</v>
      </c>
      <c r="O116" s="6">
        <f t="shared" si="3"/>
        <v>5523673</v>
      </c>
      <c r="P116" s="6">
        <f t="shared" si="3"/>
        <v>6232030</v>
      </c>
      <c r="Q116" s="6">
        <f t="shared" si="3"/>
        <v>0</v>
      </c>
      <c r="R116" s="6">
        <f t="shared" si="3"/>
        <v>0</v>
      </c>
      <c r="S116" s="6">
        <f t="shared" si="3"/>
        <v>0</v>
      </c>
      <c r="T116" s="6">
        <f t="shared" si="3"/>
        <v>0</v>
      </c>
      <c r="U116" s="6">
        <f t="shared" si="3"/>
        <v>0</v>
      </c>
      <c r="V116" s="6">
        <f t="shared" si="3"/>
        <v>0</v>
      </c>
      <c r="W116" s="6">
        <f t="shared" si="3"/>
        <v>0</v>
      </c>
      <c r="X116" s="6">
        <f t="shared" si="3"/>
        <v>0</v>
      </c>
      <c r="Y116" s="6">
        <f t="shared" si="3"/>
        <v>0</v>
      </c>
      <c r="Z116" s="6">
        <f t="shared" si="3"/>
        <v>0</v>
      </c>
      <c r="AA116" s="6">
        <f t="shared" si="3"/>
        <v>0</v>
      </c>
      <c r="AB116" s="6">
        <f t="shared" si="3"/>
        <v>0</v>
      </c>
      <c r="AC116" s="6">
        <f t="shared" si="3"/>
        <v>0</v>
      </c>
      <c r="AD116" s="6">
        <f t="shared" si="3"/>
        <v>0</v>
      </c>
      <c r="AE116" s="6">
        <f t="shared" si="3"/>
        <v>0</v>
      </c>
      <c r="AF116" s="6">
        <f t="shared" si="3"/>
        <v>0</v>
      </c>
      <c r="AG116" s="6">
        <f t="shared" si="3"/>
        <v>0</v>
      </c>
      <c r="AH116" s="6">
        <f t="shared" si="3"/>
        <v>0</v>
      </c>
      <c r="AI116" s="6">
        <f t="shared" si="3"/>
        <v>0</v>
      </c>
      <c r="AJ116" s="6">
        <f t="shared" si="3"/>
        <v>0</v>
      </c>
      <c r="AK116" s="6">
        <f t="shared" si="3"/>
        <v>0</v>
      </c>
      <c r="AL116" s="6">
        <f t="shared" si="3"/>
        <v>0</v>
      </c>
      <c r="AM116" s="6">
        <f t="shared" si="3"/>
        <v>0</v>
      </c>
      <c r="AN116" s="6">
        <f t="shared" si="3"/>
        <v>0</v>
      </c>
      <c r="AO116" s="6">
        <f t="shared" si="3"/>
        <v>0</v>
      </c>
      <c r="AP116" s="6">
        <f t="shared" si="3"/>
        <v>0</v>
      </c>
      <c r="AQ116" s="6">
        <f t="shared" si="3"/>
        <v>0</v>
      </c>
      <c r="AR116" s="6">
        <f t="shared" si="3"/>
        <v>0</v>
      </c>
      <c r="AS116" s="6">
        <f t="shared" si="3"/>
        <v>0</v>
      </c>
      <c r="AT116" s="6">
        <f t="shared" si="3"/>
        <v>0</v>
      </c>
      <c r="AU116" s="6">
        <f t="shared" si="3"/>
        <v>0</v>
      </c>
      <c r="AV116" s="6">
        <f t="shared" si="3"/>
        <v>0</v>
      </c>
      <c r="AW116" s="6">
        <f t="shared" si="3"/>
        <v>0</v>
      </c>
      <c r="AX116" s="6">
        <f t="shared" si="3"/>
        <v>0</v>
      </c>
      <c r="AY116" s="6">
        <f t="shared" si="3"/>
        <v>0</v>
      </c>
      <c r="AZ116" s="6">
        <f t="shared" si="3"/>
        <v>0</v>
      </c>
      <c r="BA116" s="6">
        <f t="shared" si="3"/>
        <v>0</v>
      </c>
      <c r="BB116" s="6">
        <f t="shared" si="3"/>
        <v>0</v>
      </c>
      <c r="BC116" s="6">
        <f t="shared" si="3"/>
        <v>0</v>
      </c>
      <c r="BD116" s="6">
        <f t="shared" si="3"/>
        <v>0</v>
      </c>
      <c r="BE116" s="6">
        <f t="shared" si="3"/>
        <v>0</v>
      </c>
      <c r="BF116" s="6">
        <f t="shared" si="3"/>
        <v>0</v>
      </c>
      <c r="BG116" s="6">
        <f t="shared" si="3"/>
        <v>0</v>
      </c>
      <c r="BH116" s="6">
        <f t="shared" si="3"/>
        <v>0</v>
      </c>
      <c r="BI116" s="6">
        <f t="shared" si="3"/>
        <v>0</v>
      </c>
      <c r="BJ116" s="6">
        <f t="shared" si="3"/>
        <v>0</v>
      </c>
      <c r="BK116" s="6">
        <f t="shared" si="3"/>
        <v>0</v>
      </c>
    </row>
    <row r="117" spans="1:69" s="6" customFormat="1" x14ac:dyDescent="0.3">
      <c r="A117" s="9" t="s">
        <v>118</v>
      </c>
      <c r="B117" s="6">
        <f>B115</f>
        <v>39106379</v>
      </c>
      <c r="C117" s="6">
        <f t="shared" ref="C117:BK117" si="4">C115</f>
        <v>20934723</v>
      </c>
      <c r="D117" s="6">
        <f t="shared" si="4"/>
        <v>17959510</v>
      </c>
      <c r="E117" s="6">
        <f t="shared" si="4"/>
        <v>15566704</v>
      </c>
      <c r="F117" s="6">
        <f t="shared" si="4"/>
        <v>10756518</v>
      </c>
      <c r="G117" s="6">
        <f t="shared" si="4"/>
        <v>6925583</v>
      </c>
      <c r="H117" s="6">
        <f t="shared" si="4"/>
        <v>8735634</v>
      </c>
      <c r="I117" s="6">
        <f t="shared" si="4"/>
        <v>8921416</v>
      </c>
      <c r="J117" s="6">
        <f t="shared" si="4"/>
        <v>12854872</v>
      </c>
      <c r="K117" s="6">
        <f t="shared" si="4"/>
        <v>15898131</v>
      </c>
      <c r="L117" s="6">
        <f t="shared" si="4"/>
        <v>13994233</v>
      </c>
      <c r="M117" s="6">
        <f t="shared" si="4"/>
        <v>14256100</v>
      </c>
      <c r="N117" s="6">
        <f t="shared" si="4"/>
        <v>11707707</v>
      </c>
      <c r="O117" s="6">
        <f t="shared" si="4"/>
        <v>11739457</v>
      </c>
      <c r="P117" s="6">
        <f t="shared" si="4"/>
        <v>11264315</v>
      </c>
      <c r="Q117" s="6">
        <f t="shared" si="4"/>
        <v>0</v>
      </c>
      <c r="R117" s="6">
        <f t="shared" si="4"/>
        <v>0</v>
      </c>
      <c r="S117" s="6">
        <f t="shared" si="4"/>
        <v>0</v>
      </c>
      <c r="T117" s="6">
        <f t="shared" si="4"/>
        <v>0</v>
      </c>
      <c r="U117" s="6">
        <f t="shared" si="4"/>
        <v>0</v>
      </c>
      <c r="V117" s="6">
        <f t="shared" si="4"/>
        <v>0</v>
      </c>
      <c r="W117" s="6">
        <f t="shared" si="4"/>
        <v>0</v>
      </c>
      <c r="X117" s="6">
        <f t="shared" si="4"/>
        <v>0</v>
      </c>
      <c r="Y117" s="6">
        <f t="shared" si="4"/>
        <v>0</v>
      </c>
      <c r="Z117" s="6">
        <f t="shared" si="4"/>
        <v>0</v>
      </c>
      <c r="AA117" s="6">
        <f t="shared" si="4"/>
        <v>0</v>
      </c>
      <c r="AB117" s="6">
        <f t="shared" si="4"/>
        <v>0</v>
      </c>
      <c r="AC117" s="6">
        <f t="shared" si="4"/>
        <v>0</v>
      </c>
      <c r="AD117" s="6">
        <f t="shared" si="4"/>
        <v>0</v>
      </c>
      <c r="AE117" s="6">
        <f t="shared" si="4"/>
        <v>0</v>
      </c>
      <c r="AF117" s="6">
        <f t="shared" si="4"/>
        <v>0</v>
      </c>
      <c r="AG117" s="6">
        <f t="shared" si="4"/>
        <v>0</v>
      </c>
      <c r="AH117" s="6">
        <f t="shared" si="4"/>
        <v>0</v>
      </c>
      <c r="AI117" s="6">
        <f t="shared" si="4"/>
        <v>0</v>
      </c>
      <c r="AJ117" s="6">
        <f t="shared" si="4"/>
        <v>0</v>
      </c>
      <c r="AK117" s="6">
        <f t="shared" si="4"/>
        <v>0</v>
      </c>
      <c r="AL117" s="6">
        <f t="shared" si="4"/>
        <v>0</v>
      </c>
      <c r="AM117" s="6">
        <f t="shared" si="4"/>
        <v>0</v>
      </c>
      <c r="AN117" s="6">
        <f t="shared" si="4"/>
        <v>0</v>
      </c>
      <c r="AO117" s="6">
        <f t="shared" si="4"/>
        <v>0</v>
      </c>
      <c r="AP117" s="6">
        <f t="shared" si="4"/>
        <v>0</v>
      </c>
      <c r="AQ117" s="6">
        <f t="shared" si="4"/>
        <v>0</v>
      </c>
      <c r="AR117" s="6">
        <f t="shared" si="4"/>
        <v>0</v>
      </c>
      <c r="AS117" s="6">
        <f t="shared" si="4"/>
        <v>0</v>
      </c>
      <c r="AT117" s="6">
        <f t="shared" si="4"/>
        <v>0</v>
      </c>
      <c r="AU117" s="6">
        <f t="shared" si="4"/>
        <v>0</v>
      </c>
      <c r="AV117" s="6">
        <f t="shared" si="4"/>
        <v>0</v>
      </c>
      <c r="AW117" s="6">
        <f t="shared" si="4"/>
        <v>0</v>
      </c>
      <c r="AX117" s="6">
        <f t="shared" si="4"/>
        <v>0</v>
      </c>
      <c r="AY117" s="6">
        <f t="shared" si="4"/>
        <v>0</v>
      </c>
      <c r="AZ117" s="6">
        <f t="shared" si="4"/>
        <v>0</v>
      </c>
      <c r="BA117" s="6">
        <f t="shared" si="4"/>
        <v>0</v>
      </c>
      <c r="BB117" s="6">
        <f t="shared" si="4"/>
        <v>0</v>
      </c>
      <c r="BC117" s="6">
        <f t="shared" si="4"/>
        <v>0</v>
      </c>
      <c r="BD117" s="6">
        <f t="shared" si="4"/>
        <v>0</v>
      </c>
      <c r="BE117" s="6">
        <f t="shared" si="4"/>
        <v>0</v>
      </c>
      <c r="BF117" s="6">
        <f t="shared" si="4"/>
        <v>0</v>
      </c>
      <c r="BG117" s="6">
        <f t="shared" si="4"/>
        <v>0</v>
      </c>
      <c r="BH117" s="6">
        <f t="shared" si="4"/>
        <v>0</v>
      </c>
      <c r="BI117" s="6">
        <f t="shared" si="4"/>
        <v>0</v>
      </c>
      <c r="BJ117" s="6">
        <f t="shared" si="4"/>
        <v>0</v>
      </c>
      <c r="BK117" s="6">
        <f t="shared" si="4"/>
        <v>0</v>
      </c>
    </row>
    <row r="118" spans="1:69" s="10" customFormat="1" x14ac:dyDescent="0.3">
      <c r="A118" s="9" t="s">
        <v>119</v>
      </c>
      <c r="B118" s="10">
        <f>SUM(B116:B117)</f>
        <v>67490266</v>
      </c>
      <c r="C118" s="10">
        <f t="shared" ref="C118:BK118" si="5">SUM(C116:C117)</f>
        <v>43031866</v>
      </c>
      <c r="D118" s="10">
        <f t="shared" si="5"/>
        <v>35014191</v>
      </c>
      <c r="E118" s="10">
        <f t="shared" si="5"/>
        <v>31026786</v>
      </c>
      <c r="F118" s="10">
        <f t="shared" si="5"/>
        <v>26462958</v>
      </c>
      <c r="G118" s="10">
        <f t="shared" si="5"/>
        <v>17900073</v>
      </c>
      <c r="H118" s="10">
        <f t="shared" si="5"/>
        <v>17828211</v>
      </c>
      <c r="I118" s="10">
        <f t="shared" si="5"/>
        <v>18181050</v>
      </c>
      <c r="J118" s="10">
        <f t="shared" si="5"/>
        <v>19741212</v>
      </c>
      <c r="K118" s="10">
        <f t="shared" si="5"/>
        <v>20306746</v>
      </c>
      <c r="L118" s="10">
        <f t="shared" si="5"/>
        <v>19253538</v>
      </c>
      <c r="M118" s="10">
        <f t="shared" si="5"/>
        <v>19480454</v>
      </c>
      <c r="N118" s="10">
        <f t="shared" si="5"/>
        <v>17578325</v>
      </c>
      <c r="O118" s="10">
        <f t="shared" si="5"/>
        <v>17263130</v>
      </c>
      <c r="P118" s="10">
        <f t="shared" si="5"/>
        <v>17496345</v>
      </c>
      <c r="Q118" s="10">
        <f t="shared" si="5"/>
        <v>0</v>
      </c>
      <c r="R118" s="10">
        <f t="shared" si="5"/>
        <v>0</v>
      </c>
      <c r="S118" s="10">
        <f t="shared" si="5"/>
        <v>0</v>
      </c>
      <c r="T118" s="10">
        <f t="shared" si="5"/>
        <v>0</v>
      </c>
      <c r="U118" s="10">
        <f t="shared" si="5"/>
        <v>0</v>
      </c>
      <c r="V118" s="10">
        <f t="shared" si="5"/>
        <v>0</v>
      </c>
      <c r="W118" s="10">
        <f t="shared" si="5"/>
        <v>0</v>
      </c>
      <c r="X118" s="10">
        <f t="shared" si="5"/>
        <v>0</v>
      </c>
      <c r="Y118" s="10">
        <f t="shared" si="5"/>
        <v>0</v>
      </c>
      <c r="Z118" s="10">
        <f t="shared" si="5"/>
        <v>0</v>
      </c>
      <c r="AA118" s="10">
        <f t="shared" si="5"/>
        <v>0</v>
      </c>
      <c r="AB118" s="10">
        <f t="shared" si="5"/>
        <v>0</v>
      </c>
      <c r="AC118" s="10">
        <f t="shared" si="5"/>
        <v>0</v>
      </c>
      <c r="AD118" s="10">
        <f t="shared" si="5"/>
        <v>0</v>
      </c>
      <c r="AE118" s="10">
        <f t="shared" si="5"/>
        <v>0</v>
      </c>
      <c r="AF118" s="10">
        <f t="shared" si="5"/>
        <v>0</v>
      </c>
      <c r="AG118" s="10">
        <f t="shared" si="5"/>
        <v>0</v>
      </c>
      <c r="AH118" s="10">
        <f t="shared" si="5"/>
        <v>0</v>
      </c>
      <c r="AI118" s="10">
        <f t="shared" si="5"/>
        <v>0</v>
      </c>
      <c r="AJ118" s="10">
        <f t="shared" si="5"/>
        <v>0</v>
      </c>
      <c r="AK118" s="10">
        <f t="shared" si="5"/>
        <v>0</v>
      </c>
      <c r="AL118" s="10">
        <f t="shared" si="5"/>
        <v>0</v>
      </c>
      <c r="AM118" s="10">
        <f t="shared" si="5"/>
        <v>0</v>
      </c>
      <c r="AN118" s="10">
        <f t="shared" si="5"/>
        <v>0</v>
      </c>
      <c r="AO118" s="10">
        <f t="shared" si="5"/>
        <v>0</v>
      </c>
      <c r="AP118" s="10">
        <f t="shared" si="5"/>
        <v>0</v>
      </c>
      <c r="AQ118" s="10">
        <f t="shared" si="5"/>
        <v>0</v>
      </c>
      <c r="AR118" s="10">
        <f t="shared" si="5"/>
        <v>0</v>
      </c>
      <c r="AS118" s="10">
        <f t="shared" si="5"/>
        <v>0</v>
      </c>
      <c r="AT118" s="10">
        <f t="shared" si="5"/>
        <v>0</v>
      </c>
      <c r="AU118" s="10">
        <f t="shared" si="5"/>
        <v>0</v>
      </c>
      <c r="AV118" s="10">
        <f t="shared" si="5"/>
        <v>0</v>
      </c>
      <c r="AW118" s="10">
        <f t="shared" si="5"/>
        <v>0</v>
      </c>
      <c r="AX118" s="10">
        <f t="shared" si="5"/>
        <v>0</v>
      </c>
      <c r="AY118" s="10">
        <f t="shared" si="5"/>
        <v>0</v>
      </c>
      <c r="AZ118" s="10">
        <f t="shared" si="5"/>
        <v>0</v>
      </c>
      <c r="BA118" s="10">
        <f t="shared" si="5"/>
        <v>0</v>
      </c>
      <c r="BB118" s="10">
        <f t="shared" si="5"/>
        <v>0</v>
      </c>
      <c r="BC118" s="10">
        <f t="shared" si="5"/>
        <v>0</v>
      </c>
      <c r="BD118" s="10">
        <f t="shared" si="5"/>
        <v>0</v>
      </c>
      <c r="BE118" s="10">
        <f t="shared" si="5"/>
        <v>0</v>
      </c>
      <c r="BF118" s="10">
        <f t="shared" si="5"/>
        <v>0</v>
      </c>
      <c r="BG118" s="10">
        <f t="shared" si="5"/>
        <v>0</v>
      </c>
      <c r="BH118" s="10">
        <f t="shared" si="5"/>
        <v>0</v>
      </c>
      <c r="BI118" s="10">
        <f t="shared" si="5"/>
        <v>0</v>
      </c>
      <c r="BJ118" s="10">
        <f t="shared" si="5"/>
        <v>0</v>
      </c>
      <c r="BK118" s="10">
        <f t="shared" si="5"/>
        <v>0</v>
      </c>
    </row>
    <row r="119" spans="1:69" x14ac:dyDescent="0.3">
      <c r="A119" t="s">
        <v>22</v>
      </c>
      <c r="B119" s="11">
        <f>IFERROR(INDEX(B$3:B$116,MATCH($A$119,$A$3:$A$116,0),1),0)</f>
        <v>50618259</v>
      </c>
      <c r="C119" s="11">
        <f t="shared" ref="C119:AZ119" si="6">IFERROR(INDEX(C$3:C$116,MATCH($A$119,$A$3:$A$116,0),1),0)</f>
        <v>36600107</v>
      </c>
      <c r="D119" s="11">
        <f t="shared" si="6"/>
        <v>32343244</v>
      </c>
      <c r="E119" s="11">
        <f t="shared" si="6"/>
        <v>29340565</v>
      </c>
      <c r="F119" s="11">
        <f t="shared" si="6"/>
        <v>26450320</v>
      </c>
      <c r="G119" s="11">
        <f t="shared" si="6"/>
        <v>24912298</v>
      </c>
      <c r="H119" s="11">
        <f t="shared" si="6"/>
        <v>23916289</v>
      </c>
      <c r="I119" s="11">
        <f t="shared" si="6"/>
        <v>24292016</v>
      </c>
      <c r="J119" s="11">
        <f t="shared" si="6"/>
        <v>23112766</v>
      </c>
      <c r="K119" s="11">
        <f t="shared" si="6"/>
        <v>23180899</v>
      </c>
      <c r="L119" s="11">
        <f t="shared" si="6"/>
        <v>30587781</v>
      </c>
      <c r="M119" s="11">
        <f t="shared" si="6"/>
        <v>30803279</v>
      </c>
      <c r="N119" s="11">
        <f t="shared" si="6"/>
        <v>30110642</v>
      </c>
      <c r="O119" s="11">
        <f t="shared" si="6"/>
        <v>29672675</v>
      </c>
      <c r="P119" s="11">
        <f t="shared" si="6"/>
        <v>28667522</v>
      </c>
      <c r="Q119" s="11">
        <f t="shared" si="6"/>
        <v>0</v>
      </c>
      <c r="R119" s="11">
        <f t="shared" si="6"/>
        <v>0</v>
      </c>
      <c r="S119" s="11">
        <f t="shared" si="6"/>
        <v>0</v>
      </c>
      <c r="T119" s="11">
        <f t="shared" si="6"/>
        <v>0</v>
      </c>
      <c r="U119" s="11">
        <f t="shared" si="6"/>
        <v>0</v>
      </c>
      <c r="V119" s="11">
        <f t="shared" si="6"/>
        <v>0</v>
      </c>
      <c r="W119" s="11">
        <f t="shared" si="6"/>
        <v>0</v>
      </c>
      <c r="X119" s="11">
        <f t="shared" si="6"/>
        <v>0</v>
      </c>
      <c r="Y119" s="11">
        <f t="shared" si="6"/>
        <v>0</v>
      </c>
      <c r="Z119" s="11">
        <f t="shared" si="6"/>
        <v>0</v>
      </c>
      <c r="AA119" s="11">
        <f t="shared" si="6"/>
        <v>0</v>
      </c>
      <c r="AB119" s="11">
        <f t="shared" si="6"/>
        <v>0</v>
      </c>
      <c r="AC119" s="11">
        <f t="shared" si="6"/>
        <v>0</v>
      </c>
      <c r="AD119" s="11">
        <f t="shared" si="6"/>
        <v>0</v>
      </c>
      <c r="AE119" s="11">
        <f t="shared" si="6"/>
        <v>0</v>
      </c>
      <c r="AF119" s="11">
        <f t="shared" si="6"/>
        <v>0</v>
      </c>
      <c r="AG119" s="11">
        <f t="shared" si="6"/>
        <v>0</v>
      </c>
      <c r="AH119" s="11">
        <f t="shared" si="6"/>
        <v>0</v>
      </c>
      <c r="AI119" s="11">
        <f t="shared" si="6"/>
        <v>0</v>
      </c>
      <c r="AJ119" s="11">
        <f t="shared" si="6"/>
        <v>0</v>
      </c>
      <c r="AK119" s="11">
        <f t="shared" si="6"/>
        <v>0</v>
      </c>
      <c r="AL119" s="11">
        <f t="shared" si="6"/>
        <v>0</v>
      </c>
      <c r="AM119" s="11">
        <f t="shared" si="6"/>
        <v>0</v>
      </c>
      <c r="AN119" s="11">
        <f t="shared" si="6"/>
        <v>0</v>
      </c>
      <c r="AO119" s="11">
        <f t="shared" si="6"/>
        <v>0</v>
      </c>
      <c r="AP119" s="11">
        <f t="shared" si="6"/>
        <v>0</v>
      </c>
      <c r="AQ119" s="11">
        <f t="shared" si="6"/>
        <v>0</v>
      </c>
      <c r="AR119" s="11">
        <f t="shared" si="6"/>
        <v>0</v>
      </c>
      <c r="AS119" s="11">
        <f t="shared" si="6"/>
        <v>0</v>
      </c>
      <c r="AT119" s="11">
        <f t="shared" si="6"/>
        <v>0</v>
      </c>
      <c r="AU119" s="11">
        <f t="shared" si="6"/>
        <v>0</v>
      </c>
      <c r="AV119" s="11">
        <f t="shared" si="6"/>
        <v>0</v>
      </c>
      <c r="AW119" s="11">
        <f t="shared" si="6"/>
        <v>0</v>
      </c>
      <c r="AX119" s="11">
        <f t="shared" si="6"/>
        <v>0</v>
      </c>
      <c r="AY119" s="11">
        <f t="shared" si="6"/>
        <v>0</v>
      </c>
      <c r="AZ119" s="11">
        <f t="shared" si="6"/>
        <v>0</v>
      </c>
      <c r="BA119" s="6"/>
    </row>
    <row r="120" spans="1:69" x14ac:dyDescent="0.3">
      <c r="A120" t="s">
        <v>36</v>
      </c>
      <c r="B120" s="11">
        <f>IFERROR(INDEX(B$3:B$116,MATCH($A$120,$A$3:$A$116,0),1),0)</f>
        <v>38679055</v>
      </c>
      <c r="C120" s="11">
        <f t="shared" ref="C120:AZ120" si="7">IFERROR(INDEX(C$3:C$116,MATCH($A$120,$A$3:$A$116,0),1),0)</f>
        <v>30601906</v>
      </c>
      <c r="D120" s="11">
        <f t="shared" si="7"/>
        <v>25738864</v>
      </c>
      <c r="E120" s="11">
        <f t="shared" si="7"/>
        <v>21489520</v>
      </c>
      <c r="F120" s="11">
        <f t="shared" si="7"/>
        <v>17479223</v>
      </c>
      <c r="G120" s="11">
        <f t="shared" si="7"/>
        <v>13926100</v>
      </c>
      <c r="H120" s="11">
        <f t="shared" si="7"/>
        <v>12697791</v>
      </c>
      <c r="I120" s="11">
        <f t="shared" si="7"/>
        <v>11747555</v>
      </c>
      <c r="J120" s="11">
        <f t="shared" si="7"/>
        <v>11566644</v>
      </c>
      <c r="K120" s="11">
        <f t="shared" si="7"/>
        <v>10474047</v>
      </c>
      <c r="L120" s="11">
        <f t="shared" si="7"/>
        <v>10366498</v>
      </c>
      <c r="M120" s="11">
        <f t="shared" si="7"/>
        <v>9968061</v>
      </c>
      <c r="N120" s="11">
        <f t="shared" si="7"/>
        <v>9816146</v>
      </c>
      <c r="O120" s="11">
        <f t="shared" si="7"/>
        <v>10534314</v>
      </c>
      <c r="P120" s="11">
        <f t="shared" si="7"/>
        <v>10002175</v>
      </c>
      <c r="Q120" s="11">
        <f t="shared" si="7"/>
        <v>0</v>
      </c>
      <c r="R120" s="11">
        <f t="shared" si="7"/>
        <v>0</v>
      </c>
      <c r="S120" s="11">
        <f t="shared" si="7"/>
        <v>0</v>
      </c>
      <c r="T120" s="11">
        <f t="shared" si="7"/>
        <v>0</v>
      </c>
      <c r="U120" s="11">
        <f t="shared" si="7"/>
        <v>0</v>
      </c>
      <c r="V120" s="11">
        <f t="shared" si="7"/>
        <v>0</v>
      </c>
      <c r="W120" s="11">
        <f t="shared" si="7"/>
        <v>0</v>
      </c>
      <c r="X120" s="11">
        <f t="shared" si="7"/>
        <v>0</v>
      </c>
      <c r="Y120" s="11">
        <f t="shared" si="7"/>
        <v>0</v>
      </c>
      <c r="Z120" s="11">
        <f t="shared" si="7"/>
        <v>0</v>
      </c>
      <c r="AA120" s="11">
        <f t="shared" si="7"/>
        <v>0</v>
      </c>
      <c r="AB120" s="11">
        <f t="shared" si="7"/>
        <v>0</v>
      </c>
      <c r="AC120" s="11">
        <f t="shared" si="7"/>
        <v>0</v>
      </c>
      <c r="AD120" s="11">
        <f t="shared" si="7"/>
        <v>0</v>
      </c>
      <c r="AE120" s="11">
        <f t="shared" si="7"/>
        <v>0</v>
      </c>
      <c r="AF120" s="11">
        <f t="shared" si="7"/>
        <v>0</v>
      </c>
      <c r="AG120" s="11">
        <f t="shared" si="7"/>
        <v>0</v>
      </c>
      <c r="AH120" s="11">
        <f t="shared" si="7"/>
        <v>0</v>
      </c>
      <c r="AI120" s="11">
        <f t="shared" si="7"/>
        <v>0</v>
      </c>
      <c r="AJ120" s="11">
        <f t="shared" si="7"/>
        <v>0</v>
      </c>
      <c r="AK120" s="11">
        <f t="shared" si="7"/>
        <v>0</v>
      </c>
      <c r="AL120" s="11">
        <f t="shared" si="7"/>
        <v>0</v>
      </c>
      <c r="AM120" s="11">
        <f t="shared" si="7"/>
        <v>0</v>
      </c>
      <c r="AN120" s="11">
        <f t="shared" si="7"/>
        <v>0</v>
      </c>
      <c r="AO120" s="11">
        <f t="shared" si="7"/>
        <v>0</v>
      </c>
      <c r="AP120" s="11">
        <f t="shared" si="7"/>
        <v>0</v>
      </c>
      <c r="AQ120" s="11">
        <f t="shared" si="7"/>
        <v>0</v>
      </c>
      <c r="AR120" s="11">
        <f t="shared" si="7"/>
        <v>0</v>
      </c>
      <c r="AS120" s="11">
        <f t="shared" si="7"/>
        <v>0</v>
      </c>
      <c r="AT120" s="11">
        <f t="shared" si="7"/>
        <v>0</v>
      </c>
      <c r="AU120" s="11">
        <f t="shared" si="7"/>
        <v>0</v>
      </c>
      <c r="AV120" s="11">
        <f t="shared" si="7"/>
        <v>0</v>
      </c>
      <c r="AW120" s="11">
        <f t="shared" si="7"/>
        <v>0</v>
      </c>
      <c r="AX120" s="11">
        <f t="shared" si="7"/>
        <v>0</v>
      </c>
      <c r="AY120" s="11">
        <f t="shared" si="7"/>
        <v>0</v>
      </c>
      <c r="AZ120" s="11">
        <f t="shared" si="7"/>
        <v>0</v>
      </c>
      <c r="BA120" s="6"/>
    </row>
    <row r="121" spans="1:69" x14ac:dyDescent="0.3">
      <c r="A121" s="12" t="s">
        <v>120</v>
      </c>
      <c r="B121" s="6">
        <f>SUM(B119:B120)</f>
        <v>89297314</v>
      </c>
      <c r="C121" s="6">
        <f t="shared" ref="C121:AZ121" si="8">SUM(C119:C120)</f>
        <v>67202013</v>
      </c>
      <c r="D121" s="6">
        <f t="shared" si="8"/>
        <v>58082108</v>
      </c>
      <c r="E121" s="6">
        <f t="shared" si="8"/>
        <v>50830085</v>
      </c>
      <c r="F121" s="6">
        <f t="shared" si="8"/>
        <v>43929543</v>
      </c>
      <c r="G121" s="6">
        <f t="shared" si="8"/>
        <v>38838398</v>
      </c>
      <c r="H121" s="6">
        <f t="shared" si="8"/>
        <v>36614080</v>
      </c>
      <c r="I121" s="6">
        <f t="shared" si="8"/>
        <v>36039571</v>
      </c>
      <c r="J121" s="6">
        <f t="shared" si="8"/>
        <v>34679410</v>
      </c>
      <c r="K121" s="6">
        <f t="shared" si="8"/>
        <v>33654946</v>
      </c>
      <c r="L121" s="6">
        <f t="shared" si="8"/>
        <v>40954279</v>
      </c>
      <c r="M121" s="6">
        <f t="shared" si="8"/>
        <v>40771340</v>
      </c>
      <c r="N121" s="6">
        <f t="shared" si="8"/>
        <v>39926788</v>
      </c>
      <c r="O121" s="6">
        <f t="shared" si="8"/>
        <v>40206989</v>
      </c>
      <c r="P121" s="6">
        <f t="shared" si="8"/>
        <v>38669697</v>
      </c>
      <c r="Q121" s="6">
        <f t="shared" si="8"/>
        <v>0</v>
      </c>
      <c r="R121" s="6">
        <f t="shared" si="8"/>
        <v>0</v>
      </c>
      <c r="S121" s="6">
        <f t="shared" si="8"/>
        <v>0</v>
      </c>
      <c r="T121" s="6">
        <f t="shared" si="8"/>
        <v>0</v>
      </c>
      <c r="U121" s="6">
        <f t="shared" si="8"/>
        <v>0</v>
      </c>
      <c r="V121" s="6">
        <f t="shared" si="8"/>
        <v>0</v>
      </c>
      <c r="W121" s="6">
        <f t="shared" si="8"/>
        <v>0</v>
      </c>
      <c r="X121" s="6">
        <f t="shared" si="8"/>
        <v>0</v>
      </c>
      <c r="Y121" s="6">
        <f t="shared" si="8"/>
        <v>0</v>
      </c>
      <c r="Z121" s="6">
        <f t="shared" si="8"/>
        <v>0</v>
      </c>
      <c r="AA121" s="6">
        <f t="shared" si="8"/>
        <v>0</v>
      </c>
      <c r="AB121" s="6">
        <f t="shared" si="8"/>
        <v>0</v>
      </c>
      <c r="AC121" s="6">
        <f t="shared" si="8"/>
        <v>0</v>
      </c>
      <c r="AD121" s="6">
        <f t="shared" si="8"/>
        <v>0</v>
      </c>
      <c r="AE121" s="6">
        <f t="shared" si="8"/>
        <v>0</v>
      </c>
      <c r="AF121" s="6">
        <f t="shared" si="8"/>
        <v>0</v>
      </c>
      <c r="AG121" s="6">
        <f t="shared" si="8"/>
        <v>0</v>
      </c>
      <c r="AH121" s="6">
        <f t="shared" si="8"/>
        <v>0</v>
      </c>
      <c r="AI121" s="6">
        <f t="shared" si="8"/>
        <v>0</v>
      </c>
      <c r="AJ121" s="6">
        <f t="shared" si="8"/>
        <v>0</v>
      </c>
      <c r="AK121" s="6">
        <f t="shared" si="8"/>
        <v>0</v>
      </c>
      <c r="AL121" s="6">
        <f t="shared" si="8"/>
        <v>0</v>
      </c>
      <c r="AM121" s="6">
        <f t="shared" si="8"/>
        <v>0</v>
      </c>
      <c r="AN121" s="6">
        <f t="shared" si="8"/>
        <v>0</v>
      </c>
      <c r="AO121" s="6">
        <f t="shared" si="8"/>
        <v>0</v>
      </c>
      <c r="AP121" s="6">
        <f t="shared" si="8"/>
        <v>0</v>
      </c>
      <c r="AQ121" s="6">
        <f t="shared" si="8"/>
        <v>0</v>
      </c>
      <c r="AR121" s="6">
        <f t="shared" si="8"/>
        <v>0</v>
      </c>
      <c r="AS121" s="6">
        <f t="shared" si="8"/>
        <v>0</v>
      </c>
      <c r="AT121" s="6">
        <f t="shared" si="8"/>
        <v>0</v>
      </c>
      <c r="AU121" s="6">
        <f t="shared" si="8"/>
        <v>0</v>
      </c>
      <c r="AV121" s="6">
        <f t="shared" si="8"/>
        <v>0</v>
      </c>
      <c r="AW121" s="6">
        <f t="shared" si="8"/>
        <v>0</v>
      </c>
      <c r="AX121" s="6">
        <f t="shared" si="8"/>
        <v>0</v>
      </c>
      <c r="AY121" s="6">
        <f t="shared" si="8"/>
        <v>0</v>
      </c>
      <c r="AZ121" s="6">
        <f t="shared" si="8"/>
        <v>0</v>
      </c>
    </row>
    <row r="122" spans="1:69" s="6" customFormat="1" x14ac:dyDescent="0.3">
      <c r="A122" s="9" t="s">
        <v>121</v>
      </c>
      <c r="B122" s="6" t="e">
        <f t="shared" ref="B122:BK122" si="9">+B10+B11</f>
        <v>#VALUE!</v>
      </c>
      <c r="C122" s="6" t="e">
        <f t="shared" si="9"/>
        <v>#VALUE!</v>
      </c>
      <c r="D122" s="6" t="e">
        <f t="shared" si="9"/>
        <v>#VALUE!</v>
      </c>
      <c r="E122" s="6" t="e">
        <f t="shared" si="9"/>
        <v>#VALUE!</v>
      </c>
      <c r="F122" s="6" t="e">
        <f t="shared" si="9"/>
        <v>#VALUE!</v>
      </c>
      <c r="G122" s="6" t="e">
        <f t="shared" si="9"/>
        <v>#VALUE!</v>
      </c>
      <c r="H122" s="6" t="e">
        <f t="shared" si="9"/>
        <v>#VALUE!</v>
      </c>
      <c r="I122" s="6" t="e">
        <f t="shared" si="9"/>
        <v>#VALUE!</v>
      </c>
      <c r="J122" s="6" t="e">
        <f t="shared" si="9"/>
        <v>#VALUE!</v>
      </c>
      <c r="K122" s="6" t="e">
        <f t="shared" si="9"/>
        <v>#VALUE!</v>
      </c>
      <c r="L122" s="6" t="e">
        <f t="shared" si="9"/>
        <v>#VALUE!</v>
      </c>
      <c r="M122" s="6" t="e">
        <f t="shared" si="9"/>
        <v>#VALUE!</v>
      </c>
      <c r="N122" s="6" t="e">
        <f t="shared" si="9"/>
        <v>#VALUE!</v>
      </c>
      <c r="O122" s="6" t="e">
        <f t="shared" si="9"/>
        <v>#VALUE!</v>
      </c>
      <c r="P122" s="6">
        <f t="shared" si="9"/>
        <v>1269507</v>
      </c>
      <c r="Q122" s="6">
        <f t="shared" si="9"/>
        <v>0</v>
      </c>
      <c r="R122" s="6">
        <f t="shared" si="9"/>
        <v>0</v>
      </c>
      <c r="S122" s="6">
        <f t="shared" si="9"/>
        <v>0</v>
      </c>
      <c r="T122" s="6">
        <f t="shared" si="9"/>
        <v>0</v>
      </c>
      <c r="U122" s="6">
        <f t="shared" si="9"/>
        <v>0</v>
      </c>
      <c r="V122" s="6">
        <f t="shared" si="9"/>
        <v>0</v>
      </c>
      <c r="W122" s="6">
        <f t="shared" si="9"/>
        <v>0</v>
      </c>
      <c r="X122" s="6">
        <f t="shared" si="9"/>
        <v>0</v>
      </c>
      <c r="Y122" s="6">
        <f t="shared" si="9"/>
        <v>0</v>
      </c>
      <c r="Z122" s="6">
        <f t="shared" si="9"/>
        <v>0</v>
      </c>
      <c r="AA122" s="6">
        <f t="shared" si="9"/>
        <v>0</v>
      </c>
      <c r="AB122" s="6">
        <f t="shared" si="9"/>
        <v>0</v>
      </c>
      <c r="AC122" s="6">
        <f t="shared" si="9"/>
        <v>0</v>
      </c>
      <c r="AD122" s="6">
        <f t="shared" si="9"/>
        <v>0</v>
      </c>
      <c r="AE122" s="6">
        <f t="shared" si="9"/>
        <v>0</v>
      </c>
      <c r="AF122" s="6">
        <f t="shared" si="9"/>
        <v>0</v>
      </c>
      <c r="AG122" s="6">
        <f t="shared" si="9"/>
        <v>0</v>
      </c>
      <c r="AH122" s="6">
        <f t="shared" si="9"/>
        <v>0</v>
      </c>
      <c r="AI122" s="6">
        <f t="shared" si="9"/>
        <v>0</v>
      </c>
      <c r="AJ122" s="6">
        <f t="shared" si="9"/>
        <v>0</v>
      </c>
      <c r="AK122" s="6">
        <f t="shared" si="9"/>
        <v>0</v>
      </c>
      <c r="AL122" s="6">
        <f t="shared" si="9"/>
        <v>0</v>
      </c>
      <c r="AM122" s="6">
        <f t="shared" si="9"/>
        <v>0</v>
      </c>
      <c r="AN122" s="6">
        <f t="shared" si="9"/>
        <v>0</v>
      </c>
      <c r="AO122" s="6">
        <f t="shared" si="9"/>
        <v>0</v>
      </c>
      <c r="AP122" s="6">
        <f t="shared" si="9"/>
        <v>0</v>
      </c>
      <c r="AQ122" s="6">
        <f t="shared" si="9"/>
        <v>0</v>
      </c>
      <c r="AR122" s="6">
        <f t="shared" si="9"/>
        <v>0</v>
      </c>
      <c r="AS122" s="6">
        <f t="shared" si="9"/>
        <v>0</v>
      </c>
      <c r="AT122" s="6">
        <f t="shared" si="9"/>
        <v>0</v>
      </c>
      <c r="AU122" s="6">
        <f t="shared" si="9"/>
        <v>0</v>
      </c>
      <c r="AV122" s="6">
        <f t="shared" si="9"/>
        <v>0</v>
      </c>
      <c r="AW122" s="6">
        <f t="shared" si="9"/>
        <v>0</v>
      </c>
      <c r="AX122" s="6">
        <f t="shared" si="9"/>
        <v>0</v>
      </c>
      <c r="AY122" s="6">
        <f t="shared" si="9"/>
        <v>0</v>
      </c>
      <c r="AZ122" s="6">
        <f t="shared" si="9"/>
        <v>0</v>
      </c>
      <c r="BA122" s="6">
        <f t="shared" si="9"/>
        <v>0</v>
      </c>
      <c r="BB122" s="6">
        <f t="shared" si="9"/>
        <v>0</v>
      </c>
      <c r="BC122" s="6">
        <f t="shared" si="9"/>
        <v>0</v>
      </c>
      <c r="BD122" s="6">
        <f t="shared" si="9"/>
        <v>0</v>
      </c>
      <c r="BE122" s="6">
        <f t="shared" si="9"/>
        <v>0</v>
      </c>
      <c r="BF122" s="6">
        <f t="shared" si="9"/>
        <v>0</v>
      </c>
      <c r="BG122" s="6">
        <f t="shared" si="9"/>
        <v>0</v>
      </c>
      <c r="BH122" s="6">
        <f t="shared" si="9"/>
        <v>0</v>
      </c>
      <c r="BI122" s="6">
        <f t="shared" si="9"/>
        <v>0</v>
      </c>
      <c r="BJ122" s="6">
        <f t="shared" si="9"/>
        <v>0</v>
      </c>
      <c r="BK122" s="6">
        <f t="shared" si="9"/>
        <v>0</v>
      </c>
    </row>
    <row r="123" spans="1:69" x14ac:dyDescent="0.3">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69" x14ac:dyDescent="0.3">
      <c r="A124" s="13" t="s">
        <v>122</v>
      </c>
    </row>
    <row r="125" spans="1:69" s="3" customFormat="1" x14ac:dyDescent="0.3">
      <c r="A125" t="s">
        <v>1</v>
      </c>
      <c r="B125" t="s">
        <v>123</v>
      </c>
      <c r="C125" t="s">
        <v>124</v>
      </c>
      <c r="D125" t="s">
        <v>125</v>
      </c>
      <c r="E125" t="s">
        <v>126</v>
      </c>
      <c r="F125" t="s">
        <v>127</v>
      </c>
      <c r="G125" t="s">
        <v>128</v>
      </c>
      <c r="H125" t="s">
        <v>129</v>
      </c>
      <c r="I125" t="s">
        <v>130</v>
      </c>
      <c r="J125" t="s">
        <v>131</v>
      </c>
      <c r="K125" t="s">
        <v>132</v>
      </c>
      <c r="L125" t="s">
        <v>133</v>
      </c>
      <c r="M125" t="s">
        <v>134</v>
      </c>
      <c r="N125" t="s">
        <v>135</v>
      </c>
      <c r="O125" t="s">
        <v>136</v>
      </c>
      <c r="P125" t="s">
        <v>137</v>
      </c>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s="2"/>
      <c r="BE125" s="2"/>
      <c r="BF125" s="2"/>
      <c r="BG125" s="2"/>
      <c r="BH125" s="2"/>
      <c r="BI125" s="2"/>
      <c r="BJ125" s="2"/>
      <c r="BK125" s="2"/>
      <c r="BL125" s="2"/>
      <c r="BM125" s="2"/>
      <c r="BN125" s="2"/>
      <c r="BO125" s="2"/>
      <c r="BP125" s="2"/>
      <c r="BQ125" s="2"/>
    </row>
    <row r="126" spans="1:69" x14ac:dyDescent="0.3">
      <c r="A126" t="s">
        <v>138</v>
      </c>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row>
    <row r="127" spans="1:69" x14ac:dyDescent="0.3">
      <c r="A127" t="s">
        <v>139</v>
      </c>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row>
    <row r="128" spans="1:69" x14ac:dyDescent="0.3">
      <c r="A128" t="s">
        <v>140</v>
      </c>
      <c r="B128">
        <v>3443711</v>
      </c>
      <c r="C128">
        <v>3107710</v>
      </c>
      <c r="D128">
        <v>2829681</v>
      </c>
      <c r="E128">
        <v>2307069</v>
      </c>
      <c r="F128">
        <v>1917457</v>
      </c>
      <c r="G128">
        <v>1725385</v>
      </c>
      <c r="H128">
        <v>1706004</v>
      </c>
      <c r="I128">
        <v>1624679</v>
      </c>
      <c r="J128">
        <v>1624477</v>
      </c>
      <c r="K128">
        <v>1900735</v>
      </c>
      <c r="L128">
        <v>2060749</v>
      </c>
      <c r="M128">
        <v>1958255</v>
      </c>
      <c r="N128">
        <v>2062351</v>
      </c>
      <c r="O128">
        <v>2086772</v>
      </c>
      <c r="P128">
        <v>1810506</v>
      </c>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s="6"/>
      <c r="BE128" s="6"/>
      <c r="BF128" s="6"/>
      <c r="BG128" s="6"/>
      <c r="BH128" s="6"/>
      <c r="BI128" s="6"/>
      <c r="BJ128" s="6"/>
      <c r="BK128" s="6"/>
      <c r="BL128" s="6"/>
      <c r="BM128" s="6"/>
      <c r="BN128" s="6"/>
      <c r="BO128" s="6"/>
      <c r="BP128" s="6"/>
      <c r="BQ128" s="6"/>
    </row>
    <row r="129" spans="1:69" x14ac:dyDescent="0.3">
      <c r="A129" t="s">
        <v>141</v>
      </c>
      <c r="B129">
        <v>3443697</v>
      </c>
      <c r="C129">
        <v>3107707</v>
      </c>
      <c r="D129">
        <v>2829677</v>
      </c>
      <c r="E129">
        <v>2307069</v>
      </c>
      <c r="F129">
        <v>1917441</v>
      </c>
      <c r="G129">
        <v>1725385</v>
      </c>
      <c r="H129">
        <v>1705991</v>
      </c>
      <c r="I129">
        <v>1624679</v>
      </c>
      <c r="J129">
        <v>1623947</v>
      </c>
      <c r="K129">
        <v>1900711</v>
      </c>
      <c r="L129">
        <v>2060749</v>
      </c>
      <c r="M129">
        <v>1957952</v>
      </c>
      <c r="N129">
        <v>2061925</v>
      </c>
      <c r="O129">
        <v>2085465</v>
      </c>
      <c r="P129">
        <v>1809813.75</v>
      </c>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s="6"/>
      <c r="BE129" s="6"/>
      <c r="BF129" s="6"/>
      <c r="BG129" s="6"/>
      <c r="BH129" s="6"/>
      <c r="BI129" s="6"/>
      <c r="BJ129" s="6"/>
      <c r="BK129" s="6"/>
      <c r="BL129" s="6"/>
      <c r="BM129" s="6"/>
      <c r="BN129" s="6"/>
      <c r="BO129" s="6"/>
      <c r="BP129" s="6"/>
      <c r="BQ129" s="6"/>
    </row>
    <row r="130" spans="1:69" x14ac:dyDescent="0.3">
      <c r="A130" t="s">
        <v>142</v>
      </c>
      <c r="B130">
        <v>14</v>
      </c>
      <c r="C130">
        <v>3</v>
      </c>
      <c r="D130">
        <v>4</v>
      </c>
      <c r="E130">
        <v>0</v>
      </c>
      <c r="F130">
        <v>16</v>
      </c>
      <c r="G130">
        <v>0</v>
      </c>
      <c r="H130">
        <v>13</v>
      </c>
      <c r="I130">
        <v>0</v>
      </c>
      <c r="J130">
        <v>530</v>
      </c>
      <c r="K130">
        <v>24</v>
      </c>
      <c r="L130">
        <v>0</v>
      </c>
      <c r="M130">
        <v>303</v>
      </c>
      <c r="N130">
        <v>426</v>
      </c>
      <c r="O130">
        <v>1307</v>
      </c>
      <c r="P130">
        <v>692.25</v>
      </c>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s="6"/>
      <c r="BE130" s="6"/>
      <c r="BF130" s="6"/>
      <c r="BG130" s="6"/>
      <c r="BH130" s="6"/>
      <c r="BI130" s="6"/>
      <c r="BJ130" s="6"/>
      <c r="BK130" s="6"/>
      <c r="BL130" s="6"/>
      <c r="BM130" s="6"/>
      <c r="BN130" s="6"/>
      <c r="BO130" s="6"/>
      <c r="BP130" s="6"/>
      <c r="BQ130" s="6"/>
    </row>
    <row r="131" spans="1:69" x14ac:dyDescent="0.3">
      <c r="A131" t="s">
        <v>143</v>
      </c>
      <c r="B131">
        <v>946054</v>
      </c>
      <c r="C131">
        <v>852135</v>
      </c>
      <c r="D131">
        <v>901521</v>
      </c>
      <c r="E131">
        <v>970865</v>
      </c>
      <c r="F131">
        <v>829490</v>
      </c>
      <c r="G131">
        <v>793847</v>
      </c>
      <c r="H131">
        <v>797910</v>
      </c>
      <c r="I131">
        <v>841230</v>
      </c>
      <c r="J131">
        <v>830454</v>
      </c>
      <c r="K131">
        <v>905345</v>
      </c>
      <c r="L131">
        <v>828702</v>
      </c>
      <c r="M131">
        <v>733243</v>
      </c>
      <c r="N131">
        <v>563289</v>
      </c>
      <c r="O131">
        <v>699667</v>
      </c>
      <c r="P131">
        <v>637809</v>
      </c>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s="6"/>
      <c r="BE131" s="6"/>
      <c r="BF131" s="6"/>
      <c r="BG131" s="6"/>
      <c r="BH131" s="6"/>
      <c r="BI131" s="6"/>
      <c r="BJ131" s="6"/>
      <c r="BK131" s="6"/>
      <c r="BL131" s="6"/>
      <c r="BM131" s="6"/>
      <c r="BN131" s="6"/>
      <c r="BO131" s="6"/>
      <c r="BP131" s="6"/>
      <c r="BQ131" s="6"/>
    </row>
    <row r="132" spans="1:69" x14ac:dyDescent="0.3">
      <c r="A132" t="s">
        <v>144</v>
      </c>
      <c r="B132">
        <v>4389765</v>
      </c>
      <c r="C132">
        <v>3959845</v>
      </c>
      <c r="D132">
        <v>3731202</v>
      </c>
      <c r="E132">
        <v>3277934</v>
      </c>
      <c r="F132">
        <v>2746947</v>
      </c>
      <c r="G132">
        <v>2519232</v>
      </c>
      <c r="H132">
        <v>2503914</v>
      </c>
      <c r="I132">
        <v>2465909</v>
      </c>
      <c r="J132">
        <v>2454931</v>
      </c>
      <c r="K132">
        <v>2806080</v>
      </c>
      <c r="L132">
        <v>2889451</v>
      </c>
      <c r="M132">
        <v>2691498</v>
      </c>
      <c r="N132">
        <v>2625640</v>
      </c>
      <c r="O132">
        <v>2786439</v>
      </c>
      <c r="P132">
        <v>2448315</v>
      </c>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s="6"/>
      <c r="BE132" s="6"/>
      <c r="BF132" s="6"/>
      <c r="BG132" s="6"/>
      <c r="BH132" s="6"/>
      <c r="BI132" s="6"/>
      <c r="BJ132" s="6"/>
      <c r="BK132" s="6"/>
      <c r="BL132" s="6"/>
      <c r="BM132" s="6"/>
      <c r="BN132" s="6"/>
      <c r="BO132" s="6"/>
      <c r="BP132" s="6"/>
      <c r="BQ132" s="6"/>
    </row>
    <row r="133" spans="1:69" x14ac:dyDescent="0.3">
      <c r="A133" t="s">
        <v>145</v>
      </c>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s="6"/>
      <c r="BE133" s="6"/>
      <c r="BF133" s="6"/>
      <c r="BG133" s="6"/>
      <c r="BH133" s="6"/>
      <c r="BI133" s="6"/>
      <c r="BJ133" s="6"/>
      <c r="BK133" s="6"/>
      <c r="BL133" s="6"/>
      <c r="BM133" s="6"/>
      <c r="BN133" s="6"/>
      <c r="BO133" s="6"/>
      <c r="BP133" s="6"/>
      <c r="BQ133" s="6"/>
    </row>
    <row r="134" spans="1:69" x14ac:dyDescent="0.3">
      <c r="A134" t="s">
        <v>146</v>
      </c>
      <c r="B134">
        <v>1436179</v>
      </c>
      <c r="C134">
        <v>1442116</v>
      </c>
      <c r="D134">
        <v>1562582</v>
      </c>
      <c r="E134">
        <v>1455346</v>
      </c>
      <c r="F134">
        <v>1017332</v>
      </c>
      <c r="G134">
        <v>863594</v>
      </c>
      <c r="H134">
        <v>866130</v>
      </c>
      <c r="I134">
        <v>796838</v>
      </c>
      <c r="J134">
        <v>718203</v>
      </c>
      <c r="K134">
        <v>904284</v>
      </c>
      <c r="L134">
        <v>798743</v>
      </c>
      <c r="M134">
        <v>934705</v>
      </c>
      <c r="N134">
        <v>937164</v>
      </c>
      <c r="O134">
        <v>954650</v>
      </c>
      <c r="P134">
        <v>838734.5</v>
      </c>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s="6"/>
      <c r="BE134" s="6"/>
      <c r="BF134" s="6"/>
      <c r="BG134" s="6"/>
      <c r="BH134" s="6"/>
      <c r="BI134" s="6"/>
      <c r="BJ134" s="6"/>
      <c r="BK134" s="6"/>
      <c r="BL134" s="6"/>
      <c r="BM134" s="6"/>
      <c r="BN134" s="6"/>
      <c r="BO134" s="6"/>
      <c r="BP134" s="6"/>
      <c r="BQ134" s="6"/>
    </row>
    <row r="135" spans="1:69" x14ac:dyDescent="0.3">
      <c r="A135" t="s">
        <v>147</v>
      </c>
      <c r="B135">
        <v>1436179</v>
      </c>
      <c r="C135">
        <v>1442116</v>
      </c>
      <c r="D135">
        <v>1562582</v>
      </c>
      <c r="E135">
        <v>1455346</v>
      </c>
      <c r="F135">
        <v>1017332</v>
      </c>
      <c r="G135">
        <v>863594</v>
      </c>
      <c r="H135">
        <v>866130</v>
      </c>
      <c r="I135">
        <v>796838</v>
      </c>
      <c r="J135">
        <v>718203</v>
      </c>
      <c r="K135">
        <v>904284</v>
      </c>
      <c r="L135">
        <v>798743</v>
      </c>
      <c r="M135">
        <v>934705</v>
      </c>
      <c r="N135">
        <v>937164</v>
      </c>
      <c r="O135">
        <v>954650</v>
      </c>
      <c r="P135">
        <v>838734.5</v>
      </c>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s="6"/>
      <c r="BE135" s="6"/>
      <c r="BF135" s="6"/>
      <c r="BG135" s="6"/>
      <c r="BH135" s="6"/>
      <c r="BI135" s="6"/>
      <c r="BJ135" s="6"/>
      <c r="BK135" s="6"/>
      <c r="BL135" s="6"/>
      <c r="BM135" s="6"/>
      <c r="BN135" s="6"/>
      <c r="BO135" s="6"/>
      <c r="BP135" s="6"/>
      <c r="BQ135" s="6"/>
    </row>
    <row r="136" spans="1:69" x14ac:dyDescent="0.3">
      <c r="A136" t="s">
        <v>148</v>
      </c>
      <c r="B136">
        <v>340275</v>
      </c>
      <c r="C136">
        <v>336180</v>
      </c>
      <c r="D136">
        <v>129323</v>
      </c>
      <c r="E136">
        <v>186829</v>
      </c>
      <c r="F136">
        <v>100262</v>
      </c>
      <c r="G136">
        <v>127230</v>
      </c>
      <c r="H136">
        <v>37510</v>
      </c>
      <c r="I136">
        <v>66105</v>
      </c>
      <c r="J136">
        <v>74736</v>
      </c>
      <c r="K136">
        <v>12083</v>
      </c>
      <c r="L136">
        <v>42188</v>
      </c>
      <c r="M136">
        <v>27570</v>
      </c>
      <c r="N136">
        <v>51330</v>
      </c>
      <c r="O136">
        <v>40384</v>
      </c>
      <c r="P136">
        <v>44230</v>
      </c>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s="6"/>
      <c r="BE136" s="6"/>
      <c r="BF136" s="6"/>
      <c r="BG136" s="6"/>
      <c r="BH136" s="6"/>
      <c r="BI136" s="6"/>
      <c r="BJ136" s="6"/>
      <c r="BK136" s="6"/>
      <c r="BL136" s="6"/>
      <c r="BM136" s="6"/>
      <c r="BN136" s="6"/>
      <c r="BO136" s="6"/>
      <c r="BP136" s="6"/>
      <c r="BQ136" s="6"/>
    </row>
    <row r="137" spans="1:69" x14ac:dyDescent="0.3">
      <c r="A137" t="s">
        <v>149</v>
      </c>
      <c r="B137">
        <v>575440</v>
      </c>
      <c r="C137">
        <v>207675</v>
      </c>
      <c r="D137">
        <v>148125</v>
      </c>
      <c r="E137">
        <v>-120819</v>
      </c>
      <c r="F137">
        <v>30913</v>
      </c>
      <c r="G137">
        <v>19960</v>
      </c>
      <c r="H137">
        <v>-132293</v>
      </c>
      <c r="I137">
        <v>-100714</v>
      </c>
      <c r="J137">
        <v>-47947</v>
      </c>
      <c r="K137">
        <v>-174151</v>
      </c>
      <c r="L137">
        <v>149838</v>
      </c>
      <c r="M137">
        <v>-97256</v>
      </c>
      <c r="N137">
        <v>74329</v>
      </c>
      <c r="O137">
        <v>194102</v>
      </c>
      <c r="P137">
        <v>138022</v>
      </c>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s="6"/>
      <c r="BE137" s="6"/>
      <c r="BF137" s="6"/>
      <c r="BG137" s="6"/>
      <c r="BH137" s="6"/>
      <c r="BI137" s="6"/>
      <c r="BJ137" s="6"/>
      <c r="BK137" s="6"/>
      <c r="BL137" s="6"/>
      <c r="BM137" s="6"/>
      <c r="BN137" s="6"/>
      <c r="BO137" s="6"/>
      <c r="BP137" s="6"/>
      <c r="BQ137" s="6"/>
    </row>
    <row r="138" spans="1:69" x14ac:dyDescent="0.3">
      <c r="A138" t="s">
        <v>150</v>
      </c>
      <c r="B138">
        <v>2351894</v>
      </c>
      <c r="C138">
        <v>1985971</v>
      </c>
      <c r="D138">
        <v>1840030</v>
      </c>
      <c r="E138">
        <v>1521356</v>
      </c>
      <c r="F138">
        <v>1148507</v>
      </c>
      <c r="G138">
        <v>1010784</v>
      </c>
      <c r="H138">
        <v>771347</v>
      </c>
      <c r="I138">
        <v>762229</v>
      </c>
      <c r="J138">
        <v>744992</v>
      </c>
      <c r="K138">
        <v>742216</v>
      </c>
      <c r="L138">
        <v>990769</v>
      </c>
      <c r="M138">
        <v>865019</v>
      </c>
      <c r="N138">
        <v>1062823</v>
      </c>
      <c r="O138">
        <v>1189136</v>
      </c>
      <c r="P138">
        <v>1020986.5</v>
      </c>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s="6"/>
      <c r="BE138" s="6"/>
      <c r="BF138" s="6"/>
      <c r="BG138" s="6"/>
      <c r="BH138" s="6"/>
      <c r="BI138" s="6"/>
      <c r="BJ138" s="6"/>
      <c r="BK138" s="6"/>
      <c r="BL138" s="6"/>
      <c r="BM138" s="6"/>
      <c r="BN138" s="6"/>
      <c r="BO138" s="6"/>
      <c r="BP138" s="6"/>
      <c r="BQ138" s="6"/>
    </row>
    <row r="139" spans="1:69" x14ac:dyDescent="0.3">
      <c r="A139" t="s">
        <v>151</v>
      </c>
      <c r="B139">
        <v>9532</v>
      </c>
      <c r="C139">
        <v>16279</v>
      </c>
      <c r="D139">
        <v>-2371</v>
      </c>
      <c r="E139">
        <v>24408</v>
      </c>
      <c r="F139">
        <v>14551</v>
      </c>
      <c r="G139">
        <v>-5546</v>
      </c>
      <c r="H139">
        <v>-23014</v>
      </c>
      <c r="I139">
        <v>-10144</v>
      </c>
      <c r="J139">
        <v>4218</v>
      </c>
      <c r="K139">
        <v>0</v>
      </c>
      <c r="L139">
        <v>0</v>
      </c>
      <c r="M139">
        <v>0</v>
      </c>
      <c r="N139">
        <v>0</v>
      </c>
      <c r="O139">
        <v>0</v>
      </c>
      <c r="P139">
        <v>0</v>
      </c>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s="6"/>
      <c r="BE139" s="6"/>
      <c r="BF139" s="6"/>
      <c r="BG139" s="6"/>
      <c r="BH139" s="6"/>
      <c r="BI139" s="6"/>
      <c r="BJ139" s="6"/>
      <c r="BK139" s="6"/>
      <c r="BL139" s="6"/>
      <c r="BM139" s="6"/>
      <c r="BN139" s="6"/>
      <c r="BO139" s="6"/>
      <c r="BP139" s="6"/>
      <c r="BQ139" s="6"/>
    </row>
    <row r="140" spans="1:69" x14ac:dyDescent="0.3">
      <c r="A140" t="s">
        <v>152</v>
      </c>
      <c r="B140">
        <v>2047403</v>
      </c>
      <c r="C140">
        <v>1990153</v>
      </c>
      <c r="D140">
        <v>1888801</v>
      </c>
      <c r="E140">
        <v>1780986</v>
      </c>
      <c r="F140">
        <v>1612991</v>
      </c>
      <c r="G140">
        <v>1502902</v>
      </c>
      <c r="H140">
        <v>1709553</v>
      </c>
      <c r="I140">
        <v>1693536</v>
      </c>
      <c r="J140">
        <v>1714157</v>
      </c>
      <c r="K140">
        <v>2063864</v>
      </c>
      <c r="L140">
        <v>1898682</v>
      </c>
      <c r="M140">
        <v>1826479</v>
      </c>
      <c r="N140">
        <v>1562817</v>
      </c>
      <c r="O140">
        <v>1597303</v>
      </c>
      <c r="P140">
        <v>1427328.5</v>
      </c>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s="6"/>
      <c r="BE140" s="6"/>
      <c r="BF140" s="6"/>
      <c r="BG140" s="6"/>
      <c r="BH140" s="6"/>
      <c r="BI140" s="6"/>
      <c r="BJ140" s="6"/>
      <c r="BK140" s="6"/>
      <c r="BL140" s="6"/>
      <c r="BM140" s="6"/>
      <c r="BN140" s="6"/>
      <c r="BO140" s="6"/>
      <c r="BP140" s="6"/>
      <c r="BQ140" s="6"/>
    </row>
    <row r="141" spans="1:69" x14ac:dyDescent="0.3">
      <c r="A141" t="s">
        <v>153</v>
      </c>
      <c r="B141">
        <v>482375</v>
      </c>
      <c r="C141">
        <v>344407</v>
      </c>
      <c r="D141">
        <v>277320</v>
      </c>
      <c r="E141">
        <v>235297</v>
      </c>
      <c r="F141">
        <v>183345</v>
      </c>
      <c r="G141">
        <v>165662</v>
      </c>
      <c r="H141">
        <v>173692</v>
      </c>
      <c r="I141">
        <v>188814</v>
      </c>
      <c r="J141">
        <v>209377</v>
      </c>
      <c r="K141">
        <v>218801</v>
      </c>
      <c r="L141">
        <v>224905</v>
      </c>
      <c r="M141">
        <v>227529</v>
      </c>
      <c r="N141">
        <v>223073</v>
      </c>
      <c r="O141">
        <v>227105</v>
      </c>
      <c r="P141">
        <v>207074</v>
      </c>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s="6"/>
      <c r="BE141" s="6"/>
      <c r="BF141" s="6"/>
      <c r="BG141" s="6"/>
      <c r="BH141" s="6"/>
      <c r="BI141" s="6"/>
      <c r="BJ141" s="6"/>
      <c r="BK141" s="6"/>
      <c r="BL141" s="6"/>
      <c r="BM141" s="6"/>
      <c r="BN141" s="6"/>
      <c r="BO141" s="6"/>
      <c r="BP141" s="6"/>
      <c r="BQ141" s="6"/>
    </row>
    <row r="142" spans="1:69" x14ac:dyDescent="0.3">
      <c r="A142" t="s">
        <v>154</v>
      </c>
      <c r="B142">
        <v>342236</v>
      </c>
      <c r="C142">
        <v>324868</v>
      </c>
      <c r="D142">
        <v>292177</v>
      </c>
      <c r="E142">
        <v>294551</v>
      </c>
      <c r="F142">
        <v>291255</v>
      </c>
      <c r="G142">
        <v>219347</v>
      </c>
      <c r="H142">
        <v>308061</v>
      </c>
      <c r="I142">
        <v>306628</v>
      </c>
      <c r="J142">
        <v>314903</v>
      </c>
      <c r="K142">
        <v>422896</v>
      </c>
      <c r="L142">
        <v>337312</v>
      </c>
      <c r="M142">
        <v>315761</v>
      </c>
      <c r="N142">
        <v>269184</v>
      </c>
      <c r="O142">
        <v>269581</v>
      </c>
      <c r="P142">
        <v>238067.75</v>
      </c>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s="6"/>
      <c r="BE142" s="6"/>
      <c r="BF142" s="6"/>
      <c r="BG142" s="6"/>
      <c r="BH142" s="6"/>
      <c r="BI142" s="6"/>
      <c r="BJ142" s="6"/>
      <c r="BK142" s="6"/>
      <c r="BL142" s="6"/>
      <c r="BM142" s="6"/>
      <c r="BN142" s="6"/>
      <c r="BO142" s="6"/>
      <c r="BP142" s="6"/>
      <c r="BQ142" s="6"/>
    </row>
    <row r="143" spans="1:69" x14ac:dyDescent="0.3">
      <c r="A143" t="s">
        <v>155</v>
      </c>
      <c r="B143">
        <v>1222792</v>
      </c>
      <c r="C143">
        <v>1320878</v>
      </c>
      <c r="D143">
        <v>1319304</v>
      </c>
      <c r="E143">
        <v>1251138</v>
      </c>
      <c r="F143">
        <v>1138391</v>
      </c>
      <c r="G143">
        <v>1117893</v>
      </c>
      <c r="H143">
        <v>1227800</v>
      </c>
      <c r="I143">
        <v>1198094</v>
      </c>
      <c r="J143">
        <v>1189877</v>
      </c>
      <c r="K143">
        <v>1422167</v>
      </c>
      <c r="L143">
        <v>1336465</v>
      </c>
      <c r="M143">
        <v>1283189</v>
      </c>
      <c r="N143">
        <v>1070560</v>
      </c>
      <c r="O143">
        <v>1100617</v>
      </c>
      <c r="P143">
        <v>982186.75</v>
      </c>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s="6"/>
      <c r="BE143" s="6"/>
      <c r="BF143" s="6"/>
      <c r="BG143" s="6"/>
      <c r="BH143" s="6"/>
      <c r="BI143" s="6"/>
      <c r="BJ143" s="6"/>
      <c r="BK143" s="6"/>
      <c r="BL143" s="6"/>
      <c r="BM143" s="6"/>
      <c r="BN143" s="6"/>
      <c r="BO143" s="6"/>
      <c r="BP143" s="6"/>
      <c r="BQ143" s="6"/>
    </row>
    <row r="144" spans="1:69" x14ac:dyDescent="0.3">
      <c r="A144" t="s">
        <v>156</v>
      </c>
      <c r="B144">
        <v>1222792</v>
      </c>
      <c r="C144">
        <v>1320878</v>
      </c>
      <c r="D144">
        <v>1319304</v>
      </c>
      <c r="E144">
        <v>1251138</v>
      </c>
      <c r="F144">
        <v>1138391</v>
      </c>
      <c r="G144">
        <v>1117893</v>
      </c>
      <c r="H144">
        <v>1227800</v>
      </c>
      <c r="I144">
        <v>1198094</v>
      </c>
      <c r="J144">
        <v>1189877</v>
      </c>
      <c r="K144">
        <v>1422167</v>
      </c>
      <c r="L144">
        <v>1336465</v>
      </c>
      <c r="M144">
        <v>1283189</v>
      </c>
      <c r="N144">
        <v>1070560</v>
      </c>
      <c r="O144">
        <v>1100617</v>
      </c>
      <c r="P144">
        <v>982186.75</v>
      </c>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s="6"/>
      <c r="BE144" s="6"/>
      <c r="BF144" s="6"/>
      <c r="BG144" s="6"/>
      <c r="BH144" s="6"/>
      <c r="BI144" s="6"/>
      <c r="BJ144" s="6"/>
      <c r="BK144" s="6"/>
      <c r="BL144" s="6"/>
      <c r="BM144" s="6"/>
      <c r="BN144" s="6"/>
      <c r="BO144" s="6"/>
      <c r="BP144" s="6"/>
      <c r="BQ144" s="6"/>
    </row>
    <row r="145" spans="1:69" x14ac:dyDescent="0.3">
      <c r="A145" t="s">
        <v>157</v>
      </c>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s="6"/>
      <c r="BE145" s="6"/>
      <c r="BF145" s="6"/>
      <c r="BG145" s="6"/>
      <c r="BH145" s="6"/>
      <c r="BI145" s="6"/>
      <c r="BJ145" s="6"/>
      <c r="BK145" s="6"/>
      <c r="BL145" s="6"/>
      <c r="BM145" s="6"/>
      <c r="BN145" s="6"/>
      <c r="BO145" s="6"/>
      <c r="BP145" s="6"/>
      <c r="BQ145" s="6"/>
    </row>
    <row r="146" spans="1:69" x14ac:dyDescent="0.3">
      <c r="A146" t="s">
        <v>158</v>
      </c>
      <c r="B146">
        <v>1222792</v>
      </c>
      <c r="C146">
        <v>1320878</v>
      </c>
      <c r="D146">
        <v>1319304</v>
      </c>
      <c r="E146">
        <v>1251138</v>
      </c>
      <c r="F146">
        <v>1138391</v>
      </c>
      <c r="G146">
        <v>1117893</v>
      </c>
      <c r="H146">
        <v>1227800</v>
      </c>
      <c r="I146">
        <v>1198094</v>
      </c>
      <c r="J146">
        <v>1189877</v>
      </c>
      <c r="K146">
        <v>1422167</v>
      </c>
      <c r="L146">
        <v>1336465</v>
      </c>
      <c r="M146">
        <v>1283189</v>
      </c>
      <c r="N146">
        <v>1070560</v>
      </c>
      <c r="O146">
        <v>1100617</v>
      </c>
      <c r="P146">
        <v>982186.75</v>
      </c>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s="6"/>
      <c r="BE146" s="6"/>
      <c r="BF146" s="6"/>
      <c r="BG146" s="6"/>
      <c r="BH146" s="6"/>
      <c r="BI146" s="6"/>
      <c r="BJ146" s="6"/>
      <c r="BK146" s="6"/>
      <c r="BL146" s="6"/>
      <c r="BM146" s="6"/>
      <c r="BN146" s="6"/>
      <c r="BO146" s="6"/>
      <c r="BP146" s="6"/>
      <c r="BQ146" s="6"/>
    </row>
    <row r="147" spans="1:69" x14ac:dyDescent="0.3">
      <c r="A147" t="s">
        <v>159</v>
      </c>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s="6"/>
      <c r="BE147" s="6"/>
      <c r="BF147" s="6"/>
      <c r="BG147" s="6"/>
      <c r="BH147" s="6"/>
      <c r="BI147" s="6"/>
      <c r="BJ147" s="6"/>
      <c r="BK147" s="6"/>
      <c r="BL147" s="6"/>
      <c r="BM147" s="6"/>
      <c r="BN147" s="6"/>
      <c r="BO147" s="6"/>
      <c r="BP147" s="6"/>
      <c r="BQ147" s="6"/>
    </row>
    <row r="148" spans="1:69" x14ac:dyDescent="0.3">
      <c r="A148" t="s">
        <v>160</v>
      </c>
      <c r="B148">
        <v>0</v>
      </c>
      <c r="C148">
        <v>0</v>
      </c>
      <c r="D148">
        <v>0</v>
      </c>
      <c r="E148">
        <v>0</v>
      </c>
      <c r="F148">
        <v>0</v>
      </c>
      <c r="G148">
        <v>0</v>
      </c>
      <c r="H148">
        <v>0</v>
      </c>
      <c r="I148">
        <v>0</v>
      </c>
      <c r="J148">
        <v>-111</v>
      </c>
      <c r="K148">
        <v>-977</v>
      </c>
      <c r="L148">
        <v>779</v>
      </c>
      <c r="M148">
        <v>1084</v>
      </c>
      <c r="N148">
        <v>-2203</v>
      </c>
      <c r="O148">
        <v>-71</v>
      </c>
      <c r="P148">
        <v>396</v>
      </c>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s="6"/>
      <c r="BE148" s="6"/>
      <c r="BF148" s="6"/>
      <c r="BG148" s="6"/>
      <c r="BH148" s="6"/>
      <c r="BI148" s="6"/>
      <c r="BJ148" s="6"/>
      <c r="BK148" s="6"/>
      <c r="BL148" s="6"/>
      <c r="BM148" s="6"/>
      <c r="BN148" s="6"/>
      <c r="BO148" s="6"/>
      <c r="BP148" s="6"/>
      <c r="BQ148" s="6"/>
    </row>
    <row r="149" spans="1:69" x14ac:dyDescent="0.3">
      <c r="A149" t="s">
        <v>161</v>
      </c>
      <c r="B149">
        <v>0</v>
      </c>
      <c r="C149">
        <v>0</v>
      </c>
      <c r="D149">
        <v>164</v>
      </c>
      <c r="E149">
        <v>555</v>
      </c>
      <c r="F149">
        <v>1225</v>
      </c>
      <c r="G149">
        <v>1751</v>
      </c>
      <c r="H149">
        <v>2186</v>
      </c>
      <c r="I149">
        <v>2546</v>
      </c>
      <c r="J149">
        <v>2479</v>
      </c>
      <c r="K149">
        <v>4157</v>
      </c>
      <c r="L149">
        <v>15078</v>
      </c>
      <c r="M149">
        <v>-2834</v>
      </c>
      <c r="N149">
        <v>-6796</v>
      </c>
      <c r="O149">
        <v>-4876</v>
      </c>
      <c r="P149">
        <v>0</v>
      </c>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s="6"/>
      <c r="BE149" s="6"/>
      <c r="BF149" s="6"/>
      <c r="BG149" s="6"/>
      <c r="BH149" s="6"/>
      <c r="BI149" s="6"/>
      <c r="BJ149" s="6"/>
      <c r="BK149" s="6"/>
      <c r="BL149" s="6"/>
      <c r="BM149" s="6"/>
      <c r="BN149" s="6"/>
      <c r="BO149" s="6"/>
      <c r="BP149" s="6"/>
      <c r="BQ149" s="6"/>
    </row>
    <row r="150" spans="1:69" x14ac:dyDescent="0.3">
      <c r="A150" t="s">
        <v>162</v>
      </c>
      <c r="B150">
        <v>10451</v>
      </c>
      <c r="C150">
        <v>8971</v>
      </c>
      <c r="D150">
        <v>-33578</v>
      </c>
      <c r="E150">
        <v>2</v>
      </c>
      <c r="F150">
        <v>1381</v>
      </c>
      <c r="G150">
        <v>-1451</v>
      </c>
      <c r="H150">
        <v>-248</v>
      </c>
      <c r="I150">
        <v>55</v>
      </c>
      <c r="J150">
        <v>-12</v>
      </c>
      <c r="K150">
        <v>68</v>
      </c>
      <c r="L150">
        <v>-307</v>
      </c>
      <c r="M150">
        <v>20</v>
      </c>
      <c r="N150">
        <v>-398</v>
      </c>
      <c r="O150">
        <v>994</v>
      </c>
      <c r="P150">
        <v>-1743.5</v>
      </c>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s="6"/>
      <c r="BE150" s="6"/>
      <c r="BF150" s="6"/>
      <c r="BG150" s="6"/>
      <c r="BH150" s="6"/>
      <c r="BI150" s="6"/>
      <c r="BJ150" s="6"/>
      <c r="BK150" s="6"/>
      <c r="BL150" s="6"/>
      <c r="BM150" s="6"/>
      <c r="BN150" s="6"/>
      <c r="BO150" s="6"/>
      <c r="BP150" s="6"/>
      <c r="BQ150" s="6"/>
    </row>
    <row r="151" spans="1:69" x14ac:dyDescent="0.3">
      <c r="A151" t="s">
        <v>163</v>
      </c>
      <c r="B151">
        <v>0</v>
      </c>
      <c r="C151">
        <v>0</v>
      </c>
      <c r="D151">
        <v>0</v>
      </c>
      <c r="E151">
        <v>0</v>
      </c>
      <c r="F151">
        <v>0</v>
      </c>
      <c r="G151">
        <v>0</v>
      </c>
      <c r="H151">
        <v>0</v>
      </c>
      <c r="I151">
        <v>0</v>
      </c>
      <c r="J151">
        <v>0</v>
      </c>
      <c r="K151">
        <v>0</v>
      </c>
      <c r="L151">
        <v>0</v>
      </c>
      <c r="M151">
        <v>4542</v>
      </c>
      <c r="N151">
        <v>6655</v>
      </c>
      <c r="O151">
        <v>1130</v>
      </c>
      <c r="P151">
        <v>-813.5</v>
      </c>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s="6"/>
      <c r="BE151" s="6"/>
      <c r="BF151" s="6"/>
      <c r="BG151" s="6"/>
      <c r="BH151" s="6"/>
      <c r="BI151" s="6"/>
      <c r="BJ151" s="6"/>
      <c r="BK151" s="6"/>
      <c r="BL151" s="6"/>
      <c r="BM151" s="6"/>
      <c r="BN151" s="6"/>
      <c r="BO151" s="6"/>
      <c r="BP151" s="6"/>
      <c r="BQ151" s="6"/>
    </row>
    <row r="152" spans="1:69" x14ac:dyDescent="0.3">
      <c r="A152" t="s">
        <v>164</v>
      </c>
      <c r="B152">
        <v>0</v>
      </c>
      <c r="C152">
        <v>0</v>
      </c>
      <c r="D152">
        <v>-33</v>
      </c>
      <c r="E152">
        <v>-111</v>
      </c>
      <c r="F152">
        <v>-245</v>
      </c>
      <c r="G152">
        <v>-350</v>
      </c>
      <c r="H152">
        <v>-437</v>
      </c>
      <c r="I152">
        <v>-509</v>
      </c>
      <c r="J152">
        <v>-474</v>
      </c>
      <c r="K152">
        <v>-636</v>
      </c>
      <c r="L152">
        <v>-706</v>
      </c>
      <c r="M152">
        <v>-558</v>
      </c>
      <c r="N152">
        <v>469</v>
      </c>
      <c r="O152">
        <v>763</v>
      </c>
      <c r="P152">
        <v>83.5</v>
      </c>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s="6"/>
      <c r="BE152" s="6"/>
      <c r="BF152" s="6"/>
      <c r="BG152" s="6"/>
      <c r="BH152" s="6"/>
      <c r="BI152" s="6"/>
      <c r="BJ152" s="6"/>
      <c r="BK152" s="6"/>
      <c r="BL152" s="6"/>
      <c r="BM152" s="6"/>
      <c r="BN152" s="6"/>
      <c r="BO152" s="6"/>
      <c r="BP152" s="6"/>
      <c r="BQ152" s="6"/>
    </row>
    <row r="153" spans="1:69" x14ac:dyDescent="0.3">
      <c r="A153" t="s">
        <v>165</v>
      </c>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s="6"/>
      <c r="BE153" s="6"/>
      <c r="BF153" s="6"/>
      <c r="BG153" s="6"/>
      <c r="BH153" s="6"/>
      <c r="BI153" s="6"/>
      <c r="BJ153" s="6"/>
      <c r="BK153" s="6"/>
      <c r="BL153" s="6"/>
      <c r="BM153" s="6"/>
      <c r="BN153" s="6"/>
      <c r="BO153" s="6"/>
      <c r="BP153" s="6"/>
      <c r="BQ153" s="6"/>
    </row>
    <row r="154" spans="1:69" x14ac:dyDescent="0.3">
      <c r="A154" t="s">
        <v>166</v>
      </c>
      <c r="B154">
        <v>6072</v>
      </c>
      <c r="C154">
        <v>-665</v>
      </c>
      <c r="D154">
        <v>0</v>
      </c>
      <c r="E154">
        <v>0</v>
      </c>
      <c r="F154">
        <v>0</v>
      </c>
      <c r="G154">
        <v>13454</v>
      </c>
      <c r="H154">
        <v>0</v>
      </c>
      <c r="I154">
        <v>0</v>
      </c>
      <c r="J154">
        <v>0</v>
      </c>
      <c r="K154">
        <v>12968</v>
      </c>
      <c r="L154">
        <v>0</v>
      </c>
      <c r="M154">
        <v>0</v>
      </c>
      <c r="N154">
        <v>0</v>
      </c>
      <c r="O154">
        <v>-3736</v>
      </c>
      <c r="P154">
        <v>2558</v>
      </c>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s="6"/>
      <c r="BE154" s="6"/>
      <c r="BF154" s="6"/>
      <c r="BG154" s="6"/>
      <c r="BH154" s="6"/>
      <c r="BI154" s="6"/>
      <c r="BJ154" s="6"/>
      <c r="BK154" s="6"/>
      <c r="BL154" s="6"/>
      <c r="BM154" s="6"/>
      <c r="BN154" s="6"/>
      <c r="BO154" s="6"/>
      <c r="BP154" s="6"/>
      <c r="BQ154" s="6"/>
    </row>
    <row r="155" spans="1:69" x14ac:dyDescent="0.3">
      <c r="A155" t="s">
        <v>167</v>
      </c>
      <c r="B155">
        <v>-1214</v>
      </c>
      <c r="C155">
        <v>133</v>
      </c>
      <c r="D155">
        <v>0</v>
      </c>
      <c r="E155">
        <v>0</v>
      </c>
      <c r="F155">
        <v>0</v>
      </c>
      <c r="G155">
        <v>-2691</v>
      </c>
      <c r="H155">
        <v>0</v>
      </c>
      <c r="I155">
        <v>0</v>
      </c>
      <c r="J155">
        <v>0</v>
      </c>
      <c r="K155">
        <v>-2594</v>
      </c>
      <c r="L155">
        <v>0</v>
      </c>
      <c r="M155">
        <v>0</v>
      </c>
      <c r="N155">
        <v>0</v>
      </c>
      <c r="O155">
        <v>747</v>
      </c>
      <c r="P155">
        <v>-511.5</v>
      </c>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s="6"/>
      <c r="BE155" s="6"/>
      <c r="BF155" s="6"/>
      <c r="BG155" s="6"/>
      <c r="BH155" s="6"/>
      <c r="BI155" s="6"/>
      <c r="BJ155" s="6"/>
      <c r="BK155" s="6"/>
      <c r="BL155" s="6"/>
      <c r="BM155" s="6"/>
      <c r="BN155" s="6"/>
      <c r="BO155" s="6"/>
      <c r="BP155" s="6"/>
      <c r="BQ155" s="6"/>
    </row>
    <row r="156" spans="1:69" x14ac:dyDescent="0.3">
      <c r="A156" t="s">
        <v>168</v>
      </c>
      <c r="B156">
        <v>15309</v>
      </c>
      <c r="C156">
        <v>8439</v>
      </c>
      <c r="D156">
        <v>-33447</v>
      </c>
      <c r="E156">
        <v>446</v>
      </c>
      <c r="F156">
        <v>2361</v>
      </c>
      <c r="G156">
        <v>10713</v>
      </c>
      <c r="H156">
        <v>1501</v>
      </c>
      <c r="I156">
        <v>2092</v>
      </c>
      <c r="J156">
        <v>1882</v>
      </c>
      <c r="K156">
        <v>12986</v>
      </c>
      <c r="L156">
        <v>2517</v>
      </c>
      <c r="M156">
        <v>2254</v>
      </c>
      <c r="N156">
        <v>-2273</v>
      </c>
      <c r="O156">
        <v>-5049</v>
      </c>
      <c r="P156">
        <v>-31</v>
      </c>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s="6"/>
      <c r="BE156" s="6"/>
      <c r="BF156" s="6"/>
      <c r="BG156" s="6"/>
      <c r="BH156" s="6"/>
      <c r="BI156" s="6"/>
      <c r="BJ156" s="6"/>
      <c r="BK156" s="6"/>
      <c r="BL156" s="6"/>
      <c r="BM156" s="6"/>
      <c r="BN156" s="6"/>
      <c r="BO156" s="6"/>
      <c r="BP156" s="6"/>
      <c r="BQ156" s="6"/>
    </row>
    <row r="157" spans="1:69" x14ac:dyDescent="0.3">
      <c r="A157" t="s">
        <v>169</v>
      </c>
      <c r="B157">
        <v>1238101</v>
      </c>
      <c r="C157">
        <v>1329317</v>
      </c>
      <c r="D157">
        <v>1285857</v>
      </c>
      <c r="E157">
        <v>1251584</v>
      </c>
      <c r="F157">
        <v>1140752</v>
      </c>
      <c r="G157">
        <v>1128606</v>
      </c>
      <c r="H157">
        <v>1229301</v>
      </c>
      <c r="I157">
        <v>1200186</v>
      </c>
      <c r="J157">
        <v>1191759</v>
      </c>
      <c r="K157">
        <v>1435153</v>
      </c>
      <c r="L157">
        <v>1338982</v>
      </c>
      <c r="M157">
        <v>1285443</v>
      </c>
      <c r="N157">
        <v>1068287</v>
      </c>
      <c r="O157">
        <v>1095568</v>
      </c>
      <c r="P157">
        <v>982155.75</v>
      </c>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s="6"/>
      <c r="BE157" s="6"/>
      <c r="BF157" s="6"/>
      <c r="BG157" s="6"/>
      <c r="BH157" s="6"/>
      <c r="BI157" s="6"/>
      <c r="BJ157" s="6"/>
      <c r="BK157" s="6"/>
      <c r="BL157" s="6"/>
      <c r="BM157" s="6"/>
      <c r="BN157" s="6"/>
      <c r="BO157" s="6"/>
      <c r="BP157" s="6"/>
      <c r="BQ157" s="6"/>
    </row>
    <row r="158" spans="1:69" x14ac:dyDescent="0.3">
      <c r="A158" t="s">
        <v>170</v>
      </c>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s="6"/>
      <c r="BE158" s="6"/>
      <c r="BF158" s="6"/>
      <c r="BG158" s="6"/>
      <c r="BH158" s="6"/>
      <c r="BI158" s="6"/>
      <c r="BJ158" s="6"/>
      <c r="BK158" s="6"/>
      <c r="BL158" s="6"/>
      <c r="BM158" s="6"/>
      <c r="BN158" s="6"/>
      <c r="BO158" s="6"/>
      <c r="BP158" s="6"/>
      <c r="BQ158" s="6"/>
    </row>
    <row r="159" spans="1:69" x14ac:dyDescent="0.3">
      <c r="A159" t="s">
        <v>171</v>
      </c>
      <c r="B159">
        <v>1146344</v>
      </c>
      <c r="C159">
        <v>1200420</v>
      </c>
      <c r="D159">
        <v>1212973</v>
      </c>
      <c r="E159">
        <v>1185627</v>
      </c>
      <c r="F159">
        <v>1041616</v>
      </c>
      <c r="G159">
        <v>1035947</v>
      </c>
      <c r="H159">
        <v>1143516</v>
      </c>
      <c r="I159">
        <v>1111606</v>
      </c>
      <c r="J159">
        <v>1106068</v>
      </c>
      <c r="K159">
        <v>1360953</v>
      </c>
      <c r="L159">
        <v>1289179</v>
      </c>
      <c r="M159">
        <v>1204014</v>
      </c>
      <c r="N159">
        <v>982252</v>
      </c>
      <c r="O159">
        <v>1032884</v>
      </c>
      <c r="P159">
        <v>939121.75</v>
      </c>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s="6"/>
      <c r="BE159" s="6"/>
      <c r="BF159" s="6"/>
      <c r="BG159" s="6"/>
      <c r="BH159" s="6"/>
      <c r="BI159" s="6"/>
      <c r="BJ159" s="6"/>
      <c r="BK159" s="6"/>
      <c r="BL159" s="6"/>
      <c r="BM159" s="6"/>
      <c r="BN159" s="6"/>
      <c r="BO159" s="6"/>
      <c r="BP159" s="6"/>
      <c r="BQ159" s="6"/>
    </row>
    <row r="160" spans="1:69" x14ac:dyDescent="0.3">
      <c r="A160" t="s">
        <v>172</v>
      </c>
      <c r="B160">
        <v>76448</v>
      </c>
      <c r="C160">
        <v>120458</v>
      </c>
      <c r="D160">
        <v>106331</v>
      </c>
      <c r="E160">
        <v>65511</v>
      </c>
      <c r="F160">
        <v>96775</v>
      </c>
      <c r="G160">
        <v>81946</v>
      </c>
      <c r="H160">
        <v>84284</v>
      </c>
      <c r="I160">
        <v>86488</v>
      </c>
      <c r="J160">
        <v>83809</v>
      </c>
      <c r="K160">
        <v>61214</v>
      </c>
      <c r="L160">
        <v>47286</v>
      </c>
      <c r="M160">
        <v>79175</v>
      </c>
      <c r="N160">
        <v>88308</v>
      </c>
      <c r="O160">
        <v>67733</v>
      </c>
      <c r="P160">
        <v>43065</v>
      </c>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s="6"/>
      <c r="BE160" s="6"/>
      <c r="BF160" s="6"/>
      <c r="BG160" s="6"/>
      <c r="BH160" s="6"/>
      <c r="BI160" s="6"/>
      <c r="BJ160" s="6"/>
      <c r="BK160" s="6"/>
      <c r="BL160" s="6"/>
      <c r="BM160" s="6"/>
      <c r="BN160" s="6"/>
      <c r="BO160" s="6"/>
      <c r="BP160" s="6"/>
      <c r="BQ160" s="6"/>
    </row>
    <row r="161" spans="1:69" x14ac:dyDescent="0.3">
      <c r="A161" t="s">
        <v>173</v>
      </c>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s="6"/>
      <c r="BE161" s="6"/>
      <c r="BF161" s="6"/>
      <c r="BG161" s="6"/>
      <c r="BH161" s="6"/>
      <c r="BI161" s="6"/>
      <c r="BJ161" s="6"/>
      <c r="BK161" s="6"/>
      <c r="BL161" s="6"/>
      <c r="BM161" s="6"/>
      <c r="BN161" s="6"/>
      <c r="BO161" s="6"/>
      <c r="BP161" s="6"/>
      <c r="BQ161" s="6"/>
    </row>
    <row r="162" spans="1:69" x14ac:dyDescent="0.3">
      <c r="A162" t="s">
        <v>174</v>
      </c>
      <c r="B162">
        <v>1157079</v>
      </c>
      <c r="C162">
        <v>1206170</v>
      </c>
      <c r="D162">
        <v>1189604</v>
      </c>
      <c r="E162">
        <v>1186073</v>
      </c>
      <c r="F162">
        <v>1043835</v>
      </c>
      <c r="G162">
        <v>1045072</v>
      </c>
      <c r="H162">
        <v>1145044</v>
      </c>
      <c r="I162">
        <v>1113692</v>
      </c>
      <c r="J162">
        <v>1107968</v>
      </c>
      <c r="K162">
        <v>1372904</v>
      </c>
      <c r="L162">
        <v>1291616</v>
      </c>
      <c r="M162">
        <v>1206110</v>
      </c>
      <c r="N162">
        <v>980337</v>
      </c>
      <c r="O162">
        <v>1028439</v>
      </c>
      <c r="P162">
        <v>938949.5</v>
      </c>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s="6"/>
      <c r="BE162" s="6"/>
      <c r="BF162" s="6"/>
      <c r="BG162" s="6"/>
      <c r="BH162" s="6"/>
      <c r="BI162" s="6"/>
      <c r="BJ162" s="6"/>
      <c r="BK162" s="6"/>
      <c r="BL162" s="6"/>
      <c r="BM162" s="6"/>
      <c r="BN162" s="6"/>
      <c r="BO162" s="6"/>
      <c r="BP162" s="6"/>
      <c r="BQ162" s="6"/>
    </row>
    <row r="163" spans="1:69" x14ac:dyDescent="0.3">
      <c r="A163" t="s">
        <v>175</v>
      </c>
      <c r="B163">
        <v>81022</v>
      </c>
      <c r="C163">
        <v>123147</v>
      </c>
      <c r="D163">
        <v>96253</v>
      </c>
      <c r="E163">
        <v>65511</v>
      </c>
      <c r="F163">
        <v>96917</v>
      </c>
      <c r="G163">
        <v>83534</v>
      </c>
      <c r="H163">
        <v>84257</v>
      </c>
      <c r="I163">
        <v>86494</v>
      </c>
      <c r="J163">
        <v>83791</v>
      </c>
      <c r="K163">
        <v>62249</v>
      </c>
      <c r="L163">
        <v>47366</v>
      </c>
      <c r="M163">
        <v>79333</v>
      </c>
      <c r="N163">
        <v>87950</v>
      </c>
      <c r="O163">
        <v>67129</v>
      </c>
      <c r="P163">
        <v>43206.25</v>
      </c>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s="6"/>
      <c r="BE163" s="6"/>
      <c r="BF163" s="6"/>
      <c r="BG163" s="6"/>
      <c r="BH163" s="6"/>
      <c r="BI163" s="6"/>
      <c r="BJ163" s="6"/>
      <c r="BK163" s="6"/>
      <c r="BL163" s="6"/>
      <c r="BM163" s="6"/>
      <c r="BN163" s="6"/>
      <c r="BO163" s="6"/>
      <c r="BP163" s="6"/>
      <c r="BQ163" s="6"/>
    </row>
    <row r="164" spans="1:69" x14ac:dyDescent="0.3">
      <c r="A164" t="s">
        <v>176</v>
      </c>
      <c r="B164">
        <v>0.83</v>
      </c>
      <c r="C164">
        <v>0.87</v>
      </c>
      <c r="D164">
        <v>0.88</v>
      </c>
      <c r="E164">
        <v>0.86</v>
      </c>
      <c r="F164">
        <v>0.76</v>
      </c>
      <c r="G164">
        <v>0.75</v>
      </c>
      <c r="H164">
        <v>0.83386000000000005</v>
      </c>
      <c r="I164">
        <v>0.80952999999999997</v>
      </c>
      <c r="J164">
        <v>0.80549999999999999</v>
      </c>
      <c r="K164">
        <v>0.99112</v>
      </c>
      <c r="L164">
        <v>0.94</v>
      </c>
      <c r="M164">
        <v>0.88</v>
      </c>
      <c r="N164">
        <v>0.73</v>
      </c>
      <c r="O164">
        <v>0.77297000000000005</v>
      </c>
      <c r="P164">
        <v>0.71250000000000002</v>
      </c>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s="6"/>
      <c r="BE164" s="6"/>
      <c r="BF164" s="6"/>
      <c r="BG164" s="6"/>
      <c r="BH164" s="6"/>
      <c r="BI164" s="6"/>
      <c r="BJ164" s="6"/>
      <c r="BK164" s="6"/>
      <c r="BL164" s="6"/>
      <c r="BM164" s="6"/>
      <c r="BN164" s="6"/>
      <c r="BO164" s="6"/>
      <c r="BP164" s="6"/>
      <c r="BQ164" s="6"/>
    </row>
    <row r="165" spans="1:69" x14ac:dyDescent="0.3">
      <c r="A165" t="s">
        <v>98</v>
      </c>
      <c r="B165" t="s">
        <v>99</v>
      </c>
      <c r="C165" t="s">
        <v>100</v>
      </c>
      <c r="D165" t="s">
        <v>101</v>
      </c>
      <c r="E165" t="s">
        <v>102</v>
      </c>
      <c r="F165" t="s">
        <v>103</v>
      </c>
      <c r="G165" t="s">
        <v>104</v>
      </c>
      <c r="H165" t="s">
        <v>105</v>
      </c>
      <c r="I165" t="s">
        <v>106</v>
      </c>
      <c r="J165" t="s">
        <v>107</v>
      </c>
      <c r="K165" t="s">
        <v>108</v>
      </c>
      <c r="L165" t="s">
        <v>109</v>
      </c>
      <c r="M165" t="s">
        <v>110</v>
      </c>
      <c r="N165" t="s">
        <v>111</v>
      </c>
      <c r="O165" t="s">
        <v>112</v>
      </c>
      <c r="P165" t="s">
        <v>113</v>
      </c>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s="6"/>
      <c r="BE165" s="6"/>
      <c r="BF165" s="6"/>
      <c r="BG165" s="6"/>
      <c r="BH165" s="6"/>
      <c r="BI165" s="6"/>
      <c r="BJ165" s="6"/>
      <c r="BK165" s="6"/>
      <c r="BL165" s="6"/>
      <c r="BM165" s="6"/>
      <c r="BN165" s="6"/>
      <c r="BO165" s="6"/>
      <c r="BP165" s="6"/>
      <c r="BQ165" s="6"/>
    </row>
    <row r="166" spans="1:69" x14ac:dyDescent="0.3">
      <c r="A166" t="s">
        <v>114</v>
      </c>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s="6"/>
      <c r="BE166" s="6"/>
      <c r="BF166" s="6"/>
      <c r="BG166" s="6"/>
      <c r="BH166" s="6"/>
      <c r="BI166" s="6"/>
      <c r="BJ166" s="6"/>
      <c r="BK166" s="6"/>
      <c r="BL166" s="6"/>
      <c r="BM166" s="6"/>
      <c r="BN166" s="6"/>
      <c r="BO166" s="6"/>
      <c r="BP166" s="6"/>
      <c r="BQ166" s="6"/>
    </row>
    <row r="167" spans="1:69" x14ac:dyDescent="0.3">
      <c r="A167" t="s">
        <v>115</v>
      </c>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s="6"/>
      <c r="BE167" s="6"/>
      <c r="BF167" s="6"/>
      <c r="BG167" s="6"/>
      <c r="BH167" s="6"/>
      <c r="BI167" s="6"/>
      <c r="BJ167" s="6"/>
      <c r="BK167" s="6"/>
      <c r="BL167" s="6"/>
      <c r="BM167" s="6"/>
      <c r="BN167" s="6"/>
      <c r="BO167" s="6"/>
      <c r="BP167" s="6"/>
      <c r="BQ167" s="6"/>
    </row>
    <row r="168" spans="1:69" x14ac:dyDescent="0.3">
      <c r="A168" t="s">
        <v>116</v>
      </c>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s="6"/>
      <c r="BE168" s="6"/>
      <c r="BF168" s="6"/>
      <c r="BG168" s="6"/>
      <c r="BH168" s="6"/>
      <c r="BI168" s="6"/>
      <c r="BJ168" s="6"/>
      <c r="BK168" s="6"/>
      <c r="BL168" s="6"/>
      <c r="BM168" s="6"/>
      <c r="BN168" s="6"/>
      <c r="BO168" s="6"/>
      <c r="BP168" s="6"/>
      <c r="BQ168" s="6"/>
    </row>
    <row r="169" spans="1:69"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s="6"/>
      <c r="BE169" s="6"/>
      <c r="BF169" s="6"/>
      <c r="BG169" s="6"/>
      <c r="BH169" s="6"/>
      <c r="BI169" s="6"/>
      <c r="BJ169" s="6"/>
      <c r="BK169" s="6"/>
      <c r="BL169" s="6"/>
      <c r="BM169" s="6"/>
      <c r="BN169" s="6"/>
      <c r="BO169" s="6"/>
      <c r="BP169" s="6"/>
      <c r="BQ169" s="6"/>
    </row>
    <row r="170" spans="1:69"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s="6"/>
      <c r="BE170" s="6"/>
      <c r="BF170" s="6"/>
      <c r="BG170" s="6"/>
      <c r="BH170" s="6"/>
      <c r="BI170" s="6"/>
      <c r="BJ170" s="6"/>
      <c r="BK170" s="6"/>
      <c r="BL170" s="6"/>
      <c r="BM170" s="6"/>
      <c r="BN170" s="6"/>
      <c r="BO170" s="6"/>
      <c r="BP170" s="6"/>
      <c r="BQ170" s="6"/>
    </row>
    <row r="171" spans="1:69"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s="6"/>
      <c r="BD171" s="6"/>
      <c r="BE171" s="6"/>
      <c r="BF171" s="6"/>
      <c r="BG171" s="6"/>
      <c r="BH171" s="6"/>
      <c r="BI171" s="6"/>
      <c r="BJ171" s="6"/>
      <c r="BK171" s="6"/>
      <c r="BL171" s="6"/>
      <c r="BM171" s="6"/>
      <c r="BN171" s="6"/>
      <c r="BO171" s="6"/>
      <c r="BP171" s="6"/>
      <c r="BQ171" s="6"/>
    </row>
    <row r="172" spans="1:69"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s="6"/>
      <c r="BD172" s="6"/>
      <c r="BE172" s="6"/>
      <c r="BF172" s="6"/>
      <c r="BG172" s="6"/>
      <c r="BH172" s="6"/>
      <c r="BI172" s="6"/>
      <c r="BJ172" s="6"/>
      <c r="BK172" s="6"/>
      <c r="BL172" s="6"/>
      <c r="BM172" s="6"/>
      <c r="BN172" s="6"/>
      <c r="BO172" s="6"/>
      <c r="BP172" s="6"/>
      <c r="BQ172" s="6"/>
    </row>
    <row r="173" spans="1:69"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s="6"/>
      <c r="BD173" s="6"/>
      <c r="BE173" s="6"/>
      <c r="BF173" s="6"/>
      <c r="BG173" s="6"/>
      <c r="BH173" s="6"/>
      <c r="BI173" s="6"/>
      <c r="BJ173" s="6"/>
      <c r="BK173" s="6"/>
      <c r="BL173" s="6"/>
      <c r="BM173" s="6"/>
      <c r="BN173" s="6"/>
      <c r="BO173" s="6"/>
      <c r="BP173" s="6"/>
      <c r="BQ173" s="6"/>
    </row>
    <row r="174" spans="1:69"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s="6"/>
      <c r="BD174" s="6"/>
      <c r="BE174" s="6"/>
      <c r="BF174" s="6"/>
      <c r="BG174" s="6"/>
      <c r="BH174" s="6"/>
      <c r="BI174" s="6"/>
      <c r="BJ174" s="6"/>
      <c r="BK174" s="6"/>
      <c r="BL174" s="6"/>
      <c r="BM174" s="6"/>
      <c r="BN174" s="6"/>
      <c r="BO174" s="6"/>
      <c r="BP174" s="6"/>
      <c r="BQ174" s="6"/>
    </row>
    <row r="175" spans="1:69"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s="6"/>
      <c r="BD175" s="6"/>
      <c r="BE175" s="6"/>
      <c r="BF175" s="6"/>
      <c r="BG175" s="6"/>
      <c r="BH175" s="6"/>
      <c r="BI175" s="6"/>
      <c r="BJ175" s="6"/>
      <c r="BK175" s="6"/>
      <c r="BL175" s="6"/>
      <c r="BM175" s="6"/>
      <c r="BN175" s="6"/>
      <c r="BO175" s="6"/>
      <c r="BP175" s="6"/>
      <c r="BQ175" s="6"/>
    </row>
    <row r="176" spans="1:69" x14ac:dyDescent="0.3">
      <c r="B176" s="6"/>
      <c r="C176" s="6"/>
      <c r="D176" s="6"/>
      <c r="E176" s="6"/>
      <c r="F176" s="6"/>
      <c r="G176" s="6"/>
      <c r="H176" s="6"/>
      <c r="I176" s="6"/>
      <c r="J176" s="6"/>
      <c r="K176" s="6"/>
      <c r="L176" s="6"/>
      <c r="M176" s="6"/>
      <c r="N176" s="6"/>
      <c r="O176" s="6"/>
      <c r="P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row>
    <row r="177" spans="2:69" x14ac:dyDescent="0.3">
      <c r="B177" s="6"/>
      <c r="C177" s="6"/>
      <c r="D177" s="6"/>
      <c r="E177" s="6"/>
      <c r="F177" s="6"/>
      <c r="G177" s="6"/>
      <c r="H177" s="6"/>
      <c r="I177" s="6"/>
      <c r="J177" s="6"/>
      <c r="K177" s="6"/>
      <c r="L177" s="6"/>
      <c r="M177" s="6"/>
      <c r="N177" s="6"/>
      <c r="O177" s="6"/>
      <c r="P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row>
    <row r="178" spans="2:69" x14ac:dyDescent="0.3">
      <c r="B178" s="6"/>
      <c r="C178" s="6"/>
      <c r="D178" s="6"/>
      <c r="E178" s="6"/>
      <c r="F178" s="6"/>
      <c r="G178" s="6"/>
      <c r="H178" s="6"/>
      <c r="I178" s="6"/>
      <c r="J178" s="6"/>
      <c r="K178" s="6"/>
      <c r="L178" s="6"/>
      <c r="M178" s="6"/>
      <c r="N178" s="6"/>
      <c r="O178" s="6"/>
      <c r="P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row>
    <row r="179" spans="2:69" x14ac:dyDescent="0.3">
      <c r="B179" s="6"/>
      <c r="C179" s="6"/>
      <c r="D179" s="6"/>
      <c r="E179" s="6"/>
      <c r="F179" s="6"/>
      <c r="G179" s="6"/>
      <c r="H179" s="6"/>
      <c r="I179" s="6"/>
      <c r="J179" s="6"/>
      <c r="K179" s="6"/>
      <c r="L179" s="6"/>
      <c r="M179" s="6"/>
      <c r="N179" s="6"/>
      <c r="O179" s="6"/>
      <c r="P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row>
    <row r="180" spans="2:69" x14ac:dyDescent="0.3">
      <c r="B180" s="6"/>
      <c r="C180" s="6"/>
      <c r="D180" s="6"/>
      <c r="E180" s="6"/>
      <c r="F180" s="6"/>
      <c r="G180" s="6"/>
      <c r="H180" s="6"/>
      <c r="I180" s="6"/>
      <c r="J180" s="6"/>
      <c r="K180" s="6"/>
      <c r="L180" s="6"/>
      <c r="M180" s="6"/>
      <c r="N180" s="6"/>
      <c r="O180" s="6"/>
      <c r="P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row>
    <row r="181" spans="2:69" x14ac:dyDescent="0.3">
      <c r="B181" s="6"/>
      <c r="C181" s="6"/>
      <c r="D181" s="6"/>
      <c r="E181" s="6"/>
      <c r="F181" s="6"/>
      <c r="G181" s="6"/>
      <c r="H181" s="6"/>
      <c r="I181" s="6"/>
      <c r="J181" s="6"/>
      <c r="K181" s="6"/>
      <c r="L181" s="6"/>
      <c r="M181" s="6"/>
      <c r="N181" s="6"/>
      <c r="O181" s="6"/>
      <c r="P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row>
    <row r="182" spans="2:69" x14ac:dyDescent="0.3">
      <c r="B182" s="6"/>
      <c r="C182" s="6"/>
      <c r="D182" s="6"/>
      <c r="E182" s="6"/>
      <c r="F182" s="6"/>
      <c r="G182" s="6"/>
      <c r="H182" s="6"/>
      <c r="I182" s="6"/>
      <c r="J182" s="6"/>
      <c r="K182" s="6"/>
      <c r="L182" s="6"/>
      <c r="M182" s="6"/>
      <c r="N182" s="6"/>
      <c r="O182" s="6"/>
      <c r="P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row>
    <row r="183" spans="2:69" x14ac:dyDescent="0.3">
      <c r="B183" s="6"/>
      <c r="C183" s="6"/>
      <c r="D183" s="6"/>
      <c r="E183" s="6"/>
      <c r="F183" s="6"/>
      <c r="G183" s="6"/>
      <c r="H183" s="6"/>
      <c r="I183" s="6"/>
      <c r="J183" s="6"/>
      <c r="K183" s="6"/>
      <c r="L183" s="6"/>
      <c r="M183" s="6"/>
      <c r="N183" s="6"/>
      <c r="O183" s="6"/>
      <c r="P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row>
    <row r="184" spans="2:69" x14ac:dyDescent="0.3">
      <c r="B184" s="6"/>
      <c r="C184" s="6"/>
      <c r="D184" s="6"/>
      <c r="E184" s="6"/>
      <c r="F184" s="6"/>
      <c r="G184" s="6"/>
      <c r="H184" s="6"/>
      <c r="I184" s="6"/>
      <c r="J184" s="6"/>
      <c r="K184" s="6"/>
      <c r="L184" s="6"/>
      <c r="M184" s="6"/>
      <c r="N184" s="6"/>
      <c r="O184" s="6"/>
      <c r="P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row>
    <row r="185" spans="2:69" x14ac:dyDescent="0.3">
      <c r="B185" s="6"/>
      <c r="C185" s="6"/>
      <c r="D185" s="6"/>
      <c r="E185" s="6"/>
      <c r="F185" s="6"/>
      <c r="G185" s="6"/>
      <c r="H185" s="6"/>
      <c r="I185" s="6"/>
      <c r="J185" s="6"/>
      <c r="K185" s="6"/>
      <c r="L185" s="6"/>
      <c r="M185" s="6"/>
      <c r="N185" s="6"/>
      <c r="O185" s="6"/>
      <c r="P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row>
    <row r="186" spans="2:69" x14ac:dyDescent="0.3">
      <c r="B186" s="6"/>
      <c r="C186" s="6"/>
      <c r="D186" s="6"/>
      <c r="E186" s="6"/>
      <c r="F186" s="6"/>
      <c r="G186" s="6"/>
      <c r="H186" s="6"/>
      <c r="I186" s="6"/>
      <c r="J186" s="6"/>
      <c r="K186" s="6"/>
      <c r="L186" s="6"/>
      <c r="M186" s="6"/>
      <c r="N186" s="6"/>
      <c r="O186" s="6"/>
      <c r="P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row>
    <row r="187" spans="2:69" x14ac:dyDescent="0.3">
      <c r="B187" s="6"/>
      <c r="C187" s="6"/>
      <c r="D187" s="6"/>
      <c r="E187" s="6"/>
      <c r="F187" s="6"/>
      <c r="G187" s="6"/>
      <c r="H187" s="6"/>
      <c r="I187" s="6"/>
      <c r="J187" s="6"/>
      <c r="K187" s="6"/>
      <c r="L187" s="6"/>
      <c r="M187" s="6"/>
      <c r="N187" s="6"/>
      <c r="O187" s="6"/>
      <c r="P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row>
    <row r="188" spans="2:69" x14ac:dyDescent="0.3">
      <c r="B188" s="6"/>
      <c r="C188" s="6"/>
      <c r="D188" s="6"/>
      <c r="E188" s="6"/>
      <c r="F188" s="6"/>
      <c r="G188" s="6"/>
      <c r="H188" s="6"/>
      <c r="I188" s="6"/>
      <c r="J188" s="6"/>
      <c r="K188" s="6"/>
      <c r="L188" s="6"/>
      <c r="M188" s="6"/>
      <c r="N188" s="6"/>
      <c r="O188" s="6"/>
      <c r="P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row>
    <row r="189" spans="2:69" x14ac:dyDescent="0.3">
      <c r="B189" s="6"/>
      <c r="C189" s="6"/>
      <c r="D189" s="6"/>
      <c r="E189" s="6"/>
      <c r="F189" s="6"/>
      <c r="G189" s="6"/>
      <c r="H189" s="6"/>
      <c r="I189" s="6"/>
      <c r="J189" s="6"/>
      <c r="K189" s="6"/>
      <c r="L189" s="6"/>
      <c r="M189" s="6"/>
      <c r="N189" s="6"/>
      <c r="O189" s="6"/>
      <c r="P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row>
    <row r="190" spans="2:69" x14ac:dyDescent="0.3">
      <c r="B190" s="6"/>
      <c r="C190" s="6"/>
      <c r="D190" s="6"/>
      <c r="E190" s="6"/>
      <c r="F190" s="6"/>
      <c r="G190" s="6"/>
      <c r="H190" s="6"/>
      <c r="I190" s="6"/>
      <c r="J190" s="6"/>
      <c r="K190" s="6"/>
      <c r="L190" s="6"/>
      <c r="M190" s="6"/>
      <c r="N190" s="6"/>
      <c r="O190" s="6"/>
      <c r="P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row>
    <row r="191" spans="2:69" x14ac:dyDescent="0.3">
      <c r="B191" s="6"/>
      <c r="C191" s="6"/>
      <c r="D191" s="6"/>
      <c r="E191" s="6"/>
      <c r="F191" s="6"/>
      <c r="G191" s="6"/>
      <c r="H191" s="6"/>
      <c r="I191" s="6"/>
      <c r="J191" s="6"/>
      <c r="K191" s="6"/>
      <c r="L191" s="6"/>
      <c r="M191" s="6"/>
      <c r="N191" s="6"/>
      <c r="O191" s="6"/>
      <c r="P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row>
    <row r="192" spans="2:69" x14ac:dyDescent="0.3">
      <c r="B192" s="6"/>
      <c r="C192" s="6"/>
      <c r="D192" s="6"/>
      <c r="E192" s="6"/>
      <c r="F192" s="6"/>
      <c r="G192" s="6"/>
      <c r="H192" s="6"/>
      <c r="I192" s="6"/>
      <c r="J192" s="6"/>
      <c r="K192" s="6"/>
      <c r="L192" s="6"/>
      <c r="M192" s="6"/>
      <c r="N192" s="6"/>
      <c r="O192" s="6"/>
      <c r="P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row>
    <row r="193" spans="2:69" x14ac:dyDescent="0.3">
      <c r="B193" s="6"/>
      <c r="C193" s="6"/>
      <c r="D193" s="6"/>
      <c r="E193" s="6"/>
      <c r="F193" s="6"/>
      <c r="G193" s="6"/>
      <c r="H193" s="6"/>
      <c r="I193" s="6"/>
      <c r="J193" s="6"/>
      <c r="K193" s="6"/>
      <c r="L193" s="6"/>
      <c r="M193" s="6"/>
      <c r="N193" s="6"/>
      <c r="O193" s="6"/>
      <c r="P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row>
    <row r="194" spans="2:69" x14ac:dyDescent="0.3">
      <c r="B194" s="6"/>
      <c r="C194" s="6"/>
      <c r="D194" s="6"/>
      <c r="E194" s="6"/>
      <c r="F194" s="6"/>
      <c r="G194" s="6"/>
      <c r="H194" s="6"/>
      <c r="I194" s="6"/>
      <c r="J194" s="6"/>
      <c r="K194" s="6"/>
      <c r="L194" s="6"/>
      <c r="M194" s="6"/>
      <c r="N194" s="6"/>
      <c r="O194" s="6"/>
      <c r="P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row>
    <row r="195" spans="2:69" x14ac:dyDescent="0.3">
      <c r="B195" s="6"/>
      <c r="C195" s="6"/>
      <c r="D195" s="6"/>
      <c r="E195" s="6"/>
      <c r="F195" s="6"/>
      <c r="G195" s="6"/>
      <c r="H195" s="6"/>
      <c r="I195" s="6"/>
      <c r="J195" s="6"/>
      <c r="K195" s="6"/>
      <c r="L195" s="6"/>
      <c r="M195" s="6"/>
      <c r="N195" s="6"/>
      <c r="O195" s="6"/>
      <c r="P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row>
    <row r="196" spans="2:69" x14ac:dyDescent="0.3">
      <c r="B196" s="6"/>
      <c r="C196" s="6"/>
      <c r="D196" s="6"/>
      <c r="E196" s="6"/>
      <c r="F196" s="6"/>
      <c r="G196" s="6"/>
      <c r="H196" s="6"/>
      <c r="I196" s="6"/>
      <c r="J196" s="6"/>
      <c r="K196" s="6"/>
      <c r="L196" s="6"/>
      <c r="M196" s="6"/>
      <c r="N196" s="6"/>
      <c r="O196" s="6"/>
      <c r="P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row>
    <row r="197" spans="2:69" x14ac:dyDescent="0.3">
      <c r="B197" s="6"/>
      <c r="C197" s="6"/>
      <c r="D197" s="6"/>
      <c r="E197" s="6"/>
      <c r="F197" s="6"/>
      <c r="G197" s="6"/>
      <c r="H197" s="6"/>
      <c r="I197" s="6"/>
      <c r="J197" s="6"/>
      <c r="K197" s="6"/>
      <c r="L197" s="6"/>
      <c r="M197" s="6"/>
      <c r="N197" s="6"/>
      <c r="O197" s="6"/>
      <c r="P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row>
    <row r="198" spans="2:69" x14ac:dyDescent="0.3">
      <c r="B198" s="6"/>
      <c r="C198" s="6"/>
      <c r="D198" s="6"/>
      <c r="E198" s="6"/>
      <c r="F198" s="6"/>
      <c r="G198" s="6"/>
      <c r="H198" s="6"/>
      <c r="I198" s="6"/>
      <c r="J198" s="6"/>
      <c r="K198" s="6"/>
      <c r="L198" s="6"/>
      <c r="M198" s="6"/>
      <c r="N198" s="6"/>
      <c r="O198" s="6"/>
      <c r="P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row>
    <row r="199" spans="2:69" x14ac:dyDescent="0.3">
      <c r="B199" s="6"/>
      <c r="C199" s="6"/>
      <c r="D199" s="6"/>
      <c r="E199" s="6"/>
      <c r="F199" s="6"/>
      <c r="G199" s="6"/>
      <c r="H199" s="6"/>
      <c r="I199" s="6"/>
      <c r="J199" s="6"/>
      <c r="K199" s="6"/>
      <c r="L199" s="6"/>
      <c r="M199" s="6"/>
      <c r="N199" s="6"/>
      <c r="O199" s="6"/>
      <c r="P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row>
    <row r="200" spans="2:69" x14ac:dyDescent="0.3">
      <c r="B200" s="6"/>
      <c r="C200" s="6"/>
      <c r="D200" s="6"/>
      <c r="E200" s="6"/>
      <c r="F200" s="6"/>
      <c r="G200" s="6"/>
      <c r="H200" s="6"/>
      <c r="I200" s="6"/>
      <c r="J200" s="6"/>
      <c r="K200" s="6"/>
      <c r="L200" s="6"/>
      <c r="M200" s="6"/>
      <c r="N200" s="6"/>
      <c r="O200" s="6"/>
      <c r="P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row>
    <row r="201" spans="2:69" x14ac:dyDescent="0.3">
      <c r="B201" s="6"/>
      <c r="C201" s="6"/>
      <c r="D201" s="6"/>
      <c r="E201" s="6"/>
      <c r="F201" s="6"/>
      <c r="G201" s="6"/>
      <c r="H201" s="6"/>
      <c r="I201" s="6"/>
      <c r="J201" s="6"/>
      <c r="K201" s="6"/>
      <c r="L201" s="6"/>
      <c r="M201" s="6"/>
      <c r="N201" s="6"/>
      <c r="O201" s="6"/>
      <c r="P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row>
    <row r="202" spans="2:69" x14ac:dyDescent="0.3">
      <c r="B202" s="6"/>
      <c r="C202" s="6"/>
      <c r="D202" s="6"/>
      <c r="E202" s="6"/>
      <c r="F202" s="6"/>
      <c r="G202" s="6"/>
      <c r="H202" s="6"/>
      <c r="I202" s="6"/>
      <c r="J202" s="6"/>
      <c r="K202" s="6"/>
      <c r="L202" s="6"/>
      <c r="M202" s="6"/>
      <c r="N202" s="6"/>
      <c r="O202" s="6"/>
      <c r="P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row>
    <row r="203" spans="2:69" x14ac:dyDescent="0.3">
      <c r="B203" s="6"/>
      <c r="C203" s="6"/>
      <c r="D203" s="6"/>
      <c r="E203" s="6"/>
      <c r="F203" s="6"/>
      <c r="G203" s="6"/>
      <c r="H203" s="6"/>
      <c r="I203" s="6"/>
      <c r="J203" s="6"/>
      <c r="K203" s="6"/>
      <c r="L203" s="6"/>
      <c r="M203" s="6"/>
      <c r="N203" s="6"/>
      <c r="O203" s="6"/>
      <c r="P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row>
    <row r="204" spans="2:69" x14ac:dyDescent="0.3">
      <c r="B204" s="6"/>
      <c r="C204" s="6"/>
      <c r="D204" s="6"/>
      <c r="E204" s="6"/>
      <c r="F204" s="6"/>
      <c r="G204" s="6"/>
      <c r="H204" s="6"/>
      <c r="I204" s="6"/>
      <c r="J204" s="6"/>
      <c r="K204" s="6"/>
      <c r="L204" s="6"/>
      <c r="M204" s="6"/>
      <c r="N204" s="6"/>
      <c r="O204" s="6"/>
      <c r="P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row>
    <row r="205" spans="2:69" x14ac:dyDescent="0.3">
      <c r="B205" s="6"/>
      <c r="C205" s="6"/>
      <c r="D205" s="6"/>
      <c r="E205" s="6"/>
      <c r="F205" s="6"/>
      <c r="G205" s="6"/>
      <c r="H205" s="6"/>
      <c r="I205" s="6"/>
      <c r="J205" s="6"/>
      <c r="K205" s="6"/>
      <c r="L205" s="6"/>
      <c r="M205" s="6"/>
      <c r="N205" s="6"/>
      <c r="O205" s="6"/>
      <c r="P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row>
    <row r="206" spans="2:69" x14ac:dyDescent="0.3">
      <c r="B206" s="6"/>
      <c r="C206" s="6"/>
      <c r="D206" s="6"/>
      <c r="E206" s="6"/>
      <c r="F206" s="6"/>
      <c r="G206" s="6"/>
      <c r="H206" s="6"/>
      <c r="I206" s="6"/>
      <c r="J206" s="6"/>
      <c r="K206" s="6"/>
      <c r="L206" s="6"/>
      <c r="M206" s="6"/>
      <c r="N206" s="6"/>
      <c r="O206" s="6"/>
      <c r="P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row>
    <row r="207" spans="2:69" x14ac:dyDescent="0.3">
      <c r="B207" s="6"/>
      <c r="C207" s="6"/>
      <c r="D207" s="6"/>
      <c r="E207" s="6"/>
      <c r="F207" s="6"/>
      <c r="G207" s="6"/>
      <c r="H207" s="6"/>
      <c r="I207" s="6"/>
      <c r="J207" s="6"/>
      <c r="K207" s="6"/>
      <c r="L207" s="6"/>
      <c r="M207" s="6"/>
      <c r="N207" s="6"/>
      <c r="O207" s="6"/>
      <c r="P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row>
    <row r="208" spans="2:69" x14ac:dyDescent="0.3">
      <c r="B208" s="6"/>
      <c r="C208" s="6"/>
      <c r="D208" s="6"/>
      <c r="E208" s="6"/>
      <c r="F208" s="6"/>
      <c r="G208" s="6"/>
      <c r="H208" s="6"/>
      <c r="I208" s="6"/>
      <c r="J208" s="6"/>
      <c r="K208" s="6"/>
      <c r="L208" s="6"/>
      <c r="M208" s="6"/>
      <c r="N208" s="6"/>
      <c r="O208" s="6"/>
      <c r="P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row>
    <row r="209" spans="1:118" x14ac:dyDescent="0.3">
      <c r="B209" s="6"/>
      <c r="C209" s="6"/>
      <c r="D209" s="6"/>
      <c r="E209" s="6"/>
      <c r="F209" s="6"/>
      <c r="G209" s="6"/>
      <c r="H209" s="6"/>
      <c r="I209" s="6"/>
      <c r="J209" s="6"/>
      <c r="K209" s="6"/>
      <c r="L209" s="6"/>
      <c r="M209" s="6"/>
      <c r="N209" s="6"/>
      <c r="O209" s="6"/>
      <c r="P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row>
    <row r="211" spans="1:118" x14ac:dyDescent="0.3">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row>
    <row r="212" spans="1:118" x14ac:dyDescent="0.3">
      <c r="A212" s="9" t="s">
        <v>177</v>
      </c>
      <c r="B212" s="6">
        <v>0</v>
      </c>
      <c r="C212" s="6">
        <v>0</v>
      </c>
      <c r="D212" s="6">
        <v>0</v>
      </c>
      <c r="E212" s="6">
        <v>0</v>
      </c>
      <c r="F212" s="6">
        <v>0</v>
      </c>
      <c r="G212" s="6">
        <v>0</v>
      </c>
      <c r="H212" s="6">
        <v>0</v>
      </c>
      <c r="I212" s="6">
        <v>0</v>
      </c>
      <c r="J212" s="6">
        <v>0</v>
      </c>
      <c r="K212" s="6">
        <v>0</v>
      </c>
      <c r="L212" s="6">
        <v>0</v>
      </c>
      <c r="M212" s="6">
        <v>0</v>
      </c>
      <c r="N212" s="6">
        <v>0</v>
      </c>
      <c r="O212" s="6">
        <v>0</v>
      </c>
      <c r="P212" s="6">
        <v>0</v>
      </c>
      <c r="Q212" s="6">
        <v>0</v>
      </c>
      <c r="R212" s="6">
        <v>0</v>
      </c>
      <c r="S212" s="6">
        <v>0</v>
      </c>
      <c r="T212" s="6">
        <v>0</v>
      </c>
      <c r="U212" s="6">
        <v>0</v>
      </c>
      <c r="V212" s="6">
        <v>0</v>
      </c>
      <c r="W212" s="6">
        <v>0</v>
      </c>
      <c r="X212" s="6">
        <v>0</v>
      </c>
      <c r="Y212" s="6">
        <v>0</v>
      </c>
      <c r="Z212" s="6">
        <v>0</v>
      </c>
      <c r="AA212" s="6">
        <v>0</v>
      </c>
      <c r="AB212" s="6">
        <v>0</v>
      </c>
      <c r="AC212" s="6">
        <v>0</v>
      </c>
      <c r="AD212" s="6">
        <v>0</v>
      </c>
      <c r="AE212" s="6">
        <v>0</v>
      </c>
      <c r="AF212" s="6">
        <v>0</v>
      </c>
      <c r="AG212" s="6">
        <v>0</v>
      </c>
      <c r="AH212" s="6">
        <v>0</v>
      </c>
      <c r="AI212" s="6">
        <v>0</v>
      </c>
      <c r="AJ212" s="6">
        <v>0</v>
      </c>
      <c r="AK212" s="6">
        <v>0</v>
      </c>
      <c r="AL212" s="6">
        <v>0</v>
      </c>
      <c r="AM212" s="6">
        <v>0</v>
      </c>
      <c r="AN212" s="6">
        <v>0</v>
      </c>
      <c r="AO212" s="6">
        <v>0</v>
      </c>
      <c r="AP212" s="6">
        <v>0</v>
      </c>
      <c r="AQ212" s="6">
        <v>0</v>
      </c>
      <c r="AR212" s="6">
        <v>0</v>
      </c>
      <c r="AS212" s="6">
        <v>0</v>
      </c>
      <c r="AT212" s="6">
        <v>0</v>
      </c>
      <c r="AU212" s="6">
        <v>0</v>
      </c>
      <c r="AV212" s="6">
        <v>0</v>
      </c>
      <c r="AW212" s="6">
        <v>0</v>
      </c>
      <c r="AX212" s="6">
        <v>0</v>
      </c>
      <c r="AY212" s="6">
        <v>0</v>
      </c>
      <c r="AZ212" s="6">
        <v>0</v>
      </c>
      <c r="BA212" s="6">
        <v>0</v>
      </c>
      <c r="BB212" s="6">
        <v>0</v>
      </c>
      <c r="BC212" s="6">
        <v>0</v>
      </c>
      <c r="BD212" s="6">
        <v>0</v>
      </c>
      <c r="BE212" s="6">
        <v>0</v>
      </c>
      <c r="BF212" s="6">
        <v>0</v>
      </c>
      <c r="BG212" s="6">
        <v>0</v>
      </c>
      <c r="BH212" s="6">
        <v>0</v>
      </c>
      <c r="BI212" s="6">
        <v>0</v>
      </c>
      <c r="BJ212" s="6">
        <v>0</v>
      </c>
      <c r="BK212" s="6">
        <v>0</v>
      </c>
      <c r="BL212" s="6">
        <v>0</v>
      </c>
      <c r="BM212" s="6">
        <v>0</v>
      </c>
      <c r="BN212" s="6">
        <v>0</v>
      </c>
      <c r="BO212" s="6">
        <v>0</v>
      </c>
      <c r="BP212" s="6">
        <v>0</v>
      </c>
      <c r="BQ212" s="6">
        <v>0</v>
      </c>
    </row>
    <row r="213" spans="1:118" x14ac:dyDescent="0.3">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row>
    <row r="215" spans="1:118" x14ac:dyDescent="0.3">
      <c r="A215" s="1" t="s">
        <v>178</v>
      </c>
    </row>
    <row r="216" spans="1:118" x14ac:dyDescent="0.3">
      <c r="A216" t="s">
        <v>1</v>
      </c>
      <c r="B216" t="s">
        <v>123</v>
      </c>
      <c r="C216" t="s">
        <v>124</v>
      </c>
      <c r="D216" t="s">
        <v>179</v>
      </c>
      <c r="E216" t="s">
        <v>126</v>
      </c>
      <c r="F216" t="s">
        <v>127</v>
      </c>
      <c r="G216" t="s">
        <v>128</v>
      </c>
      <c r="H216" t="s">
        <v>180</v>
      </c>
      <c r="I216" t="s">
        <v>130</v>
      </c>
      <c r="J216" t="s">
        <v>131</v>
      </c>
      <c r="K216" t="s">
        <v>132</v>
      </c>
      <c r="L216" t="s">
        <v>181</v>
      </c>
      <c r="M216" t="s">
        <v>134</v>
      </c>
      <c r="N216" t="s">
        <v>135</v>
      </c>
      <c r="O216" t="s">
        <v>136</v>
      </c>
      <c r="P216" t="s">
        <v>182</v>
      </c>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row>
    <row r="217" spans="1:118" x14ac:dyDescent="0.3">
      <c r="A217" t="s">
        <v>183</v>
      </c>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row>
    <row r="218" spans="1:118" x14ac:dyDescent="0.3">
      <c r="A218" t="s">
        <v>184</v>
      </c>
      <c r="B218">
        <v>3210774</v>
      </c>
      <c r="C218">
        <v>1645746</v>
      </c>
      <c r="D218">
        <v>5924056</v>
      </c>
      <c r="E218">
        <v>4312575</v>
      </c>
      <c r="F218">
        <v>2766886</v>
      </c>
      <c r="G218">
        <v>1337240</v>
      </c>
      <c r="H218">
        <v>6390426</v>
      </c>
      <c r="I218">
        <v>4854565</v>
      </c>
      <c r="J218">
        <v>3349843</v>
      </c>
      <c r="K218">
        <v>1845063</v>
      </c>
      <c r="L218">
        <v>5982669</v>
      </c>
      <c r="M218">
        <v>4308892</v>
      </c>
      <c r="N218">
        <v>2709942</v>
      </c>
      <c r="O218">
        <v>1370198</v>
      </c>
      <c r="P218">
        <v>4881018</v>
      </c>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row>
    <row r="219" spans="1:118" x14ac:dyDescent="0.3">
      <c r="A219" t="s">
        <v>185</v>
      </c>
      <c r="B219">
        <v>437623</v>
      </c>
      <c r="C219">
        <v>215678</v>
      </c>
      <c r="D219">
        <v>816963</v>
      </c>
      <c r="E219">
        <v>611470</v>
      </c>
      <c r="F219">
        <v>402709</v>
      </c>
      <c r="G219">
        <v>203129</v>
      </c>
      <c r="H219">
        <v>846917</v>
      </c>
      <c r="I219">
        <v>642403</v>
      </c>
      <c r="J219">
        <v>431528</v>
      </c>
      <c r="K219">
        <v>216216</v>
      </c>
      <c r="L219">
        <v>874177</v>
      </c>
      <c r="M219">
        <v>650726</v>
      </c>
      <c r="N219">
        <v>428413</v>
      </c>
      <c r="O219">
        <v>210484</v>
      </c>
      <c r="P219">
        <v>229943</v>
      </c>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row>
    <row r="220" spans="1:118" x14ac:dyDescent="0.3">
      <c r="A220" t="s">
        <v>186</v>
      </c>
      <c r="B220">
        <v>0</v>
      </c>
      <c r="C220">
        <v>0</v>
      </c>
      <c r="D220">
        <v>0</v>
      </c>
      <c r="E220">
        <v>0</v>
      </c>
      <c r="F220">
        <v>0</v>
      </c>
      <c r="G220">
        <v>0</v>
      </c>
      <c r="H220">
        <v>-10</v>
      </c>
      <c r="I220">
        <v>0</v>
      </c>
      <c r="J220">
        <v>0</v>
      </c>
      <c r="K220">
        <v>0</v>
      </c>
      <c r="L220">
        <v>0</v>
      </c>
      <c r="M220">
        <v>0</v>
      </c>
      <c r="N220">
        <v>0</v>
      </c>
      <c r="O220">
        <v>0</v>
      </c>
      <c r="P220">
        <v>0</v>
      </c>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row>
    <row r="221" spans="1:118" x14ac:dyDescent="0.3">
      <c r="A221" t="s">
        <v>149</v>
      </c>
      <c r="B221">
        <v>783115</v>
      </c>
      <c r="C221">
        <v>207675</v>
      </c>
      <c r="D221">
        <v>77900</v>
      </c>
      <c r="E221">
        <v>-69946</v>
      </c>
      <c r="F221">
        <v>50873</v>
      </c>
      <c r="G221">
        <v>19961</v>
      </c>
      <c r="H221">
        <v>-455105</v>
      </c>
      <c r="I221">
        <v>-322812</v>
      </c>
      <c r="J221">
        <v>-222098</v>
      </c>
      <c r="K221">
        <v>-174151</v>
      </c>
      <c r="L221">
        <v>321013</v>
      </c>
      <c r="M221">
        <v>171175</v>
      </c>
      <c r="N221">
        <v>268431</v>
      </c>
      <c r="O221">
        <v>194102</v>
      </c>
      <c r="P221">
        <v>552088</v>
      </c>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row>
    <row r="222" spans="1:118" x14ac:dyDescent="0.3">
      <c r="A222" t="s">
        <v>187</v>
      </c>
      <c r="B222">
        <v>-25811</v>
      </c>
      <c r="C222">
        <v>-16279</v>
      </c>
      <c r="D222">
        <v>-31042</v>
      </c>
      <c r="E222">
        <v>-33413</v>
      </c>
      <c r="F222">
        <v>-9005</v>
      </c>
      <c r="G222">
        <v>5546</v>
      </c>
      <c r="H222">
        <v>28940</v>
      </c>
      <c r="I222">
        <v>5926</v>
      </c>
      <c r="J222">
        <v>-4218</v>
      </c>
      <c r="K222">
        <v>0</v>
      </c>
      <c r="L222">
        <v>0</v>
      </c>
      <c r="M222">
        <v>0</v>
      </c>
      <c r="N222">
        <v>0</v>
      </c>
      <c r="O222">
        <v>0</v>
      </c>
      <c r="P222">
        <v>0</v>
      </c>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row>
    <row r="223" spans="1:118" x14ac:dyDescent="0.3">
      <c r="A223" t="s">
        <v>188</v>
      </c>
      <c r="B223">
        <v>0</v>
      </c>
      <c r="C223">
        <v>0</v>
      </c>
      <c r="D223">
        <v>0</v>
      </c>
      <c r="E223">
        <v>0</v>
      </c>
      <c r="F223">
        <v>0</v>
      </c>
      <c r="G223">
        <v>0</v>
      </c>
      <c r="H223">
        <v>0</v>
      </c>
      <c r="I223">
        <v>0</v>
      </c>
      <c r="J223">
        <v>0</v>
      </c>
      <c r="K223">
        <v>0</v>
      </c>
      <c r="L223">
        <v>0</v>
      </c>
      <c r="M223">
        <v>0</v>
      </c>
      <c r="N223">
        <v>0</v>
      </c>
      <c r="O223">
        <v>0</v>
      </c>
      <c r="P223">
        <v>-35451</v>
      </c>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row>
    <row r="224" spans="1:118" x14ac:dyDescent="0.3">
      <c r="A224" t="s">
        <v>189</v>
      </c>
      <c r="B224">
        <v>0</v>
      </c>
      <c r="C224">
        <v>0</v>
      </c>
      <c r="D224">
        <v>6552</v>
      </c>
      <c r="E224">
        <v>0</v>
      </c>
      <c r="F224">
        <v>0</v>
      </c>
      <c r="G224">
        <v>0</v>
      </c>
      <c r="H224">
        <v>-31078</v>
      </c>
      <c r="I224">
        <v>-31078</v>
      </c>
      <c r="J224">
        <v>-31078</v>
      </c>
      <c r="K224">
        <v>-31078</v>
      </c>
      <c r="L224">
        <v>-54810</v>
      </c>
      <c r="M224">
        <v>-54810</v>
      </c>
      <c r="N224">
        <v>0</v>
      </c>
      <c r="O224">
        <v>-77</v>
      </c>
      <c r="P224">
        <v>-3256</v>
      </c>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row>
    <row r="225" spans="1:55" x14ac:dyDescent="0.3">
      <c r="A225" t="s">
        <v>190</v>
      </c>
      <c r="B225">
        <v>206836</v>
      </c>
      <c r="C225">
        <v>81555</v>
      </c>
      <c r="D225">
        <v>203819</v>
      </c>
      <c r="E225">
        <v>129499</v>
      </c>
      <c r="F225">
        <v>75567</v>
      </c>
      <c r="G225">
        <v>30065</v>
      </c>
      <c r="H225">
        <v>87938</v>
      </c>
      <c r="I225">
        <v>39039</v>
      </c>
      <c r="J225">
        <v>14471</v>
      </c>
      <c r="K225">
        <v>10417</v>
      </c>
      <c r="L225">
        <v>114238</v>
      </c>
      <c r="M225">
        <v>74857</v>
      </c>
      <c r="N225">
        <v>27891</v>
      </c>
      <c r="O225">
        <v>2557</v>
      </c>
      <c r="P225">
        <v>29501</v>
      </c>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row>
    <row r="226" spans="1:55" x14ac:dyDescent="0.3">
      <c r="A226" t="s">
        <v>191</v>
      </c>
      <c r="B226">
        <v>4914</v>
      </c>
      <c r="C226">
        <v>392</v>
      </c>
      <c r="D226">
        <v>-169580</v>
      </c>
      <c r="E226">
        <v>-167390</v>
      </c>
      <c r="F226">
        <v>17279</v>
      </c>
      <c r="G226">
        <v>4079</v>
      </c>
      <c r="H226">
        <v>-271178</v>
      </c>
      <c r="I226">
        <v>-267697</v>
      </c>
      <c r="J226">
        <v>-253384</v>
      </c>
      <c r="K226">
        <v>-241405</v>
      </c>
      <c r="L226">
        <v>-60277</v>
      </c>
      <c r="M226">
        <v>-43082</v>
      </c>
      <c r="N226">
        <v>-42988</v>
      </c>
      <c r="O226">
        <v>25</v>
      </c>
      <c r="P226">
        <v>0</v>
      </c>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row>
    <row r="227" spans="1:55" x14ac:dyDescent="0.3">
      <c r="A227" t="s">
        <v>192</v>
      </c>
      <c r="B227">
        <v>-1156</v>
      </c>
      <c r="C227">
        <v>-1470</v>
      </c>
      <c r="D227">
        <v>-5783</v>
      </c>
      <c r="E227">
        <v>-2832</v>
      </c>
      <c r="F227">
        <v>-2663</v>
      </c>
      <c r="G227">
        <v>-1598</v>
      </c>
      <c r="H227">
        <v>-15393</v>
      </c>
      <c r="I227">
        <v>-12221</v>
      </c>
      <c r="J227">
        <v>-8705</v>
      </c>
      <c r="K227">
        <v>-14288</v>
      </c>
      <c r="L227">
        <v>-3478</v>
      </c>
      <c r="M227">
        <v>1792</v>
      </c>
      <c r="N227">
        <v>809</v>
      </c>
      <c r="O227">
        <v>267</v>
      </c>
      <c r="P227">
        <v>3677</v>
      </c>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row>
    <row r="228" spans="1:55" x14ac:dyDescent="0.3">
      <c r="A228" t="s">
        <v>193</v>
      </c>
      <c r="B228">
        <v>-2597</v>
      </c>
      <c r="C228">
        <v>-2318</v>
      </c>
      <c r="D228">
        <v>-8653</v>
      </c>
      <c r="E228">
        <v>-5095</v>
      </c>
      <c r="F228">
        <v>-4152</v>
      </c>
      <c r="G228">
        <v>-2465</v>
      </c>
      <c r="H228">
        <v>-19930</v>
      </c>
      <c r="I228">
        <v>-15178</v>
      </c>
      <c r="J228">
        <v>-10751</v>
      </c>
      <c r="K228">
        <v>-15471</v>
      </c>
      <c r="L228">
        <v>-6469</v>
      </c>
      <c r="M228">
        <v>-486</v>
      </c>
      <c r="N228">
        <v>-660</v>
      </c>
      <c r="O228">
        <v>-374</v>
      </c>
      <c r="P228">
        <v>-845</v>
      </c>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row>
    <row r="229" spans="1:55" x14ac:dyDescent="0.3">
      <c r="A229" t="s">
        <v>194</v>
      </c>
      <c r="B229">
        <v>1441</v>
      </c>
      <c r="C229">
        <v>848</v>
      </c>
      <c r="D229">
        <v>2870</v>
      </c>
      <c r="E229">
        <v>2263</v>
      </c>
      <c r="F229">
        <v>1489</v>
      </c>
      <c r="G229">
        <v>867</v>
      </c>
      <c r="H229">
        <v>4537</v>
      </c>
      <c r="I229">
        <v>2957</v>
      </c>
      <c r="J229">
        <v>2046</v>
      </c>
      <c r="K229">
        <v>1183</v>
      </c>
      <c r="L229">
        <v>2991</v>
      </c>
      <c r="M229">
        <v>2278</v>
      </c>
      <c r="N229">
        <v>1469</v>
      </c>
      <c r="O229">
        <v>641</v>
      </c>
      <c r="P229">
        <v>4522</v>
      </c>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row>
    <row r="230" spans="1:55" x14ac:dyDescent="0.3">
      <c r="A230" t="s">
        <v>195</v>
      </c>
      <c r="B230">
        <v>0</v>
      </c>
      <c r="C230">
        <v>0</v>
      </c>
      <c r="D230">
        <v>0</v>
      </c>
      <c r="E230">
        <v>0</v>
      </c>
      <c r="F230">
        <v>0</v>
      </c>
      <c r="G230">
        <v>0</v>
      </c>
      <c r="H230">
        <v>0</v>
      </c>
      <c r="I230">
        <v>0</v>
      </c>
      <c r="J230">
        <v>0</v>
      </c>
      <c r="K230">
        <v>0</v>
      </c>
      <c r="L230">
        <v>0</v>
      </c>
      <c r="M230">
        <v>0</v>
      </c>
      <c r="N230">
        <v>229</v>
      </c>
      <c r="O230">
        <v>0</v>
      </c>
      <c r="P230">
        <v>0</v>
      </c>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row>
    <row r="231" spans="1:55" x14ac:dyDescent="0.3">
      <c r="A231" t="s">
        <v>196</v>
      </c>
      <c r="B231">
        <v>0</v>
      </c>
      <c r="C231">
        <v>0</v>
      </c>
      <c r="D231">
        <v>0</v>
      </c>
      <c r="E231">
        <v>0</v>
      </c>
      <c r="F231">
        <v>0</v>
      </c>
      <c r="G231">
        <v>0</v>
      </c>
      <c r="H231">
        <v>0</v>
      </c>
      <c r="I231">
        <v>0</v>
      </c>
      <c r="J231">
        <v>0</v>
      </c>
      <c r="K231">
        <v>0</v>
      </c>
      <c r="L231">
        <v>0</v>
      </c>
      <c r="M231">
        <v>0</v>
      </c>
      <c r="N231">
        <v>229</v>
      </c>
      <c r="O231">
        <v>0</v>
      </c>
      <c r="P231">
        <v>0</v>
      </c>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row>
    <row r="232" spans="1:55" x14ac:dyDescent="0.3">
      <c r="A232" t="s">
        <v>197</v>
      </c>
      <c r="B232">
        <v>93220</v>
      </c>
      <c r="C232">
        <v>12886</v>
      </c>
      <c r="D232">
        <v>27816</v>
      </c>
      <c r="E232">
        <v>3369</v>
      </c>
      <c r="F232">
        <v>-12674</v>
      </c>
      <c r="G232">
        <v>-7500</v>
      </c>
      <c r="H232">
        <v>33819</v>
      </c>
      <c r="I232">
        <v>36533</v>
      </c>
      <c r="J232">
        <v>20985</v>
      </c>
      <c r="K232">
        <v>14171</v>
      </c>
      <c r="L232">
        <v>-1288</v>
      </c>
      <c r="M232">
        <v>-6931</v>
      </c>
      <c r="N232">
        <v>351</v>
      </c>
      <c r="O232">
        <v>-877</v>
      </c>
      <c r="P232">
        <v>10530</v>
      </c>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row>
    <row r="233" spans="1:55" x14ac:dyDescent="0.3">
      <c r="A233" t="s">
        <v>198</v>
      </c>
      <c r="B233">
        <v>0</v>
      </c>
      <c r="C233">
        <v>0</v>
      </c>
      <c r="D233">
        <v>223000</v>
      </c>
      <c r="E233">
        <v>223000</v>
      </c>
      <c r="F233">
        <v>0</v>
      </c>
      <c r="G233">
        <v>0</v>
      </c>
      <c r="H233">
        <v>0</v>
      </c>
      <c r="I233">
        <v>0</v>
      </c>
      <c r="J233">
        <v>0</v>
      </c>
      <c r="K233">
        <v>0</v>
      </c>
      <c r="L233">
        <v>0</v>
      </c>
      <c r="M233">
        <v>0</v>
      </c>
      <c r="N233">
        <v>0</v>
      </c>
      <c r="O233">
        <v>0</v>
      </c>
      <c r="P233">
        <v>0</v>
      </c>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row>
    <row r="234" spans="1:55" x14ac:dyDescent="0.3">
      <c r="A234" t="s">
        <v>199</v>
      </c>
      <c r="B234">
        <v>-8030619</v>
      </c>
      <c r="C234">
        <v>-3060552</v>
      </c>
      <c r="D234">
        <v>-8790185</v>
      </c>
      <c r="E234">
        <v>-5950558</v>
      </c>
      <c r="F234">
        <v>-3643453</v>
      </c>
      <c r="G234">
        <v>-1725407</v>
      </c>
      <c r="H234">
        <v>-6982552</v>
      </c>
      <c r="I234">
        <v>-5165898</v>
      </c>
      <c r="J234">
        <v>-3541390</v>
      </c>
      <c r="K234">
        <v>-1913705</v>
      </c>
      <c r="L234">
        <v>-8184584</v>
      </c>
      <c r="M234">
        <v>-6112682</v>
      </c>
      <c r="N234">
        <v>-4152636</v>
      </c>
      <c r="O234">
        <v>-2087283</v>
      </c>
      <c r="P234">
        <v>-7241256</v>
      </c>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row>
    <row r="235" spans="1:55" x14ac:dyDescent="0.3">
      <c r="A235" t="s">
        <v>142</v>
      </c>
      <c r="B235">
        <v>-17</v>
      </c>
      <c r="C235">
        <v>-3</v>
      </c>
      <c r="D235">
        <v>-20</v>
      </c>
      <c r="E235">
        <v>-16</v>
      </c>
      <c r="F235">
        <v>-16</v>
      </c>
      <c r="G235">
        <v>0</v>
      </c>
      <c r="H235">
        <v>-567</v>
      </c>
      <c r="I235">
        <v>-554</v>
      </c>
      <c r="J235">
        <v>-554</v>
      </c>
      <c r="K235">
        <v>-24</v>
      </c>
      <c r="L235">
        <v>-2036</v>
      </c>
      <c r="M235">
        <v>-2036</v>
      </c>
      <c r="N235">
        <v>-1733</v>
      </c>
      <c r="O235">
        <v>-1307</v>
      </c>
      <c r="P235">
        <v>-2769</v>
      </c>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row>
    <row r="236" spans="1:55" x14ac:dyDescent="0.3">
      <c r="A236" t="s">
        <v>141</v>
      </c>
      <c r="B236">
        <v>-8030602</v>
      </c>
      <c r="C236">
        <v>-3060549</v>
      </c>
      <c r="D236">
        <v>-8790165</v>
      </c>
      <c r="E236">
        <v>-5950542</v>
      </c>
      <c r="F236">
        <v>-3643437</v>
      </c>
      <c r="G236">
        <v>-1725407</v>
      </c>
      <c r="H236">
        <v>-6981985</v>
      </c>
      <c r="I236">
        <v>-5165344</v>
      </c>
      <c r="J236">
        <v>-3540836</v>
      </c>
      <c r="K236">
        <v>-1913681</v>
      </c>
      <c r="L236">
        <v>-8182548</v>
      </c>
      <c r="M236">
        <v>-6110646</v>
      </c>
      <c r="N236">
        <v>-4150903</v>
      </c>
      <c r="O236">
        <v>-2085976</v>
      </c>
      <c r="P236">
        <v>-7238487</v>
      </c>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row>
    <row r="237" spans="1:55" x14ac:dyDescent="0.3">
      <c r="A237" t="s">
        <v>153</v>
      </c>
      <c r="B237">
        <v>784380</v>
      </c>
      <c r="C237">
        <v>324870</v>
      </c>
      <c r="D237">
        <v>831612</v>
      </c>
      <c r="E237">
        <v>563722</v>
      </c>
      <c r="F237">
        <v>336291</v>
      </c>
      <c r="G237">
        <v>159208</v>
      </c>
      <c r="H237">
        <v>761361</v>
      </c>
      <c r="I237">
        <v>594518</v>
      </c>
      <c r="J237">
        <v>412916</v>
      </c>
      <c r="K237">
        <v>211182</v>
      </c>
      <c r="L237">
        <v>885287</v>
      </c>
      <c r="M237">
        <v>666097</v>
      </c>
      <c r="N237">
        <v>442889</v>
      </c>
      <c r="O237">
        <v>209589</v>
      </c>
      <c r="P237">
        <v>828574</v>
      </c>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row>
    <row r="238" spans="1:55" x14ac:dyDescent="0.3">
      <c r="A238" t="s">
        <v>154</v>
      </c>
      <c r="B238">
        <v>0</v>
      </c>
      <c r="C238">
        <v>0</v>
      </c>
      <c r="D238">
        <v>0</v>
      </c>
      <c r="E238">
        <v>0</v>
      </c>
      <c r="F238">
        <v>0</v>
      </c>
      <c r="G238">
        <v>0</v>
      </c>
      <c r="H238">
        <v>0</v>
      </c>
      <c r="I238">
        <v>0</v>
      </c>
      <c r="J238">
        <v>0</v>
      </c>
      <c r="K238">
        <v>-14070</v>
      </c>
      <c r="L238">
        <v>-1063077</v>
      </c>
      <c r="M238">
        <v>0</v>
      </c>
      <c r="N238">
        <v>0</v>
      </c>
      <c r="O238">
        <v>0</v>
      </c>
      <c r="P238">
        <v>0</v>
      </c>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row>
    <row r="239" spans="1:55" x14ac:dyDescent="0.3">
      <c r="A239" t="s">
        <v>200</v>
      </c>
      <c r="B239">
        <v>4817</v>
      </c>
      <c r="C239">
        <v>702</v>
      </c>
      <c r="D239">
        <v>5978</v>
      </c>
      <c r="E239">
        <v>10862</v>
      </c>
      <c r="F239">
        <v>7908</v>
      </c>
      <c r="G239">
        <v>4952</v>
      </c>
      <c r="H239">
        <v>14629</v>
      </c>
      <c r="I239">
        <v>11301</v>
      </c>
      <c r="J239">
        <v>8647</v>
      </c>
      <c r="K239">
        <v>5656</v>
      </c>
      <c r="L239">
        <v>18719</v>
      </c>
      <c r="M239">
        <v>14711</v>
      </c>
      <c r="N239">
        <v>10702</v>
      </c>
      <c r="O239">
        <v>6695</v>
      </c>
      <c r="P239">
        <v>16377</v>
      </c>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row>
    <row r="240" spans="1:55" x14ac:dyDescent="0.3">
      <c r="A240" t="s">
        <v>201</v>
      </c>
      <c r="B240">
        <v>904</v>
      </c>
      <c r="C240">
        <v>550</v>
      </c>
      <c r="D240">
        <v>3251</v>
      </c>
      <c r="E240">
        <v>2614</v>
      </c>
      <c r="F240">
        <v>1840</v>
      </c>
      <c r="G240">
        <v>948</v>
      </c>
      <c r="H240">
        <v>4721</v>
      </c>
      <c r="I240">
        <v>3676</v>
      </c>
      <c r="J240">
        <v>2545</v>
      </c>
      <c r="K240">
        <v>1457</v>
      </c>
      <c r="L240">
        <v>0</v>
      </c>
      <c r="M240">
        <v>0</v>
      </c>
      <c r="N240">
        <v>0</v>
      </c>
      <c r="O240">
        <v>0</v>
      </c>
      <c r="P240">
        <v>0</v>
      </c>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row>
    <row r="241" spans="1:55" x14ac:dyDescent="0.3">
      <c r="A241" t="s">
        <v>202</v>
      </c>
      <c r="B241">
        <v>15944</v>
      </c>
      <c r="C241">
        <v>2629</v>
      </c>
      <c r="D241">
        <v>33367</v>
      </c>
      <c r="E241">
        <v>16927</v>
      </c>
      <c r="F241">
        <v>9835</v>
      </c>
      <c r="G241">
        <v>4465</v>
      </c>
      <c r="H241">
        <v>21095</v>
      </c>
      <c r="I241">
        <v>16928</v>
      </c>
      <c r="J241">
        <v>11399</v>
      </c>
      <c r="K241">
        <v>5584</v>
      </c>
      <c r="L241">
        <v>13249</v>
      </c>
      <c r="M241">
        <v>-7128</v>
      </c>
      <c r="N241">
        <v>-10245</v>
      </c>
      <c r="O241">
        <v>-4446</v>
      </c>
      <c r="P241">
        <v>8035</v>
      </c>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row>
    <row r="242" spans="1:55" x14ac:dyDescent="0.3">
      <c r="A242" t="s">
        <v>203</v>
      </c>
      <c r="B242">
        <v>-2515059</v>
      </c>
      <c r="C242">
        <v>-585618</v>
      </c>
      <c r="D242">
        <v>-842276</v>
      </c>
      <c r="E242">
        <v>-350101</v>
      </c>
      <c r="F242">
        <v>1393</v>
      </c>
      <c r="G242">
        <v>35088</v>
      </c>
      <c r="H242">
        <v>434540</v>
      </c>
      <c r="I242">
        <v>405183</v>
      </c>
      <c r="J242">
        <v>191461</v>
      </c>
      <c r="K242">
        <v>-78951</v>
      </c>
      <c r="L242">
        <v>-1158162</v>
      </c>
      <c r="M242">
        <v>-336383</v>
      </c>
      <c r="N242">
        <v>-316212</v>
      </c>
      <c r="O242">
        <v>-98766</v>
      </c>
      <c r="P242">
        <v>-720220</v>
      </c>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row>
    <row r="243" spans="1:55" x14ac:dyDescent="0.3">
      <c r="A243" t="s">
        <v>204</v>
      </c>
      <c r="B243"/>
      <c r="C243"/>
      <c r="D243"/>
      <c r="E243"/>
      <c r="F243"/>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row>
    <row r="244" spans="1:55" x14ac:dyDescent="0.3">
      <c r="A244" t="s">
        <v>205</v>
      </c>
      <c r="B244">
        <v>-16744160</v>
      </c>
      <c r="C244">
        <v>-9100161</v>
      </c>
      <c r="D244">
        <v>-21075248</v>
      </c>
      <c r="E244">
        <v>-13973980</v>
      </c>
      <c r="F244">
        <v>-6905179</v>
      </c>
      <c r="G244">
        <v>-1994380</v>
      </c>
      <c r="H244">
        <v>-2007643</v>
      </c>
      <c r="I244">
        <v>-1618981</v>
      </c>
      <c r="J244">
        <v>-347070</v>
      </c>
      <c r="K244">
        <v>532723</v>
      </c>
      <c r="L244">
        <v>-2250876</v>
      </c>
      <c r="M244">
        <v>-1929935</v>
      </c>
      <c r="N244">
        <v>-1232916</v>
      </c>
      <c r="O244">
        <v>-1588478</v>
      </c>
      <c r="P244">
        <v>-9121552</v>
      </c>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row>
    <row r="245" spans="1:55" x14ac:dyDescent="0.3">
      <c r="A245" t="s">
        <v>206</v>
      </c>
      <c r="B245">
        <v>0</v>
      </c>
      <c r="C245">
        <v>0</v>
      </c>
      <c r="D245">
        <v>0</v>
      </c>
      <c r="E245">
        <v>0</v>
      </c>
      <c r="F245">
        <v>0</v>
      </c>
      <c r="G245">
        <v>0</v>
      </c>
      <c r="H245">
        <v>0</v>
      </c>
      <c r="I245">
        <v>0</v>
      </c>
      <c r="J245">
        <v>0</v>
      </c>
      <c r="K245">
        <v>0</v>
      </c>
      <c r="L245">
        <v>0</v>
      </c>
      <c r="M245">
        <v>0</v>
      </c>
      <c r="N245">
        <v>0</v>
      </c>
      <c r="O245">
        <v>0</v>
      </c>
      <c r="P245">
        <v>1836674</v>
      </c>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row>
    <row r="246" spans="1:55" x14ac:dyDescent="0.3">
      <c r="A246" t="s">
        <v>207</v>
      </c>
      <c r="B246">
        <v>-527392</v>
      </c>
      <c r="C246">
        <v>-182554</v>
      </c>
      <c r="D246">
        <v>-366033</v>
      </c>
      <c r="E246">
        <v>-154817</v>
      </c>
      <c r="F246">
        <v>-12126</v>
      </c>
      <c r="G246">
        <v>16922</v>
      </c>
      <c r="H246">
        <v>-355642</v>
      </c>
      <c r="I246">
        <v>-395546</v>
      </c>
      <c r="J246">
        <v>-297587</v>
      </c>
      <c r="K246">
        <v>-234712</v>
      </c>
      <c r="L246">
        <v>-6532</v>
      </c>
      <c r="M246">
        <v>-17380</v>
      </c>
      <c r="N246">
        <v>-87095</v>
      </c>
      <c r="O246">
        <v>-23386</v>
      </c>
      <c r="P246">
        <v>-153061</v>
      </c>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row>
    <row r="247" spans="1:55" x14ac:dyDescent="0.3">
      <c r="A247" t="s">
        <v>208</v>
      </c>
      <c r="B247">
        <v>-228410</v>
      </c>
      <c r="C247">
        <v>-479767</v>
      </c>
      <c r="D247">
        <v>-652700</v>
      </c>
      <c r="E247">
        <v>-424170</v>
      </c>
      <c r="F247">
        <v>-1429406</v>
      </c>
      <c r="G247">
        <v>-1209200</v>
      </c>
      <c r="H247">
        <v>3359570</v>
      </c>
      <c r="I247">
        <v>2436864</v>
      </c>
      <c r="J247">
        <v>995977</v>
      </c>
      <c r="K247">
        <v>174965</v>
      </c>
      <c r="L247">
        <v>-3690306</v>
      </c>
      <c r="M247">
        <v>-2230175</v>
      </c>
      <c r="N247">
        <v>-207697</v>
      </c>
      <c r="O247">
        <v>-477582</v>
      </c>
      <c r="P247">
        <v>-351691</v>
      </c>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row>
    <row r="248" spans="1:55" x14ac:dyDescent="0.3">
      <c r="A248" t="s">
        <v>209</v>
      </c>
      <c r="B248"/>
      <c r="C248"/>
      <c r="D248"/>
      <c r="E248"/>
      <c r="F248"/>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row>
    <row r="249" spans="1:55" x14ac:dyDescent="0.3">
      <c r="A249" t="s">
        <v>210</v>
      </c>
      <c r="B249">
        <v>0</v>
      </c>
      <c r="C249">
        <v>0</v>
      </c>
      <c r="D249">
        <v>0</v>
      </c>
      <c r="E249">
        <v>0</v>
      </c>
      <c r="F249">
        <v>-107810</v>
      </c>
      <c r="G249">
        <v>-49749</v>
      </c>
      <c r="H249">
        <v>-5064195</v>
      </c>
      <c r="I249">
        <v>-4874389</v>
      </c>
      <c r="J249">
        <v>-3062267</v>
      </c>
      <c r="K249">
        <v>-1912338</v>
      </c>
      <c r="L249">
        <v>-1114237</v>
      </c>
      <c r="M249">
        <v>-857655</v>
      </c>
      <c r="N249">
        <v>-26129</v>
      </c>
      <c r="O249">
        <v>378675</v>
      </c>
      <c r="P249">
        <v>-925640</v>
      </c>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row>
    <row r="250" spans="1:55" x14ac:dyDescent="0.3">
      <c r="A250" t="s">
        <v>211</v>
      </c>
      <c r="B250">
        <v>-946449</v>
      </c>
      <c r="C250">
        <v>61165</v>
      </c>
      <c r="D250">
        <v>-236065</v>
      </c>
      <c r="E250">
        <v>77868</v>
      </c>
      <c r="F250">
        <v>-528371</v>
      </c>
      <c r="G250">
        <v>439336</v>
      </c>
      <c r="H250">
        <v>1033088</v>
      </c>
      <c r="I250">
        <v>1011984</v>
      </c>
      <c r="J250">
        <v>193912</v>
      </c>
      <c r="K250">
        <v>-40105</v>
      </c>
      <c r="L250">
        <v>253451</v>
      </c>
      <c r="M250">
        <v>331448</v>
      </c>
      <c r="N250">
        <v>279293</v>
      </c>
      <c r="O250">
        <v>267147</v>
      </c>
      <c r="P250">
        <v>-44732</v>
      </c>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row>
    <row r="251" spans="1:55" x14ac:dyDescent="0.3">
      <c r="A251" t="s">
        <v>212</v>
      </c>
      <c r="B251">
        <v>0</v>
      </c>
      <c r="C251">
        <v>0</v>
      </c>
      <c r="D251">
        <v>0</v>
      </c>
      <c r="E251">
        <v>0</v>
      </c>
      <c r="F251">
        <v>0</v>
      </c>
      <c r="G251">
        <v>0</v>
      </c>
      <c r="H251">
        <v>-338</v>
      </c>
      <c r="I251">
        <v>0</v>
      </c>
      <c r="J251">
        <v>0</v>
      </c>
      <c r="K251">
        <v>0</v>
      </c>
      <c r="L251">
        <v>0</v>
      </c>
      <c r="M251">
        <v>0</v>
      </c>
      <c r="N251">
        <v>0</v>
      </c>
      <c r="O251">
        <v>0</v>
      </c>
      <c r="P251">
        <v>0</v>
      </c>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row>
    <row r="252" spans="1:55" x14ac:dyDescent="0.3">
      <c r="A252" t="s">
        <v>213</v>
      </c>
      <c r="B252">
        <v>7496</v>
      </c>
      <c r="C252">
        <v>683</v>
      </c>
      <c r="D252">
        <v>74842</v>
      </c>
      <c r="E252">
        <v>64791</v>
      </c>
      <c r="F252">
        <v>10007</v>
      </c>
      <c r="G252">
        <v>10137</v>
      </c>
      <c r="H252">
        <v>54393</v>
      </c>
      <c r="I252">
        <v>38891</v>
      </c>
      <c r="J252">
        <v>57074</v>
      </c>
      <c r="K252">
        <v>32574</v>
      </c>
      <c r="L252">
        <v>-4578</v>
      </c>
      <c r="M252">
        <v>-1709</v>
      </c>
      <c r="N252">
        <v>1426</v>
      </c>
      <c r="O252">
        <v>4929</v>
      </c>
      <c r="P252">
        <v>-24594</v>
      </c>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row>
    <row r="253" spans="1:55" x14ac:dyDescent="0.3">
      <c r="A253" t="s">
        <v>214</v>
      </c>
      <c r="B253">
        <v>-20953974</v>
      </c>
      <c r="C253">
        <v>-10286252</v>
      </c>
      <c r="D253">
        <v>-23097480</v>
      </c>
      <c r="E253">
        <v>-14760409</v>
      </c>
      <c r="F253">
        <v>-8971492</v>
      </c>
      <c r="G253">
        <v>-2751846</v>
      </c>
      <c r="H253">
        <v>-2546227</v>
      </c>
      <c r="I253">
        <v>-2995994</v>
      </c>
      <c r="J253">
        <v>-2268500</v>
      </c>
      <c r="K253">
        <v>-1525844</v>
      </c>
      <c r="L253">
        <v>-7971240</v>
      </c>
      <c r="M253">
        <v>-5041789</v>
      </c>
      <c r="N253">
        <v>-1589330</v>
      </c>
      <c r="O253">
        <v>-1537461</v>
      </c>
      <c r="P253">
        <v>-9504816</v>
      </c>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row>
    <row r="254" spans="1:55" x14ac:dyDescent="0.3">
      <c r="A254" t="s">
        <v>215</v>
      </c>
      <c r="B254">
        <v>7899675</v>
      </c>
      <c r="C254">
        <v>2831826</v>
      </c>
      <c r="D254">
        <v>8345367</v>
      </c>
      <c r="E254">
        <v>5652932</v>
      </c>
      <c r="F254">
        <v>3346181</v>
      </c>
      <c r="G254">
        <v>1484203</v>
      </c>
      <c r="H254">
        <v>6898774</v>
      </c>
      <c r="I254">
        <v>5139761</v>
      </c>
      <c r="J254">
        <v>3511633</v>
      </c>
      <c r="K254">
        <v>1872314</v>
      </c>
      <c r="L254">
        <v>7979111</v>
      </c>
      <c r="M254">
        <v>5951297</v>
      </c>
      <c r="N254">
        <v>4041236</v>
      </c>
      <c r="O254">
        <v>2098210</v>
      </c>
      <c r="P254">
        <v>7216020</v>
      </c>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row>
    <row r="255" spans="1:55" x14ac:dyDescent="0.3">
      <c r="A255" t="s">
        <v>216</v>
      </c>
      <c r="B255">
        <v>-558310</v>
      </c>
      <c r="C255">
        <v>-247839</v>
      </c>
      <c r="D255">
        <v>-720831</v>
      </c>
      <c r="E255">
        <v>-504984</v>
      </c>
      <c r="F255">
        <v>-324855</v>
      </c>
      <c r="G255">
        <v>-157030</v>
      </c>
      <c r="H255">
        <v>-732398</v>
      </c>
      <c r="I255">
        <v>-581715</v>
      </c>
      <c r="J255">
        <v>-388599</v>
      </c>
      <c r="K255">
        <v>-201041</v>
      </c>
      <c r="L255">
        <v>-821709</v>
      </c>
      <c r="M255">
        <v>-612901</v>
      </c>
      <c r="N255">
        <v>-403584</v>
      </c>
      <c r="O255">
        <v>-200230</v>
      </c>
      <c r="P255">
        <v>-853492</v>
      </c>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row>
    <row r="256" spans="1:55" x14ac:dyDescent="0.3">
      <c r="A256" t="s">
        <v>217</v>
      </c>
      <c r="B256">
        <v>-544794</v>
      </c>
      <c r="C256">
        <v>-14616</v>
      </c>
      <c r="D256">
        <v>-1137380</v>
      </c>
      <c r="E256">
        <v>-1124474</v>
      </c>
      <c r="F256">
        <v>-692073</v>
      </c>
      <c r="G256">
        <v>-11665</v>
      </c>
      <c r="H256">
        <v>-855778</v>
      </c>
      <c r="I256">
        <v>-850966</v>
      </c>
      <c r="J256">
        <v>-437032</v>
      </c>
      <c r="K256">
        <v>0</v>
      </c>
      <c r="L256">
        <v>0</v>
      </c>
      <c r="M256">
        <v>-1053574</v>
      </c>
      <c r="N256">
        <v>-192712</v>
      </c>
      <c r="O256">
        <v>-3946</v>
      </c>
      <c r="P256">
        <v>-850029</v>
      </c>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row>
    <row r="257" spans="1:55" x14ac:dyDescent="0.3">
      <c r="A257" t="s">
        <v>218</v>
      </c>
      <c r="B257">
        <v>-14157403</v>
      </c>
      <c r="C257">
        <v>-7716881</v>
      </c>
      <c r="D257">
        <v>-16610324</v>
      </c>
      <c r="E257">
        <v>-10736935</v>
      </c>
      <c r="F257">
        <v>-6642239</v>
      </c>
      <c r="G257">
        <v>-1436338</v>
      </c>
      <c r="H257">
        <v>2764371</v>
      </c>
      <c r="I257">
        <v>711086</v>
      </c>
      <c r="J257">
        <v>417502</v>
      </c>
      <c r="K257">
        <v>145429</v>
      </c>
      <c r="L257">
        <v>-813838</v>
      </c>
      <c r="M257">
        <v>-756967</v>
      </c>
      <c r="N257">
        <v>1855610</v>
      </c>
      <c r="O257">
        <v>356573</v>
      </c>
      <c r="P257">
        <v>-3992317</v>
      </c>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row>
    <row r="258" spans="1:55" x14ac:dyDescent="0.3">
      <c r="A258" t="s">
        <v>219</v>
      </c>
      <c r="B258"/>
      <c r="C258"/>
      <c r="D258"/>
      <c r="E258"/>
      <c r="F258"/>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row>
    <row r="259" spans="1:55" x14ac:dyDescent="0.3">
      <c r="A259" t="s">
        <v>220</v>
      </c>
      <c r="B259">
        <v>0</v>
      </c>
      <c r="C259">
        <v>0</v>
      </c>
      <c r="D259">
        <v>-1</v>
      </c>
      <c r="E259">
        <v>0</v>
      </c>
      <c r="F259">
        <v>-1</v>
      </c>
      <c r="G259">
        <v>-1</v>
      </c>
      <c r="H259">
        <v>-2</v>
      </c>
      <c r="I259">
        <v>-2</v>
      </c>
      <c r="J259">
        <v>0</v>
      </c>
      <c r="K259">
        <v>-1</v>
      </c>
      <c r="L259">
        <v>0</v>
      </c>
      <c r="M259">
        <v>0</v>
      </c>
      <c r="N259">
        <v>0</v>
      </c>
      <c r="O259">
        <v>0</v>
      </c>
      <c r="P259">
        <v>0</v>
      </c>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row>
    <row r="260" spans="1:55" x14ac:dyDescent="0.3">
      <c r="A260" t="s">
        <v>221</v>
      </c>
      <c r="B260">
        <v>0</v>
      </c>
      <c r="C260">
        <v>0</v>
      </c>
      <c r="D260">
        <v>1643448</v>
      </c>
      <c r="E260">
        <v>0</v>
      </c>
      <c r="F260">
        <v>0</v>
      </c>
      <c r="G260">
        <v>0</v>
      </c>
      <c r="H260">
        <v>164676</v>
      </c>
      <c r="I260">
        <v>164676</v>
      </c>
      <c r="J260">
        <v>164676</v>
      </c>
      <c r="K260">
        <v>82676</v>
      </c>
      <c r="L260">
        <v>427780</v>
      </c>
      <c r="M260">
        <v>427780</v>
      </c>
      <c r="N260">
        <v>350780</v>
      </c>
      <c r="O260">
        <v>350000</v>
      </c>
      <c r="P260">
        <v>4373002</v>
      </c>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row>
    <row r="261" spans="1:55" x14ac:dyDescent="0.3">
      <c r="A261" t="s">
        <v>222</v>
      </c>
      <c r="B261">
        <v>0</v>
      </c>
      <c r="C261">
        <v>0</v>
      </c>
      <c r="D261">
        <v>1643448</v>
      </c>
      <c r="E261">
        <v>0</v>
      </c>
      <c r="F261">
        <v>0</v>
      </c>
      <c r="G261">
        <v>0</v>
      </c>
      <c r="H261">
        <v>164676</v>
      </c>
      <c r="I261">
        <v>164676</v>
      </c>
      <c r="J261">
        <v>164676</v>
      </c>
      <c r="K261">
        <v>82676</v>
      </c>
      <c r="L261">
        <v>427780</v>
      </c>
      <c r="M261">
        <v>427780</v>
      </c>
      <c r="N261">
        <v>350780</v>
      </c>
      <c r="O261">
        <v>350000</v>
      </c>
      <c r="P261">
        <v>4373002</v>
      </c>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row>
    <row r="262" spans="1:55" x14ac:dyDescent="0.3">
      <c r="A262" t="s">
        <v>223</v>
      </c>
      <c r="B262">
        <v>0</v>
      </c>
      <c r="C262">
        <v>0</v>
      </c>
      <c r="D262">
        <v>0</v>
      </c>
      <c r="E262">
        <v>0</v>
      </c>
      <c r="F262">
        <v>0</v>
      </c>
      <c r="G262">
        <v>0</v>
      </c>
      <c r="H262">
        <v>-1650000</v>
      </c>
      <c r="I262">
        <v>0</v>
      </c>
      <c r="J262">
        <v>0</v>
      </c>
      <c r="K262">
        <v>0</v>
      </c>
      <c r="L262">
        <v>0</v>
      </c>
      <c r="M262">
        <v>0</v>
      </c>
      <c r="N262">
        <v>-3</v>
      </c>
      <c r="O262">
        <v>0</v>
      </c>
      <c r="P262">
        <v>-4202506</v>
      </c>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row>
    <row r="263" spans="1:55" x14ac:dyDescent="0.3">
      <c r="A263" t="s">
        <v>224</v>
      </c>
      <c r="B263">
        <v>0</v>
      </c>
      <c r="C263">
        <v>0</v>
      </c>
      <c r="D263">
        <v>20746</v>
      </c>
      <c r="E263">
        <v>20746</v>
      </c>
      <c r="F263">
        <v>0</v>
      </c>
      <c r="G263">
        <v>0</v>
      </c>
      <c r="H263">
        <v>33421</v>
      </c>
      <c r="I263">
        <v>33421</v>
      </c>
      <c r="J263">
        <v>33421</v>
      </c>
      <c r="K263">
        <v>33421</v>
      </c>
      <c r="L263">
        <v>80184</v>
      </c>
      <c r="M263">
        <v>0</v>
      </c>
      <c r="N263">
        <v>0</v>
      </c>
      <c r="O263">
        <v>0</v>
      </c>
      <c r="P263">
        <v>0</v>
      </c>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row>
    <row r="264" spans="1:55" x14ac:dyDescent="0.3">
      <c r="A264" t="s">
        <v>225</v>
      </c>
      <c r="B264">
        <v>-991906</v>
      </c>
      <c r="C264">
        <v>0</v>
      </c>
      <c r="D264">
        <v>0</v>
      </c>
      <c r="E264">
        <v>0</v>
      </c>
      <c r="F264">
        <v>-26388</v>
      </c>
      <c r="G264">
        <v>0</v>
      </c>
      <c r="H264">
        <v>0</v>
      </c>
      <c r="I264">
        <v>0</v>
      </c>
      <c r="J264">
        <v>0</v>
      </c>
      <c r="K264">
        <v>0</v>
      </c>
      <c r="L264">
        <v>0</v>
      </c>
      <c r="M264">
        <v>0</v>
      </c>
      <c r="N264">
        <v>0</v>
      </c>
      <c r="O264">
        <v>0</v>
      </c>
      <c r="P264">
        <v>0</v>
      </c>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row>
    <row r="265" spans="1:55" x14ac:dyDescent="0.3">
      <c r="A265" t="s">
        <v>226</v>
      </c>
      <c r="B265">
        <v>-250000</v>
      </c>
      <c r="C265">
        <v>0</v>
      </c>
      <c r="D265">
        <v>0</v>
      </c>
      <c r="E265">
        <v>0</v>
      </c>
      <c r="F265">
        <v>0</v>
      </c>
      <c r="G265">
        <v>0</v>
      </c>
      <c r="H265">
        <v>0</v>
      </c>
      <c r="I265">
        <v>0</v>
      </c>
      <c r="J265">
        <v>0</v>
      </c>
      <c r="K265">
        <v>0</v>
      </c>
      <c r="L265">
        <v>0</v>
      </c>
      <c r="M265">
        <v>0</v>
      </c>
      <c r="N265">
        <v>0</v>
      </c>
      <c r="O265">
        <v>0</v>
      </c>
      <c r="P265">
        <v>0</v>
      </c>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row>
    <row r="266" spans="1:55" x14ac:dyDescent="0.3">
      <c r="A266" t="s">
        <v>227</v>
      </c>
      <c r="B266">
        <v>250000</v>
      </c>
      <c r="C266">
        <v>0</v>
      </c>
      <c r="D266">
        <v>1871000</v>
      </c>
      <c r="E266">
        <v>1871000</v>
      </c>
      <c r="F266">
        <v>1871000</v>
      </c>
      <c r="G266">
        <v>900000</v>
      </c>
      <c r="H266">
        <v>3915000</v>
      </c>
      <c r="I266">
        <v>3215000</v>
      </c>
      <c r="J266">
        <v>1515000</v>
      </c>
      <c r="K266">
        <v>0</v>
      </c>
      <c r="L266">
        <v>0</v>
      </c>
      <c r="M266">
        <v>0</v>
      </c>
      <c r="N266">
        <v>0</v>
      </c>
      <c r="O266">
        <v>0</v>
      </c>
      <c r="P266">
        <v>0</v>
      </c>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row>
    <row r="267" spans="1:55" x14ac:dyDescent="0.3">
      <c r="A267" t="s">
        <v>228</v>
      </c>
      <c r="B267">
        <v>4614</v>
      </c>
      <c r="C267">
        <v>2820</v>
      </c>
      <c r="D267">
        <v>10704</v>
      </c>
      <c r="E267">
        <v>15838</v>
      </c>
      <c r="F267">
        <v>14351</v>
      </c>
      <c r="G267">
        <v>2870</v>
      </c>
      <c r="H267">
        <v>26827</v>
      </c>
      <c r="I267">
        <v>21963</v>
      </c>
      <c r="J267">
        <v>10774</v>
      </c>
      <c r="K267">
        <v>15485</v>
      </c>
      <c r="L267">
        <v>7358</v>
      </c>
      <c r="M267">
        <v>1196</v>
      </c>
      <c r="N267">
        <v>993</v>
      </c>
      <c r="O267">
        <v>427</v>
      </c>
      <c r="P267">
        <v>52774</v>
      </c>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row>
    <row r="268" spans="1:55" x14ac:dyDescent="0.3">
      <c r="A268" t="s">
        <v>229</v>
      </c>
      <c r="B268">
        <v>4614</v>
      </c>
      <c r="C268">
        <v>2820</v>
      </c>
      <c r="D268">
        <v>10704</v>
      </c>
      <c r="E268">
        <v>15838</v>
      </c>
      <c r="F268">
        <v>14351</v>
      </c>
      <c r="G268">
        <v>2870</v>
      </c>
      <c r="H268">
        <v>26827</v>
      </c>
      <c r="I268">
        <v>21963</v>
      </c>
      <c r="J268">
        <v>10774</v>
      </c>
      <c r="K268">
        <v>15485</v>
      </c>
      <c r="L268">
        <v>7358</v>
      </c>
      <c r="M268">
        <v>1196</v>
      </c>
      <c r="N268">
        <v>993</v>
      </c>
      <c r="O268">
        <v>427</v>
      </c>
      <c r="P268">
        <v>52774</v>
      </c>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row>
    <row r="269" spans="1:55" x14ac:dyDescent="0.3">
      <c r="A269" t="s">
        <v>230</v>
      </c>
      <c r="B269">
        <v>-101391</v>
      </c>
      <c r="C269">
        <v>-44994</v>
      </c>
      <c r="D269">
        <v>-186089</v>
      </c>
      <c r="E269">
        <v>-143021</v>
      </c>
      <c r="F269">
        <v>-92662</v>
      </c>
      <c r="G269">
        <v>-34751</v>
      </c>
      <c r="H269">
        <v>-195738</v>
      </c>
      <c r="I269">
        <v>-151444</v>
      </c>
      <c r="J269">
        <v>-108594</v>
      </c>
      <c r="K269">
        <v>-52902</v>
      </c>
      <c r="L269">
        <v>-265942</v>
      </c>
      <c r="M269">
        <v>-202292</v>
      </c>
      <c r="N269">
        <v>-154374</v>
      </c>
      <c r="O269">
        <v>-65072</v>
      </c>
      <c r="P269">
        <v>-294138</v>
      </c>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row>
    <row r="270" spans="1:55" x14ac:dyDescent="0.3">
      <c r="A270" t="s">
        <v>229</v>
      </c>
      <c r="B270">
        <v>-93607</v>
      </c>
      <c r="C270">
        <v>-40824</v>
      </c>
      <c r="D270">
        <v>-167169</v>
      </c>
      <c r="E270">
        <v>-129682</v>
      </c>
      <c r="F270">
        <v>-80167</v>
      </c>
      <c r="G270">
        <v>-33260</v>
      </c>
      <c r="H270">
        <v>-177190</v>
      </c>
      <c r="I270">
        <v>-142453</v>
      </c>
      <c r="J270">
        <v>-103279</v>
      </c>
      <c r="K270">
        <v>-51205</v>
      </c>
      <c r="L270">
        <v>-252121</v>
      </c>
      <c r="M270">
        <v>-192326</v>
      </c>
      <c r="N270">
        <v>-152383</v>
      </c>
      <c r="O270">
        <v>-63081</v>
      </c>
      <c r="P270">
        <v>-289746</v>
      </c>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row>
    <row r="271" spans="1:55" x14ac:dyDescent="0.3">
      <c r="A271" t="s">
        <v>231</v>
      </c>
      <c r="B271">
        <v>-7784</v>
      </c>
      <c r="C271">
        <v>-4170</v>
      </c>
      <c r="D271">
        <v>-18920</v>
      </c>
      <c r="E271">
        <v>-13339</v>
      </c>
      <c r="F271">
        <v>-12495</v>
      </c>
      <c r="G271">
        <v>-1491</v>
      </c>
      <c r="H271">
        <v>-18548</v>
      </c>
      <c r="I271">
        <v>-8991</v>
      </c>
      <c r="J271">
        <v>-5315</v>
      </c>
      <c r="K271">
        <v>-1697</v>
      </c>
      <c r="L271">
        <v>-13821</v>
      </c>
      <c r="M271">
        <v>-9966</v>
      </c>
      <c r="N271">
        <v>-1991</v>
      </c>
      <c r="O271">
        <v>-1991</v>
      </c>
      <c r="P271">
        <v>-4392</v>
      </c>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row>
    <row r="272" spans="1:55" x14ac:dyDescent="0.3">
      <c r="A272" t="s">
        <v>232</v>
      </c>
      <c r="B272">
        <v>29417</v>
      </c>
      <c r="C272">
        <v>3</v>
      </c>
      <c r="D272">
        <v>20</v>
      </c>
      <c r="E272">
        <v>16</v>
      </c>
      <c r="F272">
        <v>16</v>
      </c>
      <c r="G272">
        <v>0</v>
      </c>
      <c r="H272">
        <v>567</v>
      </c>
      <c r="I272">
        <v>554</v>
      </c>
      <c r="J272">
        <v>555</v>
      </c>
      <c r="K272">
        <v>24</v>
      </c>
      <c r="L272">
        <v>2036</v>
      </c>
      <c r="M272">
        <v>2036</v>
      </c>
      <c r="N272">
        <v>1733</v>
      </c>
      <c r="O272">
        <v>1307</v>
      </c>
      <c r="P272">
        <v>2769</v>
      </c>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row>
    <row r="273" spans="1:55" x14ac:dyDescent="0.3">
      <c r="A273" t="s">
        <v>215</v>
      </c>
      <c r="B273">
        <v>0</v>
      </c>
      <c r="C273">
        <v>0</v>
      </c>
      <c r="D273">
        <v>0</v>
      </c>
      <c r="E273">
        <v>-1</v>
      </c>
      <c r="F273">
        <v>0</v>
      </c>
      <c r="G273">
        <v>0</v>
      </c>
      <c r="H273">
        <v>0</v>
      </c>
      <c r="I273">
        <v>0</v>
      </c>
      <c r="J273">
        <v>0</v>
      </c>
      <c r="K273">
        <v>0</v>
      </c>
      <c r="L273">
        <v>0</v>
      </c>
      <c r="M273">
        <v>0</v>
      </c>
      <c r="N273">
        <v>0</v>
      </c>
      <c r="O273">
        <v>0</v>
      </c>
      <c r="P273">
        <v>0</v>
      </c>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row>
    <row r="274" spans="1:55" x14ac:dyDescent="0.3">
      <c r="A274" t="s">
        <v>233</v>
      </c>
      <c r="B274">
        <v>0</v>
      </c>
      <c r="C274">
        <v>0</v>
      </c>
      <c r="D274">
        <v>0</v>
      </c>
      <c r="E274">
        <v>0</v>
      </c>
      <c r="F274">
        <v>0</v>
      </c>
      <c r="G274">
        <v>0</v>
      </c>
      <c r="H274">
        <v>0</v>
      </c>
      <c r="I274">
        <v>0</v>
      </c>
      <c r="J274">
        <v>-1</v>
      </c>
      <c r="K274">
        <v>0</v>
      </c>
      <c r="L274">
        <v>-5</v>
      </c>
      <c r="M274">
        <v>-5</v>
      </c>
      <c r="N274">
        <v>0</v>
      </c>
      <c r="O274">
        <v>-3</v>
      </c>
      <c r="P274">
        <v>0</v>
      </c>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row>
    <row r="275" spans="1:55" x14ac:dyDescent="0.3">
      <c r="A275" t="s">
        <v>234</v>
      </c>
      <c r="B275">
        <v>-1059266</v>
      </c>
      <c r="C275">
        <v>-42171</v>
      </c>
      <c r="D275">
        <v>3359828</v>
      </c>
      <c r="E275">
        <v>1764578</v>
      </c>
      <c r="F275">
        <v>1766316</v>
      </c>
      <c r="G275">
        <v>868118</v>
      </c>
      <c r="H275">
        <v>2294751</v>
      </c>
      <c r="I275">
        <v>3284168</v>
      </c>
      <c r="J275">
        <v>1615831</v>
      </c>
      <c r="K275">
        <v>78703</v>
      </c>
      <c r="L275">
        <v>251411</v>
      </c>
      <c r="M275">
        <v>228715</v>
      </c>
      <c r="N275">
        <v>199129</v>
      </c>
      <c r="O275">
        <v>286659</v>
      </c>
      <c r="P275">
        <v>-68099</v>
      </c>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row>
    <row r="276" spans="1:55" x14ac:dyDescent="0.3">
      <c r="A276" t="s">
        <v>235</v>
      </c>
      <c r="B276"/>
      <c r="C276"/>
      <c r="D276"/>
      <c r="E276"/>
      <c r="F276"/>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row>
    <row r="277" spans="1:55" x14ac:dyDescent="0.3">
      <c r="A277" t="s">
        <v>236</v>
      </c>
      <c r="B277">
        <v>31188007</v>
      </c>
      <c r="C277">
        <v>16269029</v>
      </c>
      <c r="D277">
        <v>31091594</v>
      </c>
      <c r="E277">
        <v>21341520</v>
      </c>
      <c r="F277">
        <v>12461646</v>
      </c>
      <c r="G277">
        <v>3000000</v>
      </c>
      <c r="H277">
        <v>4600000</v>
      </c>
      <c r="I277">
        <v>2600000</v>
      </c>
      <c r="J277">
        <v>1600000</v>
      </c>
      <c r="K277">
        <v>1600000</v>
      </c>
      <c r="L277">
        <v>3845000</v>
      </c>
      <c r="M277">
        <v>3645000</v>
      </c>
      <c r="N277">
        <v>2120000</v>
      </c>
      <c r="O277">
        <v>500000</v>
      </c>
      <c r="P277">
        <v>25508905</v>
      </c>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row>
    <row r="278" spans="1:55" x14ac:dyDescent="0.3">
      <c r="A278" t="s">
        <v>237</v>
      </c>
      <c r="B278">
        <v>29188007</v>
      </c>
      <c r="C278">
        <v>15269029</v>
      </c>
      <c r="D278">
        <v>25366594</v>
      </c>
      <c r="E278">
        <v>16566520</v>
      </c>
      <c r="F278">
        <v>9186646</v>
      </c>
      <c r="G278">
        <v>2000000</v>
      </c>
      <c r="H278">
        <v>3000000</v>
      </c>
      <c r="I278">
        <v>1000000</v>
      </c>
      <c r="J278">
        <v>0</v>
      </c>
      <c r="K278">
        <v>0</v>
      </c>
      <c r="L278">
        <v>2070000</v>
      </c>
      <c r="M278">
        <v>1870000</v>
      </c>
      <c r="N278">
        <v>1820000</v>
      </c>
      <c r="O278">
        <v>500000</v>
      </c>
      <c r="P278">
        <v>21708905</v>
      </c>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row>
    <row r="279" spans="1:55" x14ac:dyDescent="0.3">
      <c r="A279" t="s">
        <v>238</v>
      </c>
      <c r="B279">
        <v>29088007</v>
      </c>
      <c r="C279">
        <v>15269029</v>
      </c>
      <c r="D279">
        <v>25366594</v>
      </c>
      <c r="E279">
        <v>16566520</v>
      </c>
      <c r="F279">
        <v>9186646</v>
      </c>
      <c r="G279">
        <v>2000000</v>
      </c>
      <c r="H279">
        <v>3000000</v>
      </c>
      <c r="I279">
        <v>1000000</v>
      </c>
      <c r="J279">
        <v>0</v>
      </c>
      <c r="K279">
        <v>0</v>
      </c>
      <c r="L279">
        <v>2070000</v>
      </c>
      <c r="M279">
        <v>1870000</v>
      </c>
      <c r="N279">
        <v>1820000</v>
      </c>
      <c r="O279">
        <v>500000</v>
      </c>
      <c r="P279">
        <v>21708905</v>
      </c>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row>
    <row r="280" spans="1:55" x14ac:dyDescent="0.3">
      <c r="A280" t="s">
        <v>239</v>
      </c>
      <c r="B280">
        <v>100000</v>
      </c>
      <c r="C280">
        <v>0</v>
      </c>
      <c r="D280">
        <v>0</v>
      </c>
      <c r="E280">
        <v>0</v>
      </c>
      <c r="F280">
        <v>0</v>
      </c>
      <c r="G280">
        <v>0</v>
      </c>
      <c r="H280">
        <v>0</v>
      </c>
      <c r="I280">
        <v>0</v>
      </c>
      <c r="J280">
        <v>0</v>
      </c>
      <c r="K280">
        <v>0</v>
      </c>
      <c r="L280">
        <v>0</v>
      </c>
      <c r="M280">
        <v>0</v>
      </c>
      <c r="N280">
        <v>0</v>
      </c>
      <c r="O280">
        <v>0</v>
      </c>
      <c r="P280">
        <v>0</v>
      </c>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row>
    <row r="281" spans="1:55" x14ac:dyDescent="0.3">
      <c r="A281" t="s">
        <v>240</v>
      </c>
      <c r="B281">
        <v>2000000</v>
      </c>
      <c r="C281">
        <v>1000000</v>
      </c>
      <c r="D281">
        <v>5725000</v>
      </c>
      <c r="E281">
        <v>4775000</v>
      </c>
      <c r="F281">
        <v>3275000</v>
      </c>
      <c r="G281">
        <v>1000000</v>
      </c>
      <c r="H281">
        <v>1600000</v>
      </c>
      <c r="I281">
        <v>1600000</v>
      </c>
      <c r="J281">
        <v>1600000</v>
      </c>
      <c r="K281">
        <v>1600000</v>
      </c>
      <c r="L281">
        <v>1775000</v>
      </c>
      <c r="M281">
        <v>1775000</v>
      </c>
      <c r="N281">
        <v>300000</v>
      </c>
      <c r="O281">
        <v>0</v>
      </c>
      <c r="P281">
        <v>3800000</v>
      </c>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row>
    <row r="282" spans="1:55" x14ac:dyDescent="0.3">
      <c r="A282" t="s">
        <v>241</v>
      </c>
      <c r="B282">
        <v>2000000</v>
      </c>
      <c r="C282">
        <v>1000000</v>
      </c>
      <c r="D282">
        <v>5725000</v>
      </c>
      <c r="E282">
        <v>4775000</v>
      </c>
      <c r="F282">
        <v>3275000</v>
      </c>
      <c r="G282">
        <v>1000000</v>
      </c>
      <c r="H282">
        <v>1600000</v>
      </c>
      <c r="I282">
        <v>1600000</v>
      </c>
      <c r="J282">
        <v>1600000</v>
      </c>
      <c r="K282">
        <v>1600000</v>
      </c>
      <c r="L282">
        <v>1775000</v>
      </c>
      <c r="M282">
        <v>1775000</v>
      </c>
      <c r="N282">
        <v>300000</v>
      </c>
      <c r="O282">
        <v>0</v>
      </c>
      <c r="P282">
        <v>3800000</v>
      </c>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row>
    <row r="283" spans="1:55" x14ac:dyDescent="0.3">
      <c r="A283" t="s">
        <v>242</v>
      </c>
      <c r="B283">
        <v>-26054360</v>
      </c>
      <c r="C283">
        <v>-11758680</v>
      </c>
      <c r="D283">
        <v>-22045817</v>
      </c>
      <c r="E283">
        <v>-13224956</v>
      </c>
      <c r="F283">
        <v>-5095067</v>
      </c>
      <c r="G283">
        <v>-1883644</v>
      </c>
      <c r="H283">
        <v>-4283128</v>
      </c>
      <c r="I283">
        <v>-1924485</v>
      </c>
      <c r="J283">
        <v>-1065842</v>
      </c>
      <c r="K283">
        <v>-437755</v>
      </c>
      <c r="L283">
        <v>-5683152</v>
      </c>
      <c r="M283">
        <v>-5250953</v>
      </c>
      <c r="N283">
        <v>-3863476</v>
      </c>
      <c r="O283">
        <v>-2554333</v>
      </c>
      <c r="P283">
        <v>-27067510</v>
      </c>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row>
    <row r="284" spans="1:55" x14ac:dyDescent="0.3">
      <c r="A284" t="s">
        <v>243</v>
      </c>
      <c r="B284">
        <v>-25070000</v>
      </c>
      <c r="C284">
        <v>-11350000</v>
      </c>
      <c r="D284">
        <v>-18691392</v>
      </c>
      <c r="E284">
        <v>-10351392</v>
      </c>
      <c r="F284">
        <v>-3000000</v>
      </c>
      <c r="G284">
        <v>-1500000</v>
      </c>
      <c r="H284">
        <v>-2700000</v>
      </c>
      <c r="I284">
        <v>-700000</v>
      </c>
      <c r="J284">
        <v>-200000</v>
      </c>
      <c r="K284">
        <v>0</v>
      </c>
      <c r="L284">
        <v>-3773523</v>
      </c>
      <c r="M284">
        <v>-3723523</v>
      </c>
      <c r="N284">
        <v>-2803523</v>
      </c>
      <c r="O284">
        <v>-2003523</v>
      </c>
      <c r="P284">
        <v>-24194208</v>
      </c>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row>
    <row r="285" spans="1:55" x14ac:dyDescent="0.3">
      <c r="A285" t="s">
        <v>244</v>
      </c>
      <c r="B285">
        <v>-25070000</v>
      </c>
      <c r="C285">
        <v>-11350000</v>
      </c>
      <c r="D285">
        <v>-18691392</v>
      </c>
      <c r="E285">
        <v>-10351392</v>
      </c>
      <c r="F285">
        <v>-3000000</v>
      </c>
      <c r="G285">
        <v>-1500000</v>
      </c>
      <c r="H285">
        <v>-2700000</v>
      </c>
      <c r="I285">
        <v>-700000</v>
      </c>
      <c r="J285">
        <v>-200000</v>
      </c>
      <c r="K285">
        <v>0</v>
      </c>
      <c r="L285">
        <v>-3773523</v>
      </c>
      <c r="M285">
        <v>-3723523</v>
      </c>
      <c r="N285">
        <v>-2803523</v>
      </c>
      <c r="O285">
        <v>-2003523</v>
      </c>
      <c r="P285">
        <v>-24194208</v>
      </c>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row>
    <row r="286" spans="1:55" x14ac:dyDescent="0.3">
      <c r="A286" t="s">
        <v>245</v>
      </c>
      <c r="B286">
        <v>-984360</v>
      </c>
      <c r="C286">
        <v>-408680</v>
      </c>
      <c r="D286">
        <v>-3354425</v>
      </c>
      <c r="E286">
        <v>-2873564</v>
      </c>
      <c r="F286">
        <v>-2095067</v>
      </c>
      <c r="G286">
        <v>-383644</v>
      </c>
      <c r="H286">
        <v>-1583128</v>
      </c>
      <c r="I286">
        <v>-1224485</v>
      </c>
      <c r="J286">
        <v>-865842</v>
      </c>
      <c r="K286">
        <v>-437755</v>
      </c>
      <c r="L286">
        <v>-1909629</v>
      </c>
      <c r="M286">
        <v>-1527430</v>
      </c>
      <c r="N286">
        <v>-1059953</v>
      </c>
      <c r="O286">
        <v>-550810</v>
      </c>
      <c r="P286">
        <v>-2873302</v>
      </c>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row>
    <row r="287" spans="1:55" x14ac:dyDescent="0.3">
      <c r="A287" t="s">
        <v>246</v>
      </c>
      <c r="B287">
        <v>-984360</v>
      </c>
      <c r="C287">
        <v>-408680</v>
      </c>
      <c r="D287">
        <v>-3354425</v>
      </c>
      <c r="E287">
        <v>-2873564</v>
      </c>
      <c r="F287">
        <v>-2095067</v>
      </c>
      <c r="G287">
        <v>-383644</v>
      </c>
      <c r="H287">
        <v>-1583128</v>
      </c>
      <c r="I287">
        <v>-1224485</v>
      </c>
      <c r="J287">
        <v>-865842</v>
      </c>
      <c r="K287">
        <v>-437755</v>
      </c>
      <c r="L287">
        <v>-1909629</v>
      </c>
      <c r="M287">
        <v>-1527430</v>
      </c>
      <c r="N287">
        <v>-1059953</v>
      </c>
      <c r="O287">
        <v>-550810</v>
      </c>
      <c r="P287">
        <v>-2873302</v>
      </c>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row>
    <row r="288" spans="1:55" x14ac:dyDescent="0.3">
      <c r="A288" t="s">
        <v>247</v>
      </c>
      <c r="B288">
        <v>-363373</v>
      </c>
      <c r="C288">
        <v>-189193</v>
      </c>
      <c r="D288">
        <v>-685759</v>
      </c>
      <c r="E288">
        <v>-505424</v>
      </c>
      <c r="F288">
        <v>-332052</v>
      </c>
      <c r="G288">
        <v>-162764</v>
      </c>
      <c r="H288">
        <v>-670283</v>
      </c>
      <c r="I288">
        <v>-503957</v>
      </c>
      <c r="J288">
        <v>-335900</v>
      </c>
      <c r="K288">
        <v>-168252</v>
      </c>
      <c r="L288">
        <v>-652067</v>
      </c>
      <c r="M288">
        <v>-482716</v>
      </c>
      <c r="N288">
        <v>-320192</v>
      </c>
      <c r="O288">
        <v>-158587</v>
      </c>
      <c r="P288">
        <v>-30558</v>
      </c>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row>
    <row r="289" spans="1:55" x14ac:dyDescent="0.3">
      <c r="A289" t="s">
        <v>248</v>
      </c>
      <c r="B289">
        <v>19190207</v>
      </c>
      <c r="C289">
        <v>5974402</v>
      </c>
      <c r="D289">
        <v>13730833</v>
      </c>
      <c r="E289">
        <v>10842118</v>
      </c>
      <c r="F289">
        <v>4655900</v>
      </c>
      <c r="G289">
        <v>0</v>
      </c>
      <c r="H289">
        <v>2986899</v>
      </c>
      <c r="I289">
        <v>2986899</v>
      </c>
      <c r="J289">
        <v>2986899</v>
      </c>
      <c r="K289">
        <v>2986899</v>
      </c>
      <c r="L289">
        <v>5969120</v>
      </c>
      <c r="M289">
        <v>5969120</v>
      </c>
      <c r="N289">
        <v>2983950</v>
      </c>
      <c r="O289">
        <v>2983549</v>
      </c>
      <c r="P289">
        <v>3532673</v>
      </c>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row>
    <row r="290" spans="1:55" x14ac:dyDescent="0.3">
      <c r="A290" t="s">
        <v>249</v>
      </c>
      <c r="B290">
        <v>-5053100</v>
      </c>
      <c r="C290">
        <v>-2500000</v>
      </c>
      <c r="D290">
        <v>-5798400</v>
      </c>
      <c r="E290">
        <v>-5798400</v>
      </c>
      <c r="F290">
        <v>-3550000</v>
      </c>
      <c r="G290">
        <v>-1050000</v>
      </c>
      <c r="H290">
        <v>0</v>
      </c>
      <c r="I290">
        <v>-3753700</v>
      </c>
      <c r="J290">
        <v>-2102100</v>
      </c>
      <c r="K290">
        <v>-2102100</v>
      </c>
      <c r="L290">
        <v>-2391100</v>
      </c>
      <c r="M290">
        <v>-2391100</v>
      </c>
      <c r="N290">
        <v>-1166100</v>
      </c>
      <c r="O290">
        <v>-1166100</v>
      </c>
      <c r="P290">
        <v>-1258500</v>
      </c>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row>
    <row r="291" spans="1:55" x14ac:dyDescent="0.3">
      <c r="A291" t="s">
        <v>250</v>
      </c>
      <c r="B291">
        <v>0</v>
      </c>
      <c r="C291">
        <v>0</v>
      </c>
      <c r="D291">
        <v>0</v>
      </c>
      <c r="E291">
        <v>0</v>
      </c>
      <c r="F291">
        <v>0</v>
      </c>
      <c r="G291">
        <v>0</v>
      </c>
      <c r="H291">
        <v>0</v>
      </c>
      <c r="I291">
        <v>0</v>
      </c>
      <c r="J291">
        <v>0</v>
      </c>
      <c r="K291">
        <v>0</v>
      </c>
      <c r="L291">
        <v>1789014</v>
      </c>
      <c r="M291">
        <v>1789014</v>
      </c>
      <c r="N291">
        <v>1789014</v>
      </c>
      <c r="O291">
        <v>0</v>
      </c>
      <c r="P291">
        <v>3098311</v>
      </c>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row>
    <row r="292" spans="1:55" x14ac:dyDescent="0.3">
      <c r="A292" t="s">
        <v>251</v>
      </c>
      <c r="B292">
        <v>0</v>
      </c>
      <c r="C292">
        <v>0</v>
      </c>
      <c r="D292">
        <v>0</v>
      </c>
      <c r="E292">
        <v>0</v>
      </c>
      <c r="F292">
        <v>0</v>
      </c>
      <c r="G292">
        <v>0</v>
      </c>
      <c r="H292">
        <v>1365496</v>
      </c>
      <c r="I292">
        <v>1365496</v>
      </c>
      <c r="J292">
        <v>1365496</v>
      </c>
      <c r="K292">
        <v>1365496</v>
      </c>
      <c r="L292">
        <v>18823</v>
      </c>
      <c r="M292">
        <v>0</v>
      </c>
      <c r="N292">
        <v>0</v>
      </c>
      <c r="O292">
        <v>0</v>
      </c>
      <c r="P292">
        <v>17970</v>
      </c>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row>
    <row r="293" spans="1:55" x14ac:dyDescent="0.3">
      <c r="A293" t="s">
        <v>252</v>
      </c>
      <c r="B293">
        <v>0</v>
      </c>
      <c r="C293">
        <v>0</v>
      </c>
      <c r="D293">
        <v>0</v>
      </c>
      <c r="E293">
        <v>0</v>
      </c>
      <c r="F293">
        <v>0</v>
      </c>
      <c r="G293">
        <v>0</v>
      </c>
      <c r="H293">
        <v>0</v>
      </c>
      <c r="I293">
        <v>0</v>
      </c>
      <c r="J293">
        <v>0</v>
      </c>
      <c r="K293">
        <v>0</v>
      </c>
      <c r="L293">
        <v>0</v>
      </c>
      <c r="M293">
        <v>0</v>
      </c>
      <c r="N293">
        <v>0</v>
      </c>
      <c r="O293">
        <v>0</v>
      </c>
      <c r="P293">
        <v>-479864</v>
      </c>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row>
    <row r="294" spans="1:55" x14ac:dyDescent="0.3">
      <c r="A294" t="s">
        <v>253</v>
      </c>
      <c r="B294">
        <v>-3053166</v>
      </c>
      <c r="C294">
        <v>-290960</v>
      </c>
      <c r="D294">
        <v>-2554230</v>
      </c>
      <c r="E294">
        <v>-2554258</v>
      </c>
      <c r="F294">
        <v>-2554183</v>
      </c>
      <c r="G294">
        <v>-21</v>
      </c>
      <c r="H294">
        <v>-2634176</v>
      </c>
      <c r="I294">
        <v>-2634167</v>
      </c>
      <c r="J294">
        <v>-2634096</v>
      </c>
      <c r="K294">
        <v>-22975</v>
      </c>
      <c r="L294">
        <v>-2144854</v>
      </c>
      <c r="M294">
        <v>-2144622</v>
      </c>
      <c r="N294">
        <v>-222759</v>
      </c>
      <c r="O294">
        <v>0</v>
      </c>
      <c r="P294">
        <v>-14753</v>
      </c>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row>
    <row r="295" spans="1:55" x14ac:dyDescent="0.3">
      <c r="A295" t="s">
        <v>254</v>
      </c>
      <c r="B295">
        <v>0</v>
      </c>
      <c r="C295">
        <v>0</v>
      </c>
      <c r="D295">
        <v>-315000</v>
      </c>
      <c r="E295">
        <v>-315000</v>
      </c>
      <c r="F295">
        <v>-315000</v>
      </c>
      <c r="G295">
        <v>-315000</v>
      </c>
      <c r="H295">
        <v>-5572766</v>
      </c>
      <c r="I295">
        <v>-1819066</v>
      </c>
      <c r="J295">
        <v>-1819066</v>
      </c>
      <c r="K295">
        <v>-1932657</v>
      </c>
      <c r="L295">
        <v>0</v>
      </c>
      <c r="M295">
        <v>0</v>
      </c>
      <c r="N295">
        <v>0</v>
      </c>
      <c r="O295">
        <v>0</v>
      </c>
      <c r="P295">
        <v>0</v>
      </c>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row>
    <row r="296" spans="1:55" x14ac:dyDescent="0.3">
      <c r="A296" t="s">
        <v>255</v>
      </c>
      <c r="B296">
        <v>15854215</v>
      </c>
      <c r="C296">
        <v>7504598</v>
      </c>
      <c r="D296">
        <v>13423221</v>
      </c>
      <c r="E296">
        <v>9785600</v>
      </c>
      <c r="F296">
        <v>5271244</v>
      </c>
      <c r="G296">
        <v>-411429</v>
      </c>
      <c r="H296">
        <v>-4207958</v>
      </c>
      <c r="I296">
        <v>-3682980</v>
      </c>
      <c r="J296">
        <v>-2004609</v>
      </c>
      <c r="K296">
        <v>1288656</v>
      </c>
      <c r="L296">
        <v>750784</v>
      </c>
      <c r="M296">
        <v>1133743</v>
      </c>
      <c r="N296">
        <v>1320437</v>
      </c>
      <c r="O296">
        <v>-395471</v>
      </c>
      <c r="P296">
        <v>3306674</v>
      </c>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row>
    <row r="297" spans="1:55" x14ac:dyDescent="0.3">
      <c r="A297" t="s">
        <v>256</v>
      </c>
      <c r="B297">
        <v>637546</v>
      </c>
      <c r="C297">
        <v>-254454</v>
      </c>
      <c r="D297">
        <v>172725</v>
      </c>
      <c r="E297">
        <v>813243</v>
      </c>
      <c r="F297">
        <v>395321</v>
      </c>
      <c r="G297">
        <v>-979649</v>
      </c>
      <c r="H297">
        <v>851164</v>
      </c>
      <c r="I297">
        <v>312274</v>
      </c>
      <c r="J297">
        <v>28724</v>
      </c>
      <c r="K297">
        <v>1512788</v>
      </c>
      <c r="L297">
        <v>188357</v>
      </c>
      <c r="M297">
        <v>605491</v>
      </c>
      <c r="N297">
        <v>3375176</v>
      </c>
      <c r="O297">
        <v>247761</v>
      </c>
      <c r="P297">
        <v>-753742</v>
      </c>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row>
    <row r="298" spans="1:55" x14ac:dyDescent="0.3">
      <c r="A298" t="s">
        <v>257</v>
      </c>
      <c r="B298">
        <v>16003</v>
      </c>
      <c r="C298">
        <v>9413</v>
      </c>
      <c r="D298">
        <v>0</v>
      </c>
      <c r="E298">
        <v>0</v>
      </c>
      <c r="F298">
        <v>0</v>
      </c>
      <c r="G298">
        <v>0</v>
      </c>
      <c r="H298">
        <v>0</v>
      </c>
      <c r="I298">
        <v>0</v>
      </c>
      <c r="J298">
        <v>0</v>
      </c>
      <c r="K298">
        <v>0</v>
      </c>
      <c r="L298">
        <v>317</v>
      </c>
      <c r="M298">
        <v>613</v>
      </c>
      <c r="N298">
        <v>593</v>
      </c>
      <c r="O298">
        <v>979</v>
      </c>
      <c r="P298">
        <v>-6847</v>
      </c>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row>
    <row r="299" spans="1:55" x14ac:dyDescent="0.3">
      <c r="A299" t="s">
        <v>258</v>
      </c>
      <c r="B299">
        <v>0</v>
      </c>
      <c r="C299">
        <v>0</v>
      </c>
      <c r="D299">
        <v>-38738</v>
      </c>
      <c r="E299">
        <v>-13</v>
      </c>
      <c r="F299">
        <v>-18</v>
      </c>
      <c r="G299">
        <v>-1444</v>
      </c>
      <c r="H299">
        <v>-103</v>
      </c>
      <c r="I299">
        <v>58</v>
      </c>
      <c r="J299">
        <v>7</v>
      </c>
      <c r="K299">
        <v>247</v>
      </c>
      <c r="L299">
        <v>0</v>
      </c>
      <c r="M299">
        <v>0</v>
      </c>
      <c r="N299">
        <v>0</v>
      </c>
      <c r="O299">
        <v>0</v>
      </c>
      <c r="P299">
        <v>0</v>
      </c>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row>
    <row r="300" spans="1:55" x14ac:dyDescent="0.3">
      <c r="A300" t="s">
        <v>259</v>
      </c>
      <c r="B300">
        <v>2822634</v>
      </c>
      <c r="C300">
        <v>2822634</v>
      </c>
      <c r="D300">
        <v>2688647</v>
      </c>
      <c r="E300">
        <v>2688647</v>
      </c>
      <c r="F300">
        <v>2688647</v>
      </c>
      <c r="G300">
        <v>2688647</v>
      </c>
      <c r="H300">
        <v>1837586</v>
      </c>
      <c r="I300">
        <v>1837586</v>
      </c>
      <c r="J300">
        <v>1837586</v>
      </c>
      <c r="K300">
        <v>1837586</v>
      </c>
      <c r="L300">
        <v>1648912</v>
      </c>
      <c r="M300">
        <v>1648912</v>
      </c>
      <c r="N300">
        <v>1648912</v>
      </c>
      <c r="O300">
        <v>1648912</v>
      </c>
      <c r="P300">
        <v>2409501</v>
      </c>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row>
    <row r="301" spans="1:55" x14ac:dyDescent="0.3">
      <c r="A301" t="s">
        <v>260</v>
      </c>
      <c r="B301">
        <v>3476183</v>
      </c>
      <c r="C301">
        <v>2577593</v>
      </c>
      <c r="D301">
        <v>2822634</v>
      </c>
      <c r="E301">
        <v>3501877</v>
      </c>
      <c r="F301">
        <v>3083950</v>
      </c>
      <c r="G301">
        <v>1707554</v>
      </c>
      <c r="H301">
        <v>2688647</v>
      </c>
      <c r="I301">
        <v>2149918</v>
      </c>
      <c r="J301">
        <v>1866317</v>
      </c>
      <c r="K301">
        <v>3350621</v>
      </c>
      <c r="L301">
        <v>1837586</v>
      </c>
      <c r="M301">
        <v>2255016</v>
      </c>
      <c r="N301">
        <v>5024681</v>
      </c>
      <c r="O301">
        <v>1897652</v>
      </c>
      <c r="P301">
        <v>1648912</v>
      </c>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row>
    <row r="302" spans="1:55" x14ac:dyDescent="0.3">
      <c r="A302" t="s">
        <v>98</v>
      </c>
      <c r="B302" t="s">
        <v>99</v>
      </c>
      <c r="C302" t="s">
        <v>100</v>
      </c>
      <c r="D302" t="s">
        <v>101</v>
      </c>
      <c r="E302" t="s">
        <v>102</v>
      </c>
      <c r="F302" t="s">
        <v>103</v>
      </c>
      <c r="G302" t="s">
        <v>104</v>
      </c>
      <c r="H302" t="s">
        <v>105</v>
      </c>
      <c r="I302" t="s">
        <v>106</v>
      </c>
      <c r="J302" t="s">
        <v>107</v>
      </c>
      <c r="K302" t="s">
        <v>108</v>
      </c>
      <c r="L302" t="s">
        <v>109</v>
      </c>
      <c r="M302" t="s">
        <v>110</v>
      </c>
      <c r="N302" t="s">
        <v>111</v>
      </c>
      <c r="O302" t="s">
        <v>112</v>
      </c>
      <c r="P302" t="s">
        <v>113</v>
      </c>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row>
    <row r="303" spans="1:55" x14ac:dyDescent="0.3">
      <c r="A303" t="s">
        <v>114</v>
      </c>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row>
    <row r="304" spans="1:55" x14ac:dyDescent="0.3">
      <c r="A304" t="s">
        <v>115</v>
      </c>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row>
    <row r="305" spans="1:55" x14ac:dyDescent="0.3">
      <c r="A305" t="s">
        <v>116</v>
      </c>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row>
    <row r="319" spans="1:55" x14ac:dyDescent="0.3">
      <c r="BA319" s="6"/>
    </row>
    <row r="320" spans="1:55" x14ac:dyDescent="0.3">
      <c r="BA320" s="6"/>
    </row>
    <row r="321" spans="2:53" x14ac:dyDescent="0.3">
      <c r="BA321" s="6"/>
    </row>
    <row r="322" spans="2:53" x14ac:dyDescent="0.3">
      <c r="BA322" s="6"/>
    </row>
    <row r="323" spans="2:53" x14ac:dyDescent="0.3">
      <c r="BA323" s="6"/>
    </row>
    <row r="324" spans="2:53" x14ac:dyDescent="0.3">
      <c r="BA324" s="6"/>
    </row>
    <row r="325" spans="2:53" x14ac:dyDescent="0.3">
      <c r="BA325" s="6"/>
    </row>
    <row r="326" spans="2:53" x14ac:dyDescent="0.3">
      <c r="BA326" s="6"/>
    </row>
    <row r="327" spans="2:53" x14ac:dyDescent="0.3">
      <c r="BA327" s="6"/>
    </row>
    <row r="328" spans="2:53" x14ac:dyDescent="0.3">
      <c r="BA328" s="6"/>
    </row>
    <row r="329" spans="2:53" x14ac:dyDescent="0.3">
      <c r="BA329" s="6"/>
    </row>
    <row r="330" spans="2:53" x14ac:dyDescent="0.3">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row>
    <row r="331" spans="2:53" x14ac:dyDescent="0.3">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row>
    <row r="332" spans="2:53" x14ac:dyDescent="0.3">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row>
    <row r="333" spans="2:53" x14ac:dyDescent="0.3">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row>
    <row r="334" spans="2:53" x14ac:dyDescent="0.3">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row>
    <row r="335" spans="2:53" x14ac:dyDescent="0.3">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row>
    <row r="336" spans="2:53" x14ac:dyDescent="0.3">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row>
    <row r="337" spans="1:53" x14ac:dyDescent="0.3">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row>
    <row r="338" spans="1:53" x14ac:dyDescent="0.3">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row>
    <row r="339" spans="1:53" x14ac:dyDescent="0.3">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row>
    <row r="340" spans="1:53" x14ac:dyDescent="0.3">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row>
    <row r="341" spans="1:53" x14ac:dyDescent="0.3">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row>
    <row r="342" spans="1:53" x14ac:dyDescent="0.3">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row>
    <row r="346" spans="1:53" x14ac:dyDescent="0.3">
      <c r="P346" s="14" t="s">
        <v>261</v>
      </c>
      <c r="Q346" s="14" t="s">
        <v>262</v>
      </c>
    </row>
    <row r="347" spans="1:53" s="15" customFormat="1" ht="17.25" thickBot="1" x14ac:dyDescent="0.35">
      <c r="B347" s="16">
        <v>2010</v>
      </c>
      <c r="C347" s="16">
        <v>2011</v>
      </c>
      <c r="D347" s="16">
        <v>2012</v>
      </c>
      <c r="E347" s="16">
        <v>2013</v>
      </c>
      <c r="F347" s="16">
        <v>2014</v>
      </c>
      <c r="G347" s="16">
        <v>2015</v>
      </c>
      <c r="H347" s="16">
        <v>2016</v>
      </c>
      <c r="I347" s="16">
        <v>2017</v>
      </c>
      <c r="J347" s="16">
        <v>2018</v>
      </c>
      <c r="K347" s="16">
        <v>2019</v>
      </c>
      <c r="L347" s="16">
        <v>2020</v>
      </c>
      <c r="M347" s="16">
        <v>2021</v>
      </c>
      <c r="N347" s="16">
        <v>2022</v>
      </c>
      <c r="O347" s="16">
        <v>2023</v>
      </c>
      <c r="P347" s="17">
        <v>8</v>
      </c>
      <c r="Q347" s="18">
        <v>2023</v>
      </c>
    </row>
    <row r="348" spans="1:53" x14ac:dyDescent="0.3">
      <c r="A348" s="19"/>
      <c r="B348" s="20" t="s">
        <v>263</v>
      </c>
      <c r="C348" s="20"/>
      <c r="D348" s="20"/>
      <c r="E348" s="20"/>
      <c r="F348" s="20"/>
      <c r="G348" s="20"/>
      <c r="H348" s="20"/>
      <c r="I348" s="20"/>
      <c r="J348" s="20"/>
      <c r="K348" s="20"/>
      <c r="L348" s="20"/>
      <c r="M348" s="20"/>
      <c r="N348" s="20"/>
      <c r="O348" s="20"/>
      <c r="P348" s="21"/>
      <c r="Q348" s="3"/>
    </row>
    <row r="349" spans="1:53" x14ac:dyDescent="0.3">
      <c r="B349" s="22" t="s">
        <v>19</v>
      </c>
      <c r="C349" s="22"/>
      <c r="D349" s="22"/>
      <c r="E349" s="22"/>
      <c r="F349" s="22"/>
      <c r="G349" s="22"/>
      <c r="H349" s="22"/>
      <c r="I349" s="22"/>
      <c r="J349" s="22"/>
      <c r="K349" s="22"/>
      <c r="L349" s="22"/>
      <c r="M349" s="22"/>
      <c r="N349" s="22"/>
      <c r="O349" s="22"/>
      <c r="P349" s="21"/>
      <c r="Q349" s="3"/>
    </row>
    <row r="350" spans="1:53" x14ac:dyDescent="0.3">
      <c r="B350" s="23" t="str">
        <f t="shared" ref="B350:O353" si="10">IFERROR(VLOOKUP($B$349,$4:$123,MATCH($Q350&amp;"/"&amp;B$347,$2:$2,0),FALSE),"")</f>
        <v/>
      </c>
      <c r="C350" s="23" t="str">
        <f t="shared" si="10"/>
        <v/>
      </c>
      <c r="D350" s="23" t="str">
        <f t="shared" si="10"/>
        <v/>
      </c>
      <c r="E350" s="23" t="str">
        <f t="shared" si="10"/>
        <v/>
      </c>
      <c r="F350" s="23" t="str">
        <f t="shared" si="10"/>
        <v/>
      </c>
      <c r="G350" s="23" t="str">
        <f t="shared" si="10"/>
        <v/>
      </c>
      <c r="H350" s="23" t="str">
        <f t="shared" si="10"/>
        <v/>
      </c>
      <c r="I350" s="23" t="str">
        <f t="shared" si="10"/>
        <v/>
      </c>
      <c r="J350" s="23" t="str">
        <f t="shared" si="10"/>
        <v/>
      </c>
      <c r="K350" s="23" t="str">
        <f t="shared" si="10"/>
        <v/>
      </c>
      <c r="L350" s="23" t="str">
        <f t="shared" si="10"/>
        <v/>
      </c>
      <c r="M350" s="23" t="str">
        <f t="shared" si="10"/>
        <v/>
      </c>
      <c r="N350" s="24" t="str">
        <f t="shared" si="10"/>
        <v/>
      </c>
      <c r="O350" s="24" t="str">
        <f t="shared" si="10"/>
        <v/>
      </c>
      <c r="P350" s="21"/>
      <c r="Q350" s="25" t="s">
        <v>264</v>
      </c>
    </row>
    <row r="351" spans="1:53" x14ac:dyDescent="0.3">
      <c r="B351" s="23" t="str">
        <f t="shared" si="10"/>
        <v/>
      </c>
      <c r="C351" s="23" t="str">
        <f t="shared" si="10"/>
        <v/>
      </c>
      <c r="D351" s="23" t="str">
        <f t="shared" si="10"/>
        <v/>
      </c>
      <c r="E351" s="23" t="str">
        <f t="shared" si="10"/>
        <v/>
      </c>
      <c r="F351" s="23" t="str">
        <f t="shared" si="10"/>
        <v/>
      </c>
      <c r="G351" s="23" t="str">
        <f t="shared" si="10"/>
        <v/>
      </c>
      <c r="H351" s="23" t="str">
        <f t="shared" si="10"/>
        <v/>
      </c>
      <c r="I351" s="23" t="str">
        <f t="shared" si="10"/>
        <v/>
      </c>
      <c r="J351" s="23" t="str">
        <f t="shared" si="10"/>
        <v/>
      </c>
      <c r="K351" s="23" t="str">
        <f t="shared" si="10"/>
        <v/>
      </c>
      <c r="L351" s="23" t="str">
        <f t="shared" si="10"/>
        <v/>
      </c>
      <c r="M351" s="23" t="str">
        <f t="shared" si="10"/>
        <v/>
      </c>
      <c r="N351" s="24" t="str">
        <f t="shared" si="10"/>
        <v/>
      </c>
      <c r="O351" s="24" t="str">
        <f t="shared" si="10"/>
        <v/>
      </c>
      <c r="P351" s="21"/>
      <c r="Q351" s="25" t="s">
        <v>265</v>
      </c>
    </row>
    <row r="352" spans="1:53" x14ac:dyDescent="0.3">
      <c r="B352" s="23" t="str">
        <f t="shared" si="10"/>
        <v/>
      </c>
      <c r="C352" s="23" t="str">
        <f t="shared" si="10"/>
        <v/>
      </c>
      <c r="D352" s="23" t="str">
        <f t="shared" si="10"/>
        <v/>
      </c>
      <c r="E352" s="23" t="str">
        <f t="shared" si="10"/>
        <v/>
      </c>
      <c r="F352" s="23" t="str">
        <f t="shared" si="10"/>
        <v/>
      </c>
      <c r="G352" s="23" t="str">
        <f t="shared" si="10"/>
        <v/>
      </c>
      <c r="H352" s="23" t="str">
        <f t="shared" si="10"/>
        <v/>
      </c>
      <c r="I352" s="23" t="str">
        <f t="shared" si="10"/>
        <v/>
      </c>
      <c r="J352" s="23" t="str">
        <f t="shared" si="10"/>
        <v/>
      </c>
      <c r="K352" s="23" t="str">
        <f t="shared" si="10"/>
        <v/>
      </c>
      <c r="L352" s="23" t="str">
        <f t="shared" si="10"/>
        <v/>
      </c>
      <c r="M352" s="23" t="str">
        <f t="shared" si="10"/>
        <v/>
      </c>
      <c r="N352" s="24" t="str">
        <f t="shared" si="10"/>
        <v/>
      </c>
      <c r="O352" s="24" t="str">
        <f t="shared" si="10"/>
        <v/>
      </c>
      <c r="P352" s="21"/>
      <c r="Q352" s="25" t="s">
        <v>266</v>
      </c>
    </row>
    <row r="353" spans="2:17" x14ac:dyDescent="0.3">
      <c r="B353" s="23" t="str">
        <f t="shared" si="10"/>
        <v/>
      </c>
      <c r="C353" s="23" t="str">
        <f t="shared" si="10"/>
        <v/>
      </c>
      <c r="D353" s="23" t="str">
        <f t="shared" si="10"/>
        <v/>
      </c>
      <c r="E353" s="23" t="str">
        <f t="shared" si="10"/>
        <v/>
      </c>
      <c r="F353" s="23" t="str">
        <f t="shared" si="10"/>
        <v/>
      </c>
      <c r="G353" s="23" t="str">
        <f t="shared" si="10"/>
        <v/>
      </c>
      <c r="H353" s="23" t="str">
        <f t="shared" si="10"/>
        <v/>
      </c>
      <c r="I353" s="23" t="str">
        <f t="shared" si="10"/>
        <v/>
      </c>
      <c r="J353" s="23" t="str">
        <f t="shared" si="10"/>
        <v/>
      </c>
      <c r="K353" s="23" t="str">
        <f t="shared" si="10"/>
        <v/>
      </c>
      <c r="L353" s="23" t="str">
        <f t="shared" si="10"/>
        <v/>
      </c>
      <c r="M353" s="23" t="str">
        <f t="shared" si="10"/>
        <v/>
      </c>
      <c r="N353" s="24" t="str">
        <f>IFERROR(VLOOKUP($B$349,$4:$123,MATCH($Q353&amp;"/"&amp;N$347,$2:$2,0),FALSE),IFERROR(VLOOKUP($B$349,$4:$123,MATCH($Q352&amp;"/"&amp;N$347,$2:$2,0),FALSE),IFERROR(VLOOKUP($B$349,$4:$123,MATCH($Q351&amp;"/"&amp;N$347,$2:$2,0),FALSE),IFERROR(VLOOKUP($B$349,$4:$123,MATCH($Q350&amp;"/"&amp;N$347,$2:$2,0),FALSE),""))))</f>
        <v/>
      </c>
      <c r="O353" s="24" t="str">
        <f>IFERROR(VLOOKUP($B$349,$4:$123,MATCH($Q353&amp;"/"&amp;O$347,$2:$2,0),FALSE),IFERROR(VLOOKUP($B$349,$4:$123,MATCH($Q352&amp;"/"&amp;O$347,$2:$2,0),FALSE),IFERROR(VLOOKUP($B$349,$4:$123,MATCH($Q351&amp;"/"&amp;O$347,$2:$2,0),FALSE),IFERROR(VLOOKUP($B$349,$4:$123,MATCH($Q350&amp;"/"&amp;O$347,$2:$2,0),FALSE),""))))</f>
        <v/>
      </c>
      <c r="P353" s="21"/>
      <c r="Q353" s="25" t="s">
        <v>267</v>
      </c>
    </row>
    <row r="354" spans="2:17" x14ac:dyDescent="0.3">
      <c r="B354" s="26" t="e">
        <f t="shared" ref="B354:O354" si="11">+B353/B$401</f>
        <v>#VALUE!</v>
      </c>
      <c r="C354" s="26" t="e">
        <f t="shared" si="11"/>
        <v>#VALUE!</v>
      </c>
      <c r="D354" s="26" t="e">
        <f t="shared" si="11"/>
        <v>#VALUE!</v>
      </c>
      <c r="E354" s="26" t="e">
        <f t="shared" si="11"/>
        <v>#VALUE!</v>
      </c>
      <c r="F354" s="26" t="e">
        <f t="shared" si="11"/>
        <v>#VALUE!</v>
      </c>
      <c r="G354" s="26" t="e">
        <f t="shared" si="11"/>
        <v>#VALUE!</v>
      </c>
      <c r="H354" s="26" t="e">
        <f t="shared" si="11"/>
        <v>#VALUE!</v>
      </c>
      <c r="I354" s="26" t="e">
        <f t="shared" si="11"/>
        <v>#VALUE!</v>
      </c>
      <c r="J354" s="26" t="e">
        <f t="shared" si="11"/>
        <v>#VALUE!</v>
      </c>
      <c r="K354" s="26" t="e">
        <f t="shared" si="11"/>
        <v>#VALUE!</v>
      </c>
      <c r="L354" s="26" t="e">
        <f t="shared" si="11"/>
        <v>#VALUE!</v>
      </c>
      <c r="M354" s="26" t="e">
        <f t="shared" si="11"/>
        <v>#VALUE!</v>
      </c>
      <c r="N354" s="26" t="e">
        <f t="shared" si="11"/>
        <v>#VALUE!</v>
      </c>
      <c r="O354" s="26" t="e">
        <f t="shared" si="11"/>
        <v>#VALUE!</v>
      </c>
      <c r="P354" s="21"/>
      <c r="Q354" s="27" t="s">
        <v>268</v>
      </c>
    </row>
    <row r="355" spans="2:17" x14ac:dyDescent="0.3">
      <c r="B355" s="22" t="s">
        <v>22</v>
      </c>
      <c r="C355" s="22"/>
      <c r="D355" s="22"/>
      <c r="E355" s="22"/>
      <c r="F355" s="22"/>
      <c r="G355" s="22"/>
      <c r="H355" s="22"/>
      <c r="I355" s="22"/>
      <c r="J355" s="22"/>
      <c r="K355" s="22"/>
      <c r="L355" s="22"/>
      <c r="M355" s="22"/>
      <c r="N355" s="22"/>
      <c r="O355" s="22"/>
      <c r="P355" s="21"/>
      <c r="Q355" s="3"/>
    </row>
    <row r="356" spans="2:17" x14ac:dyDescent="0.3">
      <c r="B356" s="24" t="str">
        <f t="shared" ref="B356:N358" si="12">IFERROR(VLOOKUP($B$355,$4:$123,MATCH($Q356&amp;"/"&amp;B$347,$2:$2,0),FALSE),"")</f>
        <v/>
      </c>
      <c r="C356" s="24" t="str">
        <f t="shared" si="12"/>
        <v/>
      </c>
      <c r="D356" s="24" t="str">
        <f t="shared" si="12"/>
        <v/>
      </c>
      <c r="E356" s="24" t="str">
        <f t="shared" si="12"/>
        <v/>
      </c>
      <c r="F356" s="24" t="str">
        <f t="shared" si="12"/>
        <v/>
      </c>
      <c r="G356" s="24" t="str">
        <f t="shared" si="12"/>
        <v/>
      </c>
      <c r="H356" s="24" t="str">
        <f t="shared" si="12"/>
        <v/>
      </c>
      <c r="I356" s="24" t="str">
        <f t="shared" si="12"/>
        <v/>
      </c>
      <c r="J356" s="24" t="str">
        <f t="shared" si="12"/>
        <v/>
      </c>
      <c r="K356" s="24" t="str">
        <f t="shared" si="12"/>
        <v/>
      </c>
      <c r="L356" s="24" t="str">
        <f t="shared" si="12"/>
        <v/>
      </c>
      <c r="M356" s="24" t="str">
        <f t="shared" si="12"/>
        <v/>
      </c>
      <c r="N356" s="24" t="str">
        <f t="shared" si="12"/>
        <v/>
      </c>
      <c r="O356" s="24" t="str">
        <f>IFERROR(VLOOKUP($B$355,$4:$123,MATCH($Q356&amp;"/"&amp;O$347,$2:$2,0),FALSE),"")</f>
        <v/>
      </c>
      <c r="P356" s="21"/>
      <c r="Q356" s="25" t="s">
        <v>264</v>
      </c>
    </row>
    <row r="357" spans="2:17" x14ac:dyDescent="0.3">
      <c r="B357" s="24" t="str">
        <f t="shared" si="12"/>
        <v/>
      </c>
      <c r="C357" s="24" t="str">
        <f t="shared" si="12"/>
        <v/>
      </c>
      <c r="D357" s="24" t="str">
        <f t="shared" si="12"/>
        <v/>
      </c>
      <c r="E357" s="24" t="str">
        <f t="shared" si="12"/>
        <v/>
      </c>
      <c r="F357" s="24" t="str">
        <f t="shared" si="12"/>
        <v/>
      </c>
      <c r="G357" s="24" t="str">
        <f t="shared" si="12"/>
        <v/>
      </c>
      <c r="H357" s="24" t="str">
        <f t="shared" si="12"/>
        <v/>
      </c>
      <c r="I357" s="24" t="str">
        <f t="shared" si="12"/>
        <v/>
      </c>
      <c r="J357" s="24" t="str">
        <f t="shared" si="12"/>
        <v/>
      </c>
      <c r="K357" s="24" t="str">
        <f t="shared" si="12"/>
        <v/>
      </c>
      <c r="L357" s="24" t="str">
        <f t="shared" si="12"/>
        <v/>
      </c>
      <c r="M357" s="24" t="str">
        <f t="shared" si="12"/>
        <v/>
      </c>
      <c r="N357" s="24" t="str">
        <f t="shared" si="12"/>
        <v/>
      </c>
      <c r="O357" s="24" t="str">
        <f>IFERROR(VLOOKUP($B$355,$4:$123,MATCH($Q357&amp;"/"&amp;O$347,$2:$2,0),FALSE),"")</f>
        <v/>
      </c>
      <c r="P357" s="21"/>
      <c r="Q357" s="25" t="s">
        <v>265</v>
      </c>
    </row>
    <row r="358" spans="2:17" x14ac:dyDescent="0.3">
      <c r="B358" s="24" t="str">
        <f t="shared" si="12"/>
        <v/>
      </c>
      <c r="C358" s="24" t="str">
        <f t="shared" si="12"/>
        <v/>
      </c>
      <c r="D358" s="24" t="str">
        <f t="shared" si="12"/>
        <v/>
      </c>
      <c r="E358" s="24" t="str">
        <f t="shared" si="12"/>
        <v/>
      </c>
      <c r="F358" s="24" t="str">
        <f t="shared" si="12"/>
        <v/>
      </c>
      <c r="G358" s="24" t="str">
        <f t="shared" si="12"/>
        <v/>
      </c>
      <c r="H358" s="24" t="str">
        <f t="shared" si="12"/>
        <v/>
      </c>
      <c r="I358" s="24" t="str">
        <f t="shared" si="12"/>
        <v/>
      </c>
      <c r="J358" s="24" t="str">
        <f t="shared" si="12"/>
        <v/>
      </c>
      <c r="K358" s="24" t="str">
        <f t="shared" si="12"/>
        <v/>
      </c>
      <c r="L358" s="24" t="str">
        <f t="shared" si="12"/>
        <v/>
      </c>
      <c r="M358" s="24" t="str">
        <f t="shared" si="12"/>
        <v/>
      </c>
      <c r="N358" s="24" t="str">
        <f t="shared" si="12"/>
        <v/>
      </c>
      <c r="O358" s="24" t="str">
        <f>IFERROR(VLOOKUP($B$355,$4:$123,MATCH($Q358&amp;"/"&amp;O$347,$2:$2,0),FALSE),"")</f>
        <v/>
      </c>
      <c r="P358" s="21"/>
      <c r="Q358" s="25" t="s">
        <v>266</v>
      </c>
    </row>
    <row r="359" spans="2:17" x14ac:dyDescent="0.3">
      <c r="B359" s="24" t="str">
        <f t="shared" ref="B359:N359" si="13">IFERROR(VLOOKUP($B$355,$4:$123,MATCH($Q359&amp;"/"&amp;B$347,$2:$2,0),FALSE),IFERROR(VLOOKUP($B$355,$4:$123,MATCH($Q358&amp;"/"&amp;B$347,$2:$2,0),FALSE),IFERROR(VLOOKUP($B$355,$4:$123,MATCH($Q357&amp;"/"&amp;B$347,$2:$2,0),FALSE),IFERROR(VLOOKUP($B$355,$4:$123,MATCH($Q356&amp;"/"&amp;B$347,$2:$2,0),FALSE),""))))</f>
        <v/>
      </c>
      <c r="C359" s="24" t="str">
        <f t="shared" si="13"/>
        <v/>
      </c>
      <c r="D359" s="24" t="str">
        <f t="shared" si="13"/>
        <v/>
      </c>
      <c r="E359" s="24" t="str">
        <f t="shared" si="13"/>
        <v/>
      </c>
      <c r="F359" s="24" t="str">
        <f t="shared" si="13"/>
        <v/>
      </c>
      <c r="G359" s="24" t="str">
        <f t="shared" si="13"/>
        <v/>
      </c>
      <c r="H359" s="24" t="str">
        <f t="shared" si="13"/>
        <v/>
      </c>
      <c r="I359" s="24" t="str">
        <f t="shared" si="13"/>
        <v/>
      </c>
      <c r="J359" s="24" t="str">
        <f t="shared" si="13"/>
        <v/>
      </c>
      <c r="K359" s="24" t="str">
        <f t="shared" si="13"/>
        <v/>
      </c>
      <c r="L359" s="24" t="str">
        <f t="shared" si="13"/>
        <v/>
      </c>
      <c r="M359" s="24" t="str">
        <f t="shared" si="13"/>
        <v/>
      </c>
      <c r="N359" s="24" t="str">
        <f t="shared" si="13"/>
        <v/>
      </c>
      <c r="O359" s="24" t="str">
        <f>IFERROR(VLOOKUP($B$355,$4:$123,MATCH($Q359&amp;"/"&amp;O$347,$2:$2,0),FALSE),IFERROR(VLOOKUP($B$355,$4:$123,MATCH($Q358&amp;"/"&amp;O$347,$2:$2,0),FALSE),IFERROR(VLOOKUP($B$355,$4:$123,MATCH($Q357&amp;"/"&amp;O$347,$2:$2,0),FALSE),IFERROR(VLOOKUP($B$355,$4:$123,MATCH($Q356&amp;"/"&amp;O$347,$2:$2,0),FALSE),""))))</f>
        <v/>
      </c>
      <c r="P359" s="21"/>
      <c r="Q359" s="25" t="s">
        <v>267</v>
      </c>
    </row>
    <row r="360" spans="2:17" x14ac:dyDescent="0.3">
      <c r="B360" s="26" t="e">
        <f t="shared" ref="B360:O360" si="14">+B359/B$401</f>
        <v>#VALUE!</v>
      </c>
      <c r="C360" s="26" t="e">
        <f t="shared" si="14"/>
        <v>#VALUE!</v>
      </c>
      <c r="D360" s="26" t="e">
        <f t="shared" si="14"/>
        <v>#VALUE!</v>
      </c>
      <c r="E360" s="26" t="e">
        <f t="shared" si="14"/>
        <v>#VALUE!</v>
      </c>
      <c r="F360" s="26" t="e">
        <f t="shared" si="14"/>
        <v>#VALUE!</v>
      </c>
      <c r="G360" s="26" t="e">
        <f t="shared" si="14"/>
        <v>#VALUE!</v>
      </c>
      <c r="H360" s="26" t="e">
        <f t="shared" si="14"/>
        <v>#VALUE!</v>
      </c>
      <c r="I360" s="26" t="e">
        <f t="shared" si="14"/>
        <v>#VALUE!</v>
      </c>
      <c r="J360" s="26" t="e">
        <f t="shared" si="14"/>
        <v>#VALUE!</v>
      </c>
      <c r="K360" s="26" t="e">
        <f t="shared" si="14"/>
        <v>#VALUE!</v>
      </c>
      <c r="L360" s="26" t="e">
        <f t="shared" si="14"/>
        <v>#VALUE!</v>
      </c>
      <c r="M360" s="26" t="e">
        <f t="shared" si="14"/>
        <v>#VALUE!</v>
      </c>
      <c r="N360" s="26" t="e">
        <f t="shared" si="14"/>
        <v>#VALUE!</v>
      </c>
      <c r="O360" s="26" t="e">
        <f t="shared" si="14"/>
        <v>#VALUE!</v>
      </c>
      <c r="P360" s="21"/>
      <c r="Q360" s="27" t="s">
        <v>268</v>
      </c>
    </row>
    <row r="361" spans="2:17" x14ac:dyDescent="0.3">
      <c r="B361" s="28" t="s">
        <v>34</v>
      </c>
      <c r="C361" s="29"/>
      <c r="D361" s="29"/>
      <c r="E361" s="29"/>
      <c r="F361" s="29"/>
      <c r="G361" s="29"/>
      <c r="H361" s="29"/>
      <c r="I361" s="29"/>
      <c r="J361" s="29"/>
      <c r="K361" s="29"/>
      <c r="L361" s="29"/>
      <c r="M361" s="29"/>
      <c r="N361" s="29"/>
      <c r="O361" s="30"/>
      <c r="P361" s="21"/>
      <c r="Q361" s="3"/>
    </row>
    <row r="362" spans="2:17" x14ac:dyDescent="0.3">
      <c r="B362" s="24" t="str">
        <f t="shared" ref="B362:O364" si="15">IFERROR(VLOOKUP($B$361,$4:$123,MATCH($Q362&amp;"/"&amp;B$347,$2:$2,0),FALSE),"")</f>
        <v/>
      </c>
      <c r="C362" s="24" t="str">
        <f t="shared" si="15"/>
        <v/>
      </c>
      <c r="D362" s="24" t="str">
        <f t="shared" si="15"/>
        <v/>
      </c>
      <c r="E362" s="24" t="str">
        <f t="shared" si="15"/>
        <v/>
      </c>
      <c r="F362" s="24" t="str">
        <f t="shared" si="15"/>
        <v/>
      </c>
      <c r="G362" s="24" t="str">
        <f t="shared" si="15"/>
        <v/>
      </c>
      <c r="H362" s="24" t="str">
        <f t="shared" si="15"/>
        <v/>
      </c>
      <c r="I362" s="24" t="str">
        <f t="shared" si="15"/>
        <v/>
      </c>
      <c r="J362" s="24" t="str">
        <f t="shared" si="15"/>
        <v/>
      </c>
      <c r="K362" s="24" t="str">
        <f t="shared" si="15"/>
        <v/>
      </c>
      <c r="L362" s="24" t="str">
        <f t="shared" si="15"/>
        <v/>
      </c>
      <c r="M362" s="24" t="str">
        <f t="shared" si="15"/>
        <v/>
      </c>
      <c r="N362" s="24" t="str">
        <f t="shared" si="15"/>
        <v/>
      </c>
      <c r="O362" s="24" t="str">
        <f t="shared" si="15"/>
        <v/>
      </c>
      <c r="P362" s="21"/>
      <c r="Q362" s="25" t="s">
        <v>264</v>
      </c>
    </row>
    <row r="363" spans="2:17" x14ac:dyDescent="0.3">
      <c r="B363" s="24" t="str">
        <f t="shared" si="15"/>
        <v/>
      </c>
      <c r="C363" s="24" t="str">
        <f t="shared" si="15"/>
        <v/>
      </c>
      <c r="D363" s="24" t="str">
        <f t="shared" si="15"/>
        <v/>
      </c>
      <c r="E363" s="24" t="str">
        <f t="shared" si="15"/>
        <v/>
      </c>
      <c r="F363" s="24" t="str">
        <f t="shared" si="15"/>
        <v/>
      </c>
      <c r="G363" s="24" t="str">
        <f t="shared" si="15"/>
        <v/>
      </c>
      <c r="H363" s="24" t="str">
        <f t="shared" si="15"/>
        <v/>
      </c>
      <c r="I363" s="24" t="str">
        <f t="shared" si="15"/>
        <v/>
      </c>
      <c r="J363" s="24" t="str">
        <f t="shared" si="15"/>
        <v/>
      </c>
      <c r="K363" s="24" t="str">
        <f t="shared" si="15"/>
        <v/>
      </c>
      <c r="L363" s="24" t="str">
        <f t="shared" si="15"/>
        <v/>
      </c>
      <c r="M363" s="24" t="str">
        <f t="shared" si="15"/>
        <v/>
      </c>
      <c r="N363" s="24" t="str">
        <f t="shared" si="15"/>
        <v/>
      </c>
      <c r="O363" s="24" t="str">
        <f t="shared" si="15"/>
        <v/>
      </c>
      <c r="P363" s="21"/>
      <c r="Q363" s="25" t="s">
        <v>265</v>
      </c>
    </row>
    <row r="364" spans="2:17" x14ac:dyDescent="0.3">
      <c r="B364" s="24" t="str">
        <f t="shared" si="15"/>
        <v/>
      </c>
      <c r="C364" s="24" t="str">
        <f t="shared" si="15"/>
        <v/>
      </c>
      <c r="D364" s="24" t="str">
        <f t="shared" si="15"/>
        <v/>
      </c>
      <c r="E364" s="24" t="str">
        <f t="shared" si="15"/>
        <v/>
      </c>
      <c r="F364" s="24" t="str">
        <f t="shared" si="15"/>
        <v/>
      </c>
      <c r="G364" s="24" t="str">
        <f t="shared" si="15"/>
        <v/>
      </c>
      <c r="H364" s="24" t="str">
        <f t="shared" si="15"/>
        <v/>
      </c>
      <c r="I364" s="24" t="str">
        <f t="shared" si="15"/>
        <v/>
      </c>
      <c r="J364" s="24" t="str">
        <f t="shared" si="15"/>
        <v/>
      </c>
      <c r="K364" s="24" t="str">
        <f t="shared" si="15"/>
        <v/>
      </c>
      <c r="L364" s="24" t="str">
        <f t="shared" si="15"/>
        <v/>
      </c>
      <c r="M364" s="24" t="str">
        <f t="shared" si="15"/>
        <v/>
      </c>
      <c r="N364" s="24" t="str">
        <f t="shared" si="15"/>
        <v/>
      </c>
      <c r="O364" s="24" t="str">
        <f t="shared" si="15"/>
        <v/>
      </c>
      <c r="P364" s="21"/>
      <c r="Q364" s="25" t="s">
        <v>266</v>
      </c>
    </row>
    <row r="365" spans="2:17" x14ac:dyDescent="0.3">
      <c r="B365" s="24" t="str">
        <f t="shared" ref="B365:O365" si="16">IFERROR(VLOOKUP($B$361,$4:$123,MATCH($Q365&amp;"/"&amp;B$347,$2:$2,0),FALSE),IFERROR(VLOOKUP($B$361,$4:$123,MATCH($Q364&amp;"/"&amp;B$347,$2:$2,0),FALSE),IFERROR(VLOOKUP($B$361,$4:$123,MATCH($Q363&amp;"/"&amp;B$347,$2:$2,0),FALSE),IFERROR(VLOOKUP($B$361,$4:$123,MATCH($Q362&amp;"/"&amp;B$347,$2:$2,0),FALSE),""))))</f>
        <v/>
      </c>
      <c r="C365" s="24" t="str">
        <f t="shared" si="16"/>
        <v/>
      </c>
      <c r="D365" s="24" t="str">
        <f t="shared" si="16"/>
        <v/>
      </c>
      <c r="E365" s="24" t="str">
        <f t="shared" si="16"/>
        <v/>
      </c>
      <c r="F365" s="24" t="str">
        <f t="shared" si="16"/>
        <v/>
      </c>
      <c r="G365" s="24" t="str">
        <f t="shared" si="16"/>
        <v/>
      </c>
      <c r="H365" s="24" t="str">
        <f t="shared" si="16"/>
        <v/>
      </c>
      <c r="I365" s="24" t="str">
        <f t="shared" si="16"/>
        <v/>
      </c>
      <c r="J365" s="24" t="str">
        <f t="shared" si="16"/>
        <v/>
      </c>
      <c r="K365" s="24" t="str">
        <f t="shared" si="16"/>
        <v/>
      </c>
      <c r="L365" s="24" t="str">
        <f t="shared" si="16"/>
        <v/>
      </c>
      <c r="M365" s="24" t="str">
        <f t="shared" si="16"/>
        <v/>
      </c>
      <c r="N365" s="24" t="str">
        <f t="shared" si="16"/>
        <v/>
      </c>
      <c r="O365" s="24" t="str">
        <f t="shared" si="16"/>
        <v/>
      </c>
      <c r="P365" s="21"/>
      <c r="Q365" s="25" t="s">
        <v>267</v>
      </c>
    </row>
    <row r="366" spans="2:17" x14ac:dyDescent="0.3">
      <c r="B366" s="26" t="e">
        <f t="shared" ref="B366:O366" si="17">+B365/B$401</f>
        <v>#VALUE!</v>
      </c>
      <c r="C366" s="26" t="e">
        <f t="shared" si="17"/>
        <v>#VALUE!</v>
      </c>
      <c r="D366" s="26" t="e">
        <f t="shared" si="17"/>
        <v>#VALUE!</v>
      </c>
      <c r="E366" s="26" t="e">
        <f t="shared" si="17"/>
        <v>#VALUE!</v>
      </c>
      <c r="F366" s="26" t="e">
        <f t="shared" si="17"/>
        <v>#VALUE!</v>
      </c>
      <c r="G366" s="26" t="e">
        <f t="shared" si="17"/>
        <v>#VALUE!</v>
      </c>
      <c r="H366" s="26" t="e">
        <f t="shared" si="17"/>
        <v>#VALUE!</v>
      </c>
      <c r="I366" s="26" t="e">
        <f t="shared" si="17"/>
        <v>#VALUE!</v>
      </c>
      <c r="J366" s="26" t="e">
        <f t="shared" si="17"/>
        <v>#VALUE!</v>
      </c>
      <c r="K366" s="26" t="e">
        <f t="shared" si="17"/>
        <v>#VALUE!</v>
      </c>
      <c r="L366" s="26" t="e">
        <f t="shared" si="17"/>
        <v>#VALUE!</v>
      </c>
      <c r="M366" s="26" t="e">
        <f t="shared" si="17"/>
        <v>#VALUE!</v>
      </c>
      <c r="N366" s="26" t="e">
        <f t="shared" si="17"/>
        <v>#VALUE!</v>
      </c>
      <c r="O366" s="26" t="e">
        <f t="shared" si="17"/>
        <v>#VALUE!</v>
      </c>
      <c r="P366" s="21"/>
      <c r="Q366" s="27" t="s">
        <v>268</v>
      </c>
    </row>
    <row r="367" spans="2:17" x14ac:dyDescent="0.3">
      <c r="B367" s="22" t="s">
        <v>36</v>
      </c>
      <c r="C367" s="22"/>
      <c r="D367" s="22"/>
      <c r="E367" s="22"/>
      <c r="F367" s="22"/>
      <c r="G367" s="22"/>
      <c r="H367" s="22"/>
      <c r="I367" s="22"/>
      <c r="J367" s="22"/>
      <c r="K367" s="22"/>
      <c r="L367" s="22"/>
      <c r="M367" s="22"/>
      <c r="N367" s="22"/>
      <c r="O367" s="22"/>
      <c r="P367" s="21"/>
      <c r="Q367" s="3"/>
    </row>
    <row r="368" spans="2:17" x14ac:dyDescent="0.3">
      <c r="B368" s="24" t="str">
        <f t="shared" ref="B368:O371" si="18">IFERROR(VLOOKUP($B$367,$4:$123,MATCH($Q368&amp;"/"&amp;B$347,$2:$2,0),FALSE),"")</f>
        <v/>
      </c>
      <c r="C368" s="24" t="str">
        <f t="shared" si="18"/>
        <v/>
      </c>
      <c r="D368" s="24" t="str">
        <f t="shared" si="18"/>
        <v/>
      </c>
      <c r="E368" s="24" t="str">
        <f t="shared" si="18"/>
        <v/>
      </c>
      <c r="F368" s="24" t="str">
        <f t="shared" si="18"/>
        <v/>
      </c>
      <c r="G368" s="24" t="str">
        <f t="shared" si="18"/>
        <v/>
      </c>
      <c r="H368" s="24" t="str">
        <f t="shared" si="18"/>
        <v/>
      </c>
      <c r="I368" s="24" t="str">
        <f t="shared" si="18"/>
        <v/>
      </c>
      <c r="J368" s="24" t="str">
        <f t="shared" si="18"/>
        <v/>
      </c>
      <c r="K368" s="24" t="str">
        <f t="shared" si="18"/>
        <v/>
      </c>
      <c r="L368" s="24" t="str">
        <f t="shared" si="18"/>
        <v/>
      </c>
      <c r="M368" s="24" t="str">
        <f t="shared" si="18"/>
        <v/>
      </c>
      <c r="N368" s="24" t="str">
        <f t="shared" si="18"/>
        <v/>
      </c>
      <c r="O368" s="24" t="str">
        <f t="shared" si="18"/>
        <v/>
      </c>
      <c r="P368" s="21"/>
      <c r="Q368" s="25" t="s">
        <v>264</v>
      </c>
    </row>
    <row r="369" spans="2:17" x14ac:dyDescent="0.3">
      <c r="B369" s="24" t="str">
        <f t="shared" si="18"/>
        <v/>
      </c>
      <c r="C369" s="24" t="str">
        <f t="shared" si="18"/>
        <v/>
      </c>
      <c r="D369" s="24" t="str">
        <f t="shared" si="18"/>
        <v/>
      </c>
      <c r="E369" s="24" t="str">
        <f t="shared" si="18"/>
        <v/>
      </c>
      <c r="F369" s="24" t="str">
        <f t="shared" si="18"/>
        <v/>
      </c>
      <c r="G369" s="24" t="str">
        <f t="shared" si="18"/>
        <v/>
      </c>
      <c r="H369" s="24" t="str">
        <f t="shared" si="18"/>
        <v/>
      </c>
      <c r="I369" s="24" t="str">
        <f t="shared" si="18"/>
        <v/>
      </c>
      <c r="J369" s="24" t="str">
        <f t="shared" si="18"/>
        <v/>
      </c>
      <c r="K369" s="24" t="str">
        <f t="shared" si="18"/>
        <v/>
      </c>
      <c r="L369" s="24" t="str">
        <f t="shared" si="18"/>
        <v/>
      </c>
      <c r="M369" s="24" t="str">
        <f t="shared" si="18"/>
        <v/>
      </c>
      <c r="N369" s="24" t="str">
        <f t="shared" si="18"/>
        <v/>
      </c>
      <c r="O369" s="24" t="str">
        <f t="shared" si="18"/>
        <v/>
      </c>
      <c r="P369" s="21"/>
      <c r="Q369" s="25" t="s">
        <v>265</v>
      </c>
    </row>
    <row r="370" spans="2:17" x14ac:dyDescent="0.3">
      <c r="B370" s="24" t="str">
        <f t="shared" si="18"/>
        <v/>
      </c>
      <c r="C370" s="24" t="str">
        <f t="shared" si="18"/>
        <v/>
      </c>
      <c r="D370" s="24" t="str">
        <f t="shared" si="18"/>
        <v/>
      </c>
      <c r="E370" s="24" t="str">
        <f t="shared" si="18"/>
        <v/>
      </c>
      <c r="F370" s="24" t="str">
        <f t="shared" si="18"/>
        <v/>
      </c>
      <c r="G370" s="24" t="str">
        <f t="shared" si="18"/>
        <v/>
      </c>
      <c r="H370" s="24" t="str">
        <f t="shared" si="18"/>
        <v/>
      </c>
      <c r="I370" s="24" t="str">
        <f t="shared" si="18"/>
        <v/>
      </c>
      <c r="J370" s="24" t="str">
        <f t="shared" si="18"/>
        <v/>
      </c>
      <c r="K370" s="24" t="str">
        <f t="shared" si="18"/>
        <v/>
      </c>
      <c r="L370" s="24" t="str">
        <f t="shared" si="18"/>
        <v/>
      </c>
      <c r="M370" s="24" t="str">
        <f t="shared" si="18"/>
        <v/>
      </c>
      <c r="N370" s="24" t="str">
        <f t="shared" si="18"/>
        <v/>
      </c>
      <c r="O370" s="24" t="str">
        <f t="shared" si="18"/>
        <v/>
      </c>
      <c r="P370" s="21"/>
      <c r="Q370" s="25" t="s">
        <v>266</v>
      </c>
    </row>
    <row r="371" spans="2:17" x14ac:dyDescent="0.3">
      <c r="B371" s="24" t="str">
        <f t="shared" si="18"/>
        <v/>
      </c>
      <c r="C371" s="24" t="str">
        <f t="shared" si="18"/>
        <v/>
      </c>
      <c r="D371" s="24" t="str">
        <f t="shared" si="18"/>
        <v/>
      </c>
      <c r="E371" s="24" t="str">
        <f t="shared" si="18"/>
        <v/>
      </c>
      <c r="F371" s="24" t="str">
        <f t="shared" si="18"/>
        <v/>
      </c>
      <c r="G371" s="24" t="str">
        <f t="shared" si="18"/>
        <v/>
      </c>
      <c r="H371" s="24" t="str">
        <f t="shared" si="18"/>
        <v/>
      </c>
      <c r="I371" s="24" t="str">
        <f t="shared" si="18"/>
        <v/>
      </c>
      <c r="J371" s="24" t="str">
        <f t="shared" si="18"/>
        <v/>
      </c>
      <c r="K371" s="24" t="str">
        <f t="shared" si="18"/>
        <v/>
      </c>
      <c r="L371" s="24" t="str">
        <f t="shared" si="18"/>
        <v/>
      </c>
      <c r="M371" s="24" t="str">
        <f t="shared" si="18"/>
        <v/>
      </c>
      <c r="N371" s="24" t="str">
        <f>IFERROR(VLOOKUP($B$367,$4:$123,MATCH($Q371&amp;"/"&amp;N$347,$2:$2,0),FALSE),IFERROR(VLOOKUP($B$367,$4:$123,MATCH($Q370&amp;"/"&amp;N$347,$2:$2,0),FALSE),IFERROR(VLOOKUP($B$367,$4:$123,MATCH($Q369&amp;"/"&amp;N$347,$2:$2,0),FALSE),IFERROR(VLOOKUP($B$367,$4:$123,MATCH($Q368&amp;"/"&amp;N$347,$2:$2,0),FALSE),""))))</f>
        <v/>
      </c>
      <c r="O371" s="24" t="str">
        <f>IFERROR(VLOOKUP($B$367,$4:$123,MATCH($Q371&amp;"/"&amp;O$347,$2:$2,0),FALSE),IFERROR(VLOOKUP($B$367,$4:$123,MATCH($Q370&amp;"/"&amp;O$347,$2:$2,0),FALSE),IFERROR(VLOOKUP($B$367,$4:$123,MATCH($Q369&amp;"/"&amp;O$347,$2:$2,0),FALSE),IFERROR(VLOOKUP($B$367,$4:$123,MATCH($Q368&amp;"/"&amp;O$347,$2:$2,0),FALSE),""))))</f>
        <v/>
      </c>
      <c r="P371" s="21"/>
      <c r="Q371" s="25" t="s">
        <v>267</v>
      </c>
    </row>
    <row r="372" spans="2:17" x14ac:dyDescent="0.3">
      <c r="B372" s="26" t="e">
        <f t="shared" ref="B372:O372" si="19">+B371/B$401</f>
        <v>#VALUE!</v>
      </c>
      <c r="C372" s="26" t="e">
        <f t="shared" si="19"/>
        <v>#VALUE!</v>
      </c>
      <c r="D372" s="26" t="e">
        <f t="shared" si="19"/>
        <v>#VALUE!</v>
      </c>
      <c r="E372" s="26" t="e">
        <f t="shared" si="19"/>
        <v>#VALUE!</v>
      </c>
      <c r="F372" s="26" t="e">
        <f t="shared" si="19"/>
        <v>#VALUE!</v>
      </c>
      <c r="G372" s="26" t="e">
        <f t="shared" si="19"/>
        <v>#VALUE!</v>
      </c>
      <c r="H372" s="26" t="e">
        <f t="shared" si="19"/>
        <v>#VALUE!</v>
      </c>
      <c r="I372" s="26" t="e">
        <f t="shared" si="19"/>
        <v>#VALUE!</v>
      </c>
      <c r="J372" s="26" t="e">
        <f t="shared" si="19"/>
        <v>#VALUE!</v>
      </c>
      <c r="K372" s="26" t="e">
        <f t="shared" si="19"/>
        <v>#VALUE!</v>
      </c>
      <c r="L372" s="26" t="e">
        <f t="shared" si="19"/>
        <v>#VALUE!</v>
      </c>
      <c r="M372" s="26" t="e">
        <f t="shared" si="19"/>
        <v>#VALUE!</v>
      </c>
      <c r="N372" s="26" t="e">
        <f t="shared" si="19"/>
        <v>#VALUE!</v>
      </c>
      <c r="O372" s="26" t="e">
        <f t="shared" si="19"/>
        <v>#VALUE!</v>
      </c>
      <c r="P372" s="21"/>
      <c r="Q372" s="27" t="s">
        <v>268</v>
      </c>
    </row>
    <row r="373" spans="2:17" x14ac:dyDescent="0.3">
      <c r="B373" s="31" t="s">
        <v>120</v>
      </c>
      <c r="C373" s="31"/>
      <c r="D373" s="31"/>
      <c r="E373" s="31"/>
      <c r="F373" s="31"/>
      <c r="G373" s="31"/>
      <c r="H373" s="31"/>
      <c r="I373" s="31"/>
      <c r="J373" s="31"/>
      <c r="K373" s="31"/>
      <c r="L373" s="31"/>
      <c r="M373" s="31"/>
      <c r="N373" s="31"/>
      <c r="O373" s="31"/>
      <c r="P373" s="21"/>
      <c r="Q373" s="3"/>
    </row>
    <row r="374" spans="2:17" x14ac:dyDescent="0.3">
      <c r="B374" s="24" t="str">
        <f t="shared" ref="B374:O377" si="20">IFERROR(VLOOKUP($B$373,$4:$123,MATCH($Q374&amp;"/"&amp;B$347,$2:$2,0),FALSE),"")</f>
        <v/>
      </c>
      <c r="C374" s="24" t="str">
        <f t="shared" si="20"/>
        <v/>
      </c>
      <c r="D374" s="24" t="str">
        <f t="shared" si="20"/>
        <v/>
      </c>
      <c r="E374" s="24" t="str">
        <f t="shared" si="20"/>
        <v/>
      </c>
      <c r="F374" s="24" t="str">
        <f t="shared" si="20"/>
        <v/>
      </c>
      <c r="G374" s="24" t="str">
        <f t="shared" si="20"/>
        <v/>
      </c>
      <c r="H374" s="24" t="str">
        <f t="shared" si="20"/>
        <v/>
      </c>
      <c r="I374" s="24" t="str">
        <f t="shared" si="20"/>
        <v/>
      </c>
      <c r="J374" s="24" t="str">
        <f t="shared" si="20"/>
        <v/>
      </c>
      <c r="K374" s="24" t="str">
        <f t="shared" si="20"/>
        <v/>
      </c>
      <c r="L374" s="24" t="str">
        <f t="shared" si="20"/>
        <v/>
      </c>
      <c r="M374" s="24" t="str">
        <f t="shared" si="20"/>
        <v/>
      </c>
      <c r="N374" s="24" t="str">
        <f t="shared" si="20"/>
        <v/>
      </c>
      <c r="O374" s="24" t="str">
        <f t="shared" si="20"/>
        <v/>
      </c>
      <c r="P374" s="21"/>
      <c r="Q374" s="25" t="s">
        <v>264</v>
      </c>
    </row>
    <row r="375" spans="2:17" x14ac:dyDescent="0.3">
      <c r="B375" s="24" t="str">
        <f t="shared" si="20"/>
        <v/>
      </c>
      <c r="C375" s="24" t="str">
        <f t="shared" si="20"/>
        <v/>
      </c>
      <c r="D375" s="24" t="str">
        <f t="shared" si="20"/>
        <v/>
      </c>
      <c r="E375" s="24" t="str">
        <f t="shared" si="20"/>
        <v/>
      </c>
      <c r="F375" s="24" t="str">
        <f t="shared" si="20"/>
        <v/>
      </c>
      <c r="G375" s="24" t="str">
        <f t="shared" si="20"/>
        <v/>
      </c>
      <c r="H375" s="24" t="str">
        <f t="shared" si="20"/>
        <v/>
      </c>
      <c r="I375" s="24" t="str">
        <f t="shared" si="20"/>
        <v/>
      </c>
      <c r="J375" s="24" t="str">
        <f t="shared" si="20"/>
        <v/>
      </c>
      <c r="K375" s="24" t="str">
        <f t="shared" si="20"/>
        <v/>
      </c>
      <c r="L375" s="24" t="str">
        <f t="shared" si="20"/>
        <v/>
      </c>
      <c r="M375" s="24" t="str">
        <f t="shared" si="20"/>
        <v/>
      </c>
      <c r="N375" s="24" t="str">
        <f t="shared" si="20"/>
        <v/>
      </c>
      <c r="O375" s="24" t="str">
        <f t="shared" si="20"/>
        <v/>
      </c>
      <c r="P375" s="21"/>
      <c r="Q375" s="25" t="s">
        <v>265</v>
      </c>
    </row>
    <row r="376" spans="2:17" x14ac:dyDescent="0.3">
      <c r="B376" s="24" t="str">
        <f t="shared" si="20"/>
        <v/>
      </c>
      <c r="C376" s="24" t="str">
        <f t="shared" si="20"/>
        <v/>
      </c>
      <c r="D376" s="24" t="str">
        <f t="shared" si="20"/>
        <v/>
      </c>
      <c r="E376" s="24" t="str">
        <f t="shared" si="20"/>
        <v/>
      </c>
      <c r="F376" s="24" t="str">
        <f t="shared" si="20"/>
        <v/>
      </c>
      <c r="G376" s="24" t="str">
        <f t="shared" si="20"/>
        <v/>
      </c>
      <c r="H376" s="24" t="str">
        <f t="shared" si="20"/>
        <v/>
      </c>
      <c r="I376" s="24" t="str">
        <f t="shared" si="20"/>
        <v/>
      </c>
      <c r="J376" s="24" t="str">
        <f t="shared" si="20"/>
        <v/>
      </c>
      <c r="K376" s="24" t="str">
        <f t="shared" si="20"/>
        <v/>
      </c>
      <c r="L376" s="24" t="str">
        <f t="shared" si="20"/>
        <v/>
      </c>
      <c r="M376" s="24" t="str">
        <f t="shared" si="20"/>
        <v/>
      </c>
      <c r="N376" s="24" t="str">
        <f t="shared" si="20"/>
        <v/>
      </c>
      <c r="O376" s="24" t="str">
        <f t="shared" si="20"/>
        <v/>
      </c>
      <c r="P376" s="21"/>
      <c r="Q376" s="25" t="s">
        <v>266</v>
      </c>
    </row>
    <row r="377" spans="2:17" x14ac:dyDescent="0.3">
      <c r="B377" s="24" t="str">
        <f t="shared" si="20"/>
        <v/>
      </c>
      <c r="C377" s="24" t="str">
        <f t="shared" si="20"/>
        <v/>
      </c>
      <c r="D377" s="24" t="str">
        <f t="shared" si="20"/>
        <v/>
      </c>
      <c r="E377" s="24" t="str">
        <f t="shared" si="20"/>
        <v/>
      </c>
      <c r="F377" s="24" t="str">
        <f t="shared" si="20"/>
        <v/>
      </c>
      <c r="G377" s="24" t="str">
        <f t="shared" si="20"/>
        <v/>
      </c>
      <c r="H377" s="24" t="str">
        <f t="shared" si="20"/>
        <v/>
      </c>
      <c r="I377" s="24" t="str">
        <f t="shared" si="20"/>
        <v/>
      </c>
      <c r="J377" s="24" t="str">
        <f t="shared" si="20"/>
        <v/>
      </c>
      <c r="K377" s="24" t="str">
        <f t="shared" si="20"/>
        <v/>
      </c>
      <c r="L377" s="24" t="str">
        <f t="shared" si="20"/>
        <v/>
      </c>
      <c r="M377" s="24" t="str">
        <f t="shared" si="20"/>
        <v/>
      </c>
      <c r="N377" s="24" t="str">
        <f>IFERROR(VLOOKUP($B$373,$4:$123,MATCH($Q377&amp;"/"&amp;N$347,$2:$2,0),FALSE),IFERROR(VLOOKUP($B$373,$4:$123,MATCH($Q376&amp;"/"&amp;N$347,$2:$2,0),FALSE),IFERROR(VLOOKUP($B$373,$4:$123,MATCH($Q375&amp;"/"&amp;N$347,$2:$2,0),FALSE),IFERROR(VLOOKUP($B$373,$4:$123,MATCH($Q374&amp;"/"&amp;N$347,$2:$2,0),FALSE),""))))</f>
        <v/>
      </c>
      <c r="O377" s="24" t="str">
        <f>IFERROR(VLOOKUP($B$373,$4:$123,MATCH($Q377&amp;"/"&amp;O$347,$2:$2,0),FALSE),IFERROR(VLOOKUP($B$373,$4:$123,MATCH($Q376&amp;"/"&amp;O$347,$2:$2,0),FALSE),IFERROR(VLOOKUP($B$373,$4:$123,MATCH($Q375&amp;"/"&amp;O$347,$2:$2,0),FALSE),IFERROR(VLOOKUP($B$373,$4:$123,MATCH($Q374&amp;"/"&amp;O$347,$2:$2,0),FALSE),""))))</f>
        <v/>
      </c>
      <c r="P377" s="21"/>
      <c r="Q377" s="25" t="s">
        <v>267</v>
      </c>
    </row>
    <row r="378" spans="2:17" x14ac:dyDescent="0.3">
      <c r="B378" s="26" t="e">
        <f t="shared" ref="B378:O378" si="21">+B377/B$401</f>
        <v>#VALUE!</v>
      </c>
      <c r="C378" s="26" t="e">
        <f t="shared" si="21"/>
        <v>#VALUE!</v>
      </c>
      <c r="D378" s="26" t="e">
        <f t="shared" si="21"/>
        <v>#VALUE!</v>
      </c>
      <c r="E378" s="26" t="e">
        <f t="shared" si="21"/>
        <v>#VALUE!</v>
      </c>
      <c r="F378" s="26" t="e">
        <f t="shared" si="21"/>
        <v>#VALUE!</v>
      </c>
      <c r="G378" s="26" t="e">
        <f t="shared" si="21"/>
        <v>#VALUE!</v>
      </c>
      <c r="H378" s="26" t="e">
        <f t="shared" si="21"/>
        <v>#VALUE!</v>
      </c>
      <c r="I378" s="26" t="e">
        <f t="shared" si="21"/>
        <v>#VALUE!</v>
      </c>
      <c r="J378" s="26" t="e">
        <f t="shared" si="21"/>
        <v>#VALUE!</v>
      </c>
      <c r="K378" s="26" t="e">
        <f t="shared" si="21"/>
        <v>#VALUE!</v>
      </c>
      <c r="L378" s="26" t="e">
        <f t="shared" si="21"/>
        <v>#VALUE!</v>
      </c>
      <c r="M378" s="26" t="e">
        <f t="shared" si="21"/>
        <v>#VALUE!</v>
      </c>
      <c r="N378" s="26" t="e">
        <f t="shared" si="21"/>
        <v>#VALUE!</v>
      </c>
      <c r="O378" s="26" t="e">
        <f t="shared" si="21"/>
        <v>#VALUE!</v>
      </c>
      <c r="P378" s="21"/>
      <c r="Q378" s="27" t="s">
        <v>268</v>
      </c>
    </row>
    <row r="379" spans="2:17" x14ac:dyDescent="0.3">
      <c r="B379" s="22" t="s">
        <v>42</v>
      </c>
      <c r="C379" s="22"/>
      <c r="D379" s="22"/>
      <c r="E379" s="22"/>
      <c r="F379" s="22"/>
      <c r="G379" s="22"/>
      <c r="H379" s="22"/>
      <c r="I379" s="22"/>
      <c r="J379" s="22"/>
      <c r="K379" s="22"/>
      <c r="L379" s="22"/>
      <c r="M379" s="22"/>
      <c r="N379" s="22"/>
      <c r="O379" s="22"/>
      <c r="P379" s="21"/>
      <c r="Q379" s="3"/>
    </row>
    <row r="380" spans="2:17" x14ac:dyDescent="0.3">
      <c r="B380" s="24" t="str">
        <f t="shared" ref="B380:O383" si="22">IFERROR(VLOOKUP($B$379,$4:$123,MATCH($Q380&amp;"/"&amp;B$347,$2:$2,0),FALSE),"")</f>
        <v/>
      </c>
      <c r="C380" s="24" t="str">
        <f t="shared" si="22"/>
        <v/>
      </c>
      <c r="D380" s="24" t="str">
        <f t="shared" si="22"/>
        <v/>
      </c>
      <c r="E380" s="24" t="str">
        <f t="shared" si="22"/>
        <v/>
      </c>
      <c r="F380" s="24" t="str">
        <f t="shared" si="22"/>
        <v/>
      </c>
      <c r="G380" s="24" t="str">
        <f t="shared" si="22"/>
        <v/>
      </c>
      <c r="H380" s="24" t="str">
        <f t="shared" si="22"/>
        <v/>
      </c>
      <c r="I380" s="24" t="str">
        <f t="shared" si="22"/>
        <v/>
      </c>
      <c r="J380" s="24" t="str">
        <f t="shared" si="22"/>
        <v/>
      </c>
      <c r="K380" s="24" t="str">
        <f t="shared" si="22"/>
        <v/>
      </c>
      <c r="L380" s="24" t="str">
        <f t="shared" si="22"/>
        <v/>
      </c>
      <c r="M380" s="24" t="str">
        <f t="shared" si="22"/>
        <v/>
      </c>
      <c r="N380" s="24" t="str">
        <f t="shared" si="22"/>
        <v/>
      </c>
      <c r="O380" s="24" t="str">
        <f t="shared" si="22"/>
        <v/>
      </c>
      <c r="P380" s="21"/>
      <c r="Q380" s="25" t="s">
        <v>264</v>
      </c>
    </row>
    <row r="381" spans="2:17" x14ac:dyDescent="0.3">
      <c r="B381" s="24" t="str">
        <f t="shared" si="22"/>
        <v/>
      </c>
      <c r="C381" s="24" t="str">
        <f t="shared" si="22"/>
        <v/>
      </c>
      <c r="D381" s="24" t="str">
        <f t="shared" si="22"/>
        <v/>
      </c>
      <c r="E381" s="24" t="str">
        <f t="shared" si="22"/>
        <v/>
      </c>
      <c r="F381" s="24" t="str">
        <f t="shared" si="22"/>
        <v/>
      </c>
      <c r="G381" s="24" t="str">
        <f t="shared" si="22"/>
        <v/>
      </c>
      <c r="H381" s="24" t="str">
        <f t="shared" si="22"/>
        <v/>
      </c>
      <c r="I381" s="24" t="str">
        <f t="shared" si="22"/>
        <v/>
      </c>
      <c r="J381" s="24" t="str">
        <f t="shared" si="22"/>
        <v/>
      </c>
      <c r="K381" s="24" t="str">
        <f t="shared" si="22"/>
        <v/>
      </c>
      <c r="L381" s="24" t="str">
        <f t="shared" si="22"/>
        <v/>
      </c>
      <c r="M381" s="24" t="str">
        <f t="shared" si="22"/>
        <v/>
      </c>
      <c r="N381" s="24" t="str">
        <f t="shared" si="22"/>
        <v/>
      </c>
      <c r="O381" s="24" t="str">
        <f t="shared" si="22"/>
        <v/>
      </c>
      <c r="P381" s="21"/>
      <c r="Q381" s="25" t="s">
        <v>265</v>
      </c>
    </row>
    <row r="382" spans="2:17" x14ac:dyDescent="0.3">
      <c r="B382" s="24" t="str">
        <f t="shared" si="22"/>
        <v/>
      </c>
      <c r="C382" s="24" t="str">
        <f t="shared" si="22"/>
        <v/>
      </c>
      <c r="D382" s="24" t="str">
        <f t="shared" si="22"/>
        <v/>
      </c>
      <c r="E382" s="24" t="str">
        <f t="shared" si="22"/>
        <v/>
      </c>
      <c r="F382" s="24" t="str">
        <f t="shared" si="22"/>
        <v/>
      </c>
      <c r="G382" s="24" t="str">
        <f t="shared" si="22"/>
        <v/>
      </c>
      <c r="H382" s="24" t="str">
        <f t="shared" si="22"/>
        <v/>
      </c>
      <c r="I382" s="24" t="str">
        <f t="shared" si="22"/>
        <v/>
      </c>
      <c r="J382" s="24" t="str">
        <f t="shared" si="22"/>
        <v/>
      </c>
      <c r="K382" s="24" t="str">
        <f t="shared" si="22"/>
        <v/>
      </c>
      <c r="L382" s="24" t="str">
        <f t="shared" si="22"/>
        <v/>
      </c>
      <c r="M382" s="24" t="str">
        <f t="shared" si="22"/>
        <v/>
      </c>
      <c r="N382" s="24" t="str">
        <f t="shared" si="22"/>
        <v/>
      </c>
      <c r="O382" s="24" t="str">
        <f t="shared" si="22"/>
        <v/>
      </c>
      <c r="P382" s="21"/>
      <c r="Q382" s="25" t="s">
        <v>266</v>
      </c>
    </row>
    <row r="383" spans="2:17" x14ac:dyDescent="0.3">
      <c r="B383" s="24" t="str">
        <f t="shared" si="22"/>
        <v/>
      </c>
      <c r="C383" s="24" t="str">
        <f t="shared" si="22"/>
        <v/>
      </c>
      <c r="D383" s="24" t="str">
        <f t="shared" si="22"/>
        <v/>
      </c>
      <c r="E383" s="24" t="str">
        <f t="shared" si="22"/>
        <v/>
      </c>
      <c r="F383" s="24" t="str">
        <f t="shared" si="22"/>
        <v/>
      </c>
      <c r="G383" s="24" t="str">
        <f t="shared" si="22"/>
        <v/>
      </c>
      <c r="H383" s="24" t="str">
        <f t="shared" si="22"/>
        <v/>
      </c>
      <c r="I383" s="24" t="str">
        <f t="shared" si="22"/>
        <v/>
      </c>
      <c r="J383" s="24" t="str">
        <f t="shared" si="22"/>
        <v/>
      </c>
      <c r="K383" s="24" t="str">
        <f t="shared" si="22"/>
        <v/>
      </c>
      <c r="L383" s="24" t="str">
        <f t="shared" si="22"/>
        <v/>
      </c>
      <c r="M383" s="24" t="str">
        <f t="shared" si="22"/>
        <v/>
      </c>
      <c r="N383" s="24" t="str">
        <f>IFERROR(VLOOKUP($B$379,$4:$123,MATCH($Q383&amp;"/"&amp;N$347,$2:$2,0),FALSE),IFERROR(VLOOKUP($B$379,$4:$123,MATCH($Q382&amp;"/"&amp;N$347,$2:$2,0),FALSE),IFERROR(VLOOKUP($B$379,$4:$123,MATCH($Q381&amp;"/"&amp;N$347,$2:$2,0),FALSE),IFERROR(VLOOKUP($B$379,$4:$123,MATCH($Q380&amp;"/"&amp;N$347,$2:$2,0),FALSE),""))))</f>
        <v/>
      </c>
      <c r="O383" s="24" t="str">
        <f>IFERROR(VLOOKUP($B$379,$4:$123,MATCH($Q383&amp;"/"&amp;O$347,$2:$2,0),FALSE),IFERROR(VLOOKUP($B$379,$4:$123,MATCH($Q382&amp;"/"&amp;O$347,$2:$2,0),FALSE),IFERROR(VLOOKUP($B$379,$4:$123,MATCH($Q381&amp;"/"&amp;O$347,$2:$2,0),FALSE),IFERROR(VLOOKUP($B$379,$4:$123,MATCH($Q380&amp;"/"&amp;O$347,$2:$2,0),FALSE),""))))</f>
        <v/>
      </c>
      <c r="P383" s="21"/>
      <c r="Q383" s="25" t="s">
        <v>267</v>
      </c>
    </row>
    <row r="384" spans="2:17" x14ac:dyDescent="0.3">
      <c r="B384" s="26" t="e">
        <f t="shared" ref="B384:O384" si="23">+B383/B$401</f>
        <v>#VALUE!</v>
      </c>
      <c r="C384" s="26" t="e">
        <f t="shared" si="23"/>
        <v>#VALUE!</v>
      </c>
      <c r="D384" s="26" t="e">
        <f t="shared" si="23"/>
        <v>#VALUE!</v>
      </c>
      <c r="E384" s="26" t="e">
        <f t="shared" si="23"/>
        <v>#VALUE!</v>
      </c>
      <c r="F384" s="26" t="e">
        <f t="shared" si="23"/>
        <v>#VALUE!</v>
      </c>
      <c r="G384" s="26" t="e">
        <f t="shared" si="23"/>
        <v>#VALUE!</v>
      </c>
      <c r="H384" s="26" t="e">
        <f t="shared" si="23"/>
        <v>#VALUE!</v>
      </c>
      <c r="I384" s="26" t="e">
        <f t="shared" si="23"/>
        <v>#VALUE!</v>
      </c>
      <c r="J384" s="26" t="e">
        <f t="shared" si="23"/>
        <v>#VALUE!</v>
      </c>
      <c r="K384" s="26" t="e">
        <f t="shared" si="23"/>
        <v>#VALUE!</v>
      </c>
      <c r="L384" s="26" t="e">
        <f t="shared" si="23"/>
        <v>#VALUE!</v>
      </c>
      <c r="M384" s="26" t="e">
        <f t="shared" si="23"/>
        <v>#VALUE!</v>
      </c>
      <c r="N384" s="26" t="e">
        <f t="shared" si="23"/>
        <v>#VALUE!</v>
      </c>
      <c r="O384" s="26" t="e">
        <f t="shared" si="23"/>
        <v>#VALUE!</v>
      </c>
      <c r="P384" s="21"/>
      <c r="Q384" s="27" t="s">
        <v>268</v>
      </c>
    </row>
    <row r="385" spans="1:17" x14ac:dyDescent="0.3">
      <c r="B385" s="22" t="s">
        <v>44</v>
      </c>
      <c r="C385" s="22"/>
      <c r="D385" s="22"/>
      <c r="E385" s="22"/>
      <c r="F385" s="22"/>
      <c r="G385" s="22"/>
      <c r="H385" s="22"/>
      <c r="I385" s="22"/>
      <c r="J385" s="22"/>
      <c r="K385" s="22"/>
      <c r="L385" s="22"/>
      <c r="M385" s="22"/>
      <c r="N385" s="22"/>
      <c r="O385" s="22"/>
      <c r="P385" s="21"/>
      <c r="Q385" s="3"/>
    </row>
    <row r="386" spans="1:17" x14ac:dyDescent="0.3">
      <c r="B386" s="24" t="str">
        <f t="shared" ref="B386:O389" si="24">IFERROR(VLOOKUP($B$385,$4:$123,MATCH($Q386&amp;"/"&amp;B$347,$2:$2,0),FALSE),"")</f>
        <v/>
      </c>
      <c r="C386" s="24" t="str">
        <f t="shared" si="24"/>
        <v/>
      </c>
      <c r="D386" s="24" t="str">
        <f t="shared" si="24"/>
        <v/>
      </c>
      <c r="E386" s="24" t="str">
        <f t="shared" si="24"/>
        <v/>
      </c>
      <c r="F386" s="24" t="str">
        <f t="shared" si="24"/>
        <v/>
      </c>
      <c r="G386" s="24" t="str">
        <f t="shared" si="24"/>
        <v/>
      </c>
      <c r="H386" s="24" t="str">
        <f t="shared" si="24"/>
        <v/>
      </c>
      <c r="I386" s="24" t="str">
        <f t="shared" si="24"/>
        <v/>
      </c>
      <c r="J386" s="24" t="str">
        <f t="shared" si="24"/>
        <v/>
      </c>
      <c r="K386" s="24" t="str">
        <f t="shared" si="24"/>
        <v/>
      </c>
      <c r="L386" s="24" t="str">
        <f t="shared" si="24"/>
        <v/>
      </c>
      <c r="M386" s="24" t="str">
        <f t="shared" si="24"/>
        <v/>
      </c>
      <c r="N386" s="24" t="str">
        <f t="shared" si="24"/>
        <v/>
      </c>
      <c r="O386" s="24" t="str">
        <f t="shared" si="24"/>
        <v/>
      </c>
      <c r="P386" s="21"/>
      <c r="Q386" s="25" t="s">
        <v>264</v>
      </c>
    </row>
    <row r="387" spans="1:17" x14ac:dyDescent="0.3">
      <c r="B387" s="24" t="str">
        <f t="shared" si="24"/>
        <v/>
      </c>
      <c r="C387" s="24" t="str">
        <f t="shared" si="24"/>
        <v/>
      </c>
      <c r="D387" s="24" t="str">
        <f t="shared" si="24"/>
        <v/>
      </c>
      <c r="E387" s="24" t="str">
        <f t="shared" si="24"/>
        <v/>
      </c>
      <c r="F387" s="24" t="str">
        <f t="shared" si="24"/>
        <v/>
      </c>
      <c r="G387" s="24" t="str">
        <f t="shared" si="24"/>
        <v/>
      </c>
      <c r="H387" s="24" t="str">
        <f t="shared" si="24"/>
        <v/>
      </c>
      <c r="I387" s="24" t="str">
        <f t="shared" si="24"/>
        <v/>
      </c>
      <c r="J387" s="24" t="str">
        <f t="shared" si="24"/>
        <v/>
      </c>
      <c r="K387" s="24" t="str">
        <f t="shared" si="24"/>
        <v/>
      </c>
      <c r="L387" s="24" t="str">
        <f t="shared" si="24"/>
        <v/>
      </c>
      <c r="M387" s="24" t="str">
        <f t="shared" si="24"/>
        <v/>
      </c>
      <c r="N387" s="24" t="str">
        <f t="shared" si="24"/>
        <v/>
      </c>
      <c r="O387" s="24" t="str">
        <f t="shared" si="24"/>
        <v/>
      </c>
      <c r="P387" s="21"/>
      <c r="Q387" s="25" t="s">
        <v>265</v>
      </c>
    </row>
    <row r="388" spans="1:17" x14ac:dyDescent="0.3">
      <c r="B388" s="24" t="str">
        <f t="shared" si="24"/>
        <v/>
      </c>
      <c r="C388" s="24" t="str">
        <f t="shared" si="24"/>
        <v/>
      </c>
      <c r="D388" s="24" t="str">
        <f t="shared" si="24"/>
        <v/>
      </c>
      <c r="E388" s="24" t="str">
        <f t="shared" si="24"/>
        <v/>
      </c>
      <c r="F388" s="24" t="str">
        <f t="shared" si="24"/>
        <v/>
      </c>
      <c r="G388" s="24" t="str">
        <f t="shared" si="24"/>
        <v/>
      </c>
      <c r="H388" s="24" t="str">
        <f t="shared" si="24"/>
        <v/>
      </c>
      <c r="I388" s="24" t="str">
        <f t="shared" si="24"/>
        <v/>
      </c>
      <c r="J388" s="24" t="str">
        <f t="shared" si="24"/>
        <v/>
      </c>
      <c r="K388" s="24" t="str">
        <f t="shared" si="24"/>
        <v/>
      </c>
      <c r="L388" s="24" t="str">
        <f t="shared" si="24"/>
        <v/>
      </c>
      <c r="M388" s="24" t="str">
        <f t="shared" si="24"/>
        <v/>
      </c>
      <c r="N388" s="24" t="str">
        <f t="shared" si="24"/>
        <v/>
      </c>
      <c r="O388" s="24" t="str">
        <f t="shared" si="24"/>
        <v/>
      </c>
      <c r="P388" s="21"/>
      <c r="Q388" s="25" t="s">
        <v>266</v>
      </c>
    </row>
    <row r="389" spans="1:17" x14ac:dyDescent="0.3">
      <c r="B389" s="24" t="str">
        <f t="shared" si="24"/>
        <v/>
      </c>
      <c r="C389" s="24" t="str">
        <f t="shared" si="24"/>
        <v/>
      </c>
      <c r="D389" s="24" t="str">
        <f t="shared" si="24"/>
        <v/>
      </c>
      <c r="E389" s="24" t="str">
        <f t="shared" si="24"/>
        <v/>
      </c>
      <c r="F389" s="24" t="str">
        <f t="shared" si="24"/>
        <v/>
      </c>
      <c r="G389" s="24" t="str">
        <f t="shared" si="24"/>
        <v/>
      </c>
      <c r="H389" s="24" t="str">
        <f t="shared" si="24"/>
        <v/>
      </c>
      <c r="I389" s="24" t="str">
        <f t="shared" si="24"/>
        <v/>
      </c>
      <c r="J389" s="24" t="str">
        <f t="shared" si="24"/>
        <v/>
      </c>
      <c r="K389" s="24" t="str">
        <f t="shared" si="24"/>
        <v/>
      </c>
      <c r="L389" s="24" t="str">
        <f t="shared" si="24"/>
        <v/>
      </c>
      <c r="M389" s="24" t="str">
        <f t="shared" si="24"/>
        <v/>
      </c>
      <c r="N389" s="24" t="str">
        <f>IFERROR(VLOOKUP($B$385,$4:$123,MATCH($Q389&amp;"/"&amp;N$347,$2:$2,0),FALSE),IFERROR(VLOOKUP($B$385,$4:$123,MATCH($Q388&amp;"/"&amp;N$347,$2:$2,0),FALSE),IFERROR(VLOOKUP($B$385,$4:$123,MATCH($Q387&amp;"/"&amp;N$347,$2:$2,0),FALSE),IFERROR(VLOOKUP($B$385,$4:$123,MATCH($Q386&amp;"/"&amp;N$347,$2:$2,0),FALSE),""))))</f>
        <v/>
      </c>
      <c r="O389" s="24" t="str">
        <f>IFERROR(VLOOKUP($B$385,$4:$123,MATCH($Q389&amp;"/"&amp;O$347,$2:$2,0),FALSE),IFERROR(VLOOKUP($B$385,$4:$123,MATCH($Q388&amp;"/"&amp;O$347,$2:$2,0),FALSE),IFERROR(VLOOKUP($B$385,$4:$123,MATCH($Q387&amp;"/"&amp;O$347,$2:$2,0),FALSE),IFERROR(VLOOKUP($B$385,$4:$123,MATCH($Q386&amp;"/"&amp;O$347,$2:$2,0),FALSE),""))))</f>
        <v/>
      </c>
      <c r="P389" s="21"/>
      <c r="Q389" s="25" t="s">
        <v>267</v>
      </c>
    </row>
    <row r="390" spans="1:17" x14ac:dyDescent="0.3">
      <c r="A390" s="19"/>
      <c r="B390" s="26" t="e">
        <f t="shared" ref="B390:O390" si="25">+B389/B$401</f>
        <v>#VALUE!</v>
      </c>
      <c r="C390" s="26" t="e">
        <f t="shared" si="25"/>
        <v>#VALUE!</v>
      </c>
      <c r="D390" s="26" t="e">
        <f t="shared" si="25"/>
        <v>#VALUE!</v>
      </c>
      <c r="E390" s="26" t="e">
        <f t="shared" si="25"/>
        <v>#VALUE!</v>
      </c>
      <c r="F390" s="26" t="e">
        <f t="shared" si="25"/>
        <v>#VALUE!</v>
      </c>
      <c r="G390" s="26" t="e">
        <f t="shared" si="25"/>
        <v>#VALUE!</v>
      </c>
      <c r="H390" s="26" t="e">
        <f t="shared" si="25"/>
        <v>#VALUE!</v>
      </c>
      <c r="I390" s="26" t="e">
        <f t="shared" si="25"/>
        <v>#VALUE!</v>
      </c>
      <c r="J390" s="26" t="e">
        <f t="shared" si="25"/>
        <v>#VALUE!</v>
      </c>
      <c r="K390" s="26" t="e">
        <f t="shared" si="25"/>
        <v>#VALUE!</v>
      </c>
      <c r="L390" s="26" t="e">
        <f t="shared" si="25"/>
        <v>#VALUE!</v>
      </c>
      <c r="M390" s="26" t="e">
        <f t="shared" si="25"/>
        <v>#VALUE!</v>
      </c>
      <c r="N390" s="26" t="e">
        <f t="shared" si="25"/>
        <v>#VALUE!</v>
      </c>
      <c r="O390" s="26" t="e">
        <f t="shared" si="25"/>
        <v>#VALUE!</v>
      </c>
      <c r="P390" s="21"/>
      <c r="Q390" s="27" t="s">
        <v>268</v>
      </c>
    </row>
    <row r="391" spans="1:17" x14ac:dyDescent="0.3">
      <c r="B391" s="31" t="s">
        <v>49</v>
      </c>
      <c r="C391" s="31"/>
      <c r="D391" s="31"/>
      <c r="E391" s="31"/>
      <c r="F391" s="31"/>
      <c r="G391" s="31"/>
      <c r="H391" s="31"/>
      <c r="I391" s="31"/>
      <c r="J391" s="31"/>
      <c r="K391" s="31"/>
      <c r="L391" s="31"/>
      <c r="M391" s="31"/>
      <c r="N391" s="31"/>
      <c r="O391" s="31"/>
      <c r="P391" s="21"/>
      <c r="Q391" s="3"/>
    </row>
    <row r="392" spans="1:17" x14ac:dyDescent="0.3">
      <c r="B392" s="24" t="str">
        <f t="shared" ref="B392:O395" si="26">IFERROR(VLOOKUP($B$391,$4:$123,MATCH($Q392&amp;"/"&amp;B$347,$2:$2,0),FALSE),"")</f>
        <v/>
      </c>
      <c r="C392" s="24" t="str">
        <f t="shared" si="26"/>
        <v/>
      </c>
      <c r="D392" s="24" t="str">
        <f t="shared" si="26"/>
        <v/>
      </c>
      <c r="E392" s="24" t="str">
        <f t="shared" si="26"/>
        <v/>
      </c>
      <c r="F392" s="24" t="str">
        <f t="shared" si="26"/>
        <v/>
      </c>
      <c r="G392" s="24" t="str">
        <f t="shared" si="26"/>
        <v/>
      </c>
      <c r="H392" s="24" t="str">
        <f t="shared" si="26"/>
        <v/>
      </c>
      <c r="I392" s="24" t="str">
        <f t="shared" si="26"/>
        <v/>
      </c>
      <c r="J392" s="24" t="str">
        <f t="shared" si="26"/>
        <v/>
      </c>
      <c r="K392" s="24" t="str">
        <f t="shared" si="26"/>
        <v/>
      </c>
      <c r="L392" s="24" t="str">
        <f t="shared" si="26"/>
        <v/>
      </c>
      <c r="M392" s="24" t="str">
        <f t="shared" si="26"/>
        <v/>
      </c>
      <c r="N392" s="24" t="str">
        <f t="shared" si="26"/>
        <v/>
      </c>
      <c r="O392" s="24" t="str">
        <f t="shared" si="26"/>
        <v/>
      </c>
      <c r="P392" s="21"/>
      <c r="Q392" s="25" t="s">
        <v>264</v>
      </c>
    </row>
    <row r="393" spans="1:17" x14ac:dyDescent="0.3">
      <c r="B393" s="24" t="str">
        <f t="shared" si="26"/>
        <v/>
      </c>
      <c r="C393" s="24" t="str">
        <f t="shared" si="26"/>
        <v/>
      </c>
      <c r="D393" s="24" t="str">
        <f t="shared" si="26"/>
        <v/>
      </c>
      <c r="E393" s="24" t="str">
        <f t="shared" si="26"/>
        <v/>
      </c>
      <c r="F393" s="24" t="str">
        <f t="shared" si="26"/>
        <v/>
      </c>
      <c r="G393" s="24" t="str">
        <f t="shared" si="26"/>
        <v/>
      </c>
      <c r="H393" s="24" t="str">
        <f t="shared" si="26"/>
        <v/>
      </c>
      <c r="I393" s="24" t="str">
        <f t="shared" si="26"/>
        <v/>
      </c>
      <c r="J393" s="24" t="str">
        <f t="shared" si="26"/>
        <v/>
      </c>
      <c r="K393" s="24" t="str">
        <f t="shared" si="26"/>
        <v/>
      </c>
      <c r="L393" s="24" t="str">
        <f t="shared" si="26"/>
        <v/>
      </c>
      <c r="M393" s="24" t="str">
        <f t="shared" si="26"/>
        <v/>
      </c>
      <c r="N393" s="24" t="str">
        <f t="shared" si="26"/>
        <v/>
      </c>
      <c r="O393" s="24" t="str">
        <f t="shared" si="26"/>
        <v/>
      </c>
      <c r="P393" s="21"/>
      <c r="Q393" s="25" t="s">
        <v>265</v>
      </c>
    </row>
    <row r="394" spans="1:17" x14ac:dyDescent="0.3">
      <c r="B394" s="24" t="str">
        <f t="shared" si="26"/>
        <v/>
      </c>
      <c r="C394" s="24" t="str">
        <f t="shared" si="26"/>
        <v/>
      </c>
      <c r="D394" s="24" t="str">
        <f t="shared" si="26"/>
        <v/>
      </c>
      <c r="E394" s="24" t="str">
        <f t="shared" si="26"/>
        <v/>
      </c>
      <c r="F394" s="24" t="str">
        <f t="shared" si="26"/>
        <v/>
      </c>
      <c r="G394" s="24" t="str">
        <f t="shared" si="26"/>
        <v/>
      </c>
      <c r="H394" s="24" t="str">
        <f t="shared" si="26"/>
        <v/>
      </c>
      <c r="I394" s="24" t="str">
        <f t="shared" si="26"/>
        <v/>
      </c>
      <c r="J394" s="24" t="str">
        <f t="shared" si="26"/>
        <v/>
      </c>
      <c r="K394" s="24" t="str">
        <f t="shared" si="26"/>
        <v/>
      </c>
      <c r="L394" s="24" t="str">
        <f t="shared" si="26"/>
        <v/>
      </c>
      <c r="M394" s="24" t="str">
        <f t="shared" si="26"/>
        <v/>
      </c>
      <c r="N394" s="24" t="str">
        <f t="shared" si="26"/>
        <v/>
      </c>
      <c r="O394" s="24" t="str">
        <f t="shared" si="26"/>
        <v/>
      </c>
      <c r="P394" s="21"/>
      <c r="Q394" s="25" t="s">
        <v>266</v>
      </c>
    </row>
    <row r="395" spans="1:17" x14ac:dyDescent="0.3">
      <c r="B395" s="24" t="str">
        <f t="shared" si="26"/>
        <v/>
      </c>
      <c r="C395" s="24" t="str">
        <f t="shared" si="26"/>
        <v/>
      </c>
      <c r="D395" s="24" t="str">
        <f t="shared" si="26"/>
        <v/>
      </c>
      <c r="E395" s="24" t="str">
        <f t="shared" si="26"/>
        <v/>
      </c>
      <c r="F395" s="24" t="str">
        <f t="shared" si="26"/>
        <v/>
      </c>
      <c r="G395" s="24" t="str">
        <f t="shared" si="26"/>
        <v/>
      </c>
      <c r="H395" s="24" t="str">
        <f t="shared" si="26"/>
        <v/>
      </c>
      <c r="I395" s="24" t="str">
        <f t="shared" si="26"/>
        <v/>
      </c>
      <c r="J395" s="24" t="str">
        <f t="shared" si="26"/>
        <v/>
      </c>
      <c r="K395" s="24" t="str">
        <f t="shared" si="26"/>
        <v/>
      </c>
      <c r="L395" s="24" t="str">
        <f t="shared" si="26"/>
        <v/>
      </c>
      <c r="M395" s="24" t="str">
        <f t="shared" si="26"/>
        <v/>
      </c>
      <c r="N395" s="24" t="str">
        <f>IFERROR(VLOOKUP($B$391,$4:$123,MATCH($Q395&amp;"/"&amp;N$347,$2:$2,0),FALSE),IFERROR(VLOOKUP($B$391,$4:$123,MATCH($Q394&amp;"/"&amp;N$347,$2:$2,0),FALSE),IFERROR(VLOOKUP($B$391,$4:$123,MATCH($Q393&amp;"/"&amp;N$347,$2:$2,0),FALSE),IFERROR(VLOOKUP($B$391,$4:$123,MATCH($Q392&amp;"/"&amp;N$347,$2:$2,0),FALSE),""))))</f>
        <v/>
      </c>
      <c r="O395" s="24" t="str">
        <f>IFERROR(VLOOKUP($B$391,$4:$123,MATCH($Q395&amp;"/"&amp;O$347,$2:$2,0),FALSE),IFERROR(VLOOKUP($B$391,$4:$123,MATCH($Q394&amp;"/"&amp;O$347,$2:$2,0),FALSE),IFERROR(VLOOKUP($B$391,$4:$123,MATCH($Q393&amp;"/"&amp;O$347,$2:$2,0),FALSE),IFERROR(VLOOKUP($B$391,$4:$123,MATCH($Q392&amp;"/"&amp;O$347,$2:$2,0),FALSE),""))))</f>
        <v/>
      </c>
      <c r="P395" s="21"/>
      <c r="Q395" s="25" t="s">
        <v>267</v>
      </c>
    </row>
    <row r="396" spans="1:17" x14ac:dyDescent="0.3">
      <c r="B396" s="26" t="e">
        <f t="shared" ref="B396:O396" si="27">+B395/B$401</f>
        <v>#VALUE!</v>
      </c>
      <c r="C396" s="26" t="e">
        <f t="shared" si="27"/>
        <v>#VALUE!</v>
      </c>
      <c r="D396" s="26" t="e">
        <f t="shared" si="27"/>
        <v>#VALUE!</v>
      </c>
      <c r="E396" s="26" t="e">
        <f t="shared" si="27"/>
        <v>#VALUE!</v>
      </c>
      <c r="F396" s="26" t="e">
        <f t="shared" si="27"/>
        <v>#VALUE!</v>
      </c>
      <c r="G396" s="26" t="e">
        <f t="shared" si="27"/>
        <v>#VALUE!</v>
      </c>
      <c r="H396" s="26" t="e">
        <f t="shared" si="27"/>
        <v>#VALUE!</v>
      </c>
      <c r="I396" s="26" t="e">
        <f t="shared" si="27"/>
        <v>#VALUE!</v>
      </c>
      <c r="J396" s="26" t="e">
        <f t="shared" si="27"/>
        <v>#VALUE!</v>
      </c>
      <c r="K396" s="26" t="e">
        <f t="shared" si="27"/>
        <v>#VALUE!</v>
      </c>
      <c r="L396" s="26" t="e">
        <f t="shared" si="27"/>
        <v>#VALUE!</v>
      </c>
      <c r="M396" s="26" t="e">
        <f t="shared" si="27"/>
        <v>#VALUE!</v>
      </c>
      <c r="N396" s="26" t="e">
        <f t="shared" si="27"/>
        <v>#VALUE!</v>
      </c>
      <c r="O396" s="26" t="e">
        <f t="shared" si="27"/>
        <v>#VALUE!</v>
      </c>
      <c r="P396" s="21"/>
      <c r="Q396" s="27" t="s">
        <v>268</v>
      </c>
    </row>
    <row r="397" spans="1:17" x14ac:dyDescent="0.3">
      <c r="B397" s="20" t="s">
        <v>51</v>
      </c>
      <c r="C397" s="20"/>
      <c r="D397" s="20"/>
      <c r="E397" s="20"/>
      <c r="F397" s="20"/>
      <c r="G397" s="20"/>
      <c r="H397" s="20"/>
      <c r="I397" s="20"/>
      <c r="J397" s="20"/>
      <c r="K397" s="20"/>
      <c r="L397" s="20"/>
      <c r="M397" s="20"/>
      <c r="N397" s="20"/>
      <c r="O397" s="20"/>
      <c r="P397" s="21"/>
      <c r="Q397" s="3"/>
    </row>
    <row r="398" spans="1:17" x14ac:dyDescent="0.3">
      <c r="B398" s="24" t="str">
        <f t="shared" ref="B398:O401" si="28">IFERROR(VLOOKUP($B$397,$4:$123,MATCH($Q398&amp;"/"&amp;B$347,$2:$2,0),FALSE),"")</f>
        <v/>
      </c>
      <c r="C398" s="24" t="str">
        <f t="shared" si="28"/>
        <v/>
      </c>
      <c r="D398" s="24" t="str">
        <f t="shared" si="28"/>
        <v/>
      </c>
      <c r="E398" s="24" t="str">
        <f t="shared" si="28"/>
        <v/>
      </c>
      <c r="F398" s="24" t="str">
        <f t="shared" si="28"/>
        <v/>
      </c>
      <c r="G398" s="24" t="str">
        <f t="shared" si="28"/>
        <v/>
      </c>
      <c r="H398" s="24" t="str">
        <f t="shared" si="28"/>
        <v/>
      </c>
      <c r="I398" s="24" t="str">
        <f t="shared" si="28"/>
        <v/>
      </c>
      <c r="J398" s="24" t="str">
        <f t="shared" si="28"/>
        <v/>
      </c>
      <c r="K398" s="24" t="str">
        <f t="shared" si="28"/>
        <v/>
      </c>
      <c r="L398" s="24" t="str">
        <f t="shared" si="28"/>
        <v/>
      </c>
      <c r="M398" s="24" t="str">
        <f t="shared" si="28"/>
        <v/>
      </c>
      <c r="N398" s="24" t="str">
        <f t="shared" si="28"/>
        <v/>
      </c>
      <c r="O398" s="24" t="str">
        <f t="shared" si="28"/>
        <v/>
      </c>
      <c r="P398" s="21"/>
      <c r="Q398" s="25" t="s">
        <v>264</v>
      </c>
    </row>
    <row r="399" spans="1:17" x14ac:dyDescent="0.3">
      <c r="B399" s="24" t="str">
        <f t="shared" si="28"/>
        <v/>
      </c>
      <c r="C399" s="24" t="str">
        <f t="shared" si="28"/>
        <v/>
      </c>
      <c r="D399" s="24" t="str">
        <f t="shared" si="28"/>
        <v/>
      </c>
      <c r="E399" s="24" t="str">
        <f t="shared" si="28"/>
        <v/>
      </c>
      <c r="F399" s="24" t="str">
        <f t="shared" si="28"/>
        <v/>
      </c>
      <c r="G399" s="24" t="str">
        <f t="shared" si="28"/>
        <v/>
      </c>
      <c r="H399" s="24" t="str">
        <f t="shared" si="28"/>
        <v/>
      </c>
      <c r="I399" s="24" t="str">
        <f t="shared" si="28"/>
        <v/>
      </c>
      <c r="J399" s="24" t="str">
        <f t="shared" si="28"/>
        <v/>
      </c>
      <c r="K399" s="24" t="str">
        <f t="shared" si="28"/>
        <v/>
      </c>
      <c r="L399" s="24" t="str">
        <f t="shared" si="28"/>
        <v/>
      </c>
      <c r="M399" s="24" t="str">
        <f t="shared" si="28"/>
        <v/>
      </c>
      <c r="N399" s="24" t="str">
        <f t="shared" si="28"/>
        <v/>
      </c>
      <c r="O399" s="24" t="str">
        <f t="shared" si="28"/>
        <v/>
      </c>
      <c r="P399" s="21"/>
      <c r="Q399" s="25" t="s">
        <v>265</v>
      </c>
    </row>
    <row r="400" spans="1:17" x14ac:dyDescent="0.3">
      <c r="B400" s="24" t="str">
        <f t="shared" si="28"/>
        <v/>
      </c>
      <c r="C400" s="24" t="str">
        <f t="shared" si="28"/>
        <v/>
      </c>
      <c r="D400" s="24" t="str">
        <f t="shared" si="28"/>
        <v/>
      </c>
      <c r="E400" s="24" t="str">
        <f t="shared" si="28"/>
        <v/>
      </c>
      <c r="F400" s="24" t="str">
        <f t="shared" si="28"/>
        <v/>
      </c>
      <c r="G400" s="24" t="str">
        <f t="shared" si="28"/>
        <v/>
      </c>
      <c r="H400" s="24" t="str">
        <f t="shared" si="28"/>
        <v/>
      </c>
      <c r="I400" s="24" t="str">
        <f t="shared" si="28"/>
        <v/>
      </c>
      <c r="J400" s="24" t="str">
        <f t="shared" si="28"/>
        <v/>
      </c>
      <c r="K400" s="24" t="str">
        <f t="shared" si="28"/>
        <v/>
      </c>
      <c r="L400" s="24" t="str">
        <f t="shared" si="28"/>
        <v/>
      </c>
      <c r="M400" s="24" t="str">
        <f t="shared" si="28"/>
        <v/>
      </c>
      <c r="N400" s="24" t="str">
        <f t="shared" si="28"/>
        <v/>
      </c>
      <c r="O400" s="24" t="str">
        <f t="shared" si="28"/>
        <v/>
      </c>
      <c r="P400" s="21"/>
      <c r="Q400" s="25" t="s">
        <v>266</v>
      </c>
    </row>
    <row r="401" spans="1:17" x14ac:dyDescent="0.3">
      <c r="B401" s="24" t="str">
        <f t="shared" si="28"/>
        <v/>
      </c>
      <c r="C401" s="24" t="str">
        <f t="shared" si="28"/>
        <v/>
      </c>
      <c r="D401" s="24" t="str">
        <f t="shared" si="28"/>
        <v/>
      </c>
      <c r="E401" s="24" t="str">
        <f t="shared" si="28"/>
        <v/>
      </c>
      <c r="F401" s="24" t="str">
        <f t="shared" si="28"/>
        <v/>
      </c>
      <c r="G401" s="24" t="str">
        <f t="shared" si="28"/>
        <v/>
      </c>
      <c r="H401" s="24" t="str">
        <f t="shared" si="28"/>
        <v/>
      </c>
      <c r="I401" s="24" t="str">
        <f t="shared" si="28"/>
        <v/>
      </c>
      <c r="J401" s="24" t="str">
        <f t="shared" si="28"/>
        <v/>
      </c>
      <c r="K401" s="24" t="str">
        <f t="shared" si="28"/>
        <v/>
      </c>
      <c r="L401" s="24" t="str">
        <f t="shared" si="28"/>
        <v/>
      </c>
      <c r="M401" s="24" t="str">
        <f t="shared" si="28"/>
        <v/>
      </c>
      <c r="N401" s="24" t="str">
        <f>IFERROR(VLOOKUP($B$397,$4:$123,MATCH($Q401&amp;"/"&amp;N$347,$2:$2,0),FALSE),IFERROR(VLOOKUP($B$397,$4:$123,MATCH($Q400&amp;"/"&amp;N$347,$2:$2,0),FALSE),IFERROR(VLOOKUP($B$397,$4:$123,MATCH($Q399&amp;"/"&amp;N$347,$2:$2,0),FALSE),IFERROR(VLOOKUP($B$397,$4:$123,MATCH($Q398&amp;"/"&amp;N$347,$2:$2,0),FALSE),""))))</f>
        <v/>
      </c>
      <c r="O401" s="24" t="str">
        <f>IFERROR(VLOOKUP($B$397,$4:$123,MATCH($Q401&amp;"/"&amp;O$347,$2:$2,0),FALSE),IFERROR(VLOOKUP($B$397,$4:$123,MATCH($Q400&amp;"/"&amp;O$347,$2:$2,0),FALSE),IFERROR(VLOOKUP($B$397,$4:$123,MATCH($Q399&amp;"/"&amp;O$347,$2:$2,0),FALSE),IFERROR(VLOOKUP($B$397,$4:$123,MATCH($Q398&amp;"/"&amp;O$347,$2:$2,0),FALSE),""))))</f>
        <v/>
      </c>
      <c r="P401" s="21"/>
      <c r="Q401" s="25" t="s">
        <v>267</v>
      </c>
    </row>
    <row r="402" spans="1:17" x14ac:dyDescent="0.3">
      <c r="B402" s="32" t="s">
        <v>269</v>
      </c>
      <c r="C402" s="32"/>
      <c r="D402" s="32"/>
      <c r="E402" s="32"/>
      <c r="F402" s="32"/>
      <c r="G402" s="32"/>
      <c r="H402" s="32"/>
      <c r="I402" s="32"/>
      <c r="J402" s="32"/>
      <c r="K402" s="32"/>
      <c r="L402" s="32"/>
      <c r="M402" s="32"/>
      <c r="N402" s="32"/>
      <c r="O402" s="32"/>
    </row>
    <row r="403" spans="1:17" x14ac:dyDescent="0.3">
      <c r="B403" s="33" t="s">
        <v>117</v>
      </c>
      <c r="C403" s="33"/>
      <c r="D403" s="33"/>
      <c r="E403" s="33"/>
      <c r="F403" s="33"/>
      <c r="G403" s="33"/>
      <c r="H403" s="33"/>
      <c r="I403" s="33"/>
      <c r="J403" s="33"/>
      <c r="K403" s="33"/>
      <c r="L403" s="33"/>
      <c r="M403" s="33"/>
      <c r="N403" s="33"/>
      <c r="O403" s="33"/>
      <c r="P403" s="21"/>
      <c r="Q403" s="3"/>
    </row>
    <row r="404" spans="1:17" x14ac:dyDescent="0.3">
      <c r="B404" s="24" t="str">
        <f t="shared" ref="B404:O407" si="29">IFERROR(VLOOKUP($B$403,$4:$123,MATCH($Q404&amp;"/"&amp;B$347,$2:$2,0),FALSE),"")</f>
        <v/>
      </c>
      <c r="C404" s="24" t="str">
        <f t="shared" si="29"/>
        <v/>
      </c>
      <c r="D404" s="24" t="str">
        <f t="shared" si="29"/>
        <v/>
      </c>
      <c r="E404" s="24" t="str">
        <f t="shared" si="29"/>
        <v/>
      </c>
      <c r="F404" s="24" t="str">
        <f t="shared" si="29"/>
        <v/>
      </c>
      <c r="G404" s="24" t="str">
        <f t="shared" si="29"/>
        <v/>
      </c>
      <c r="H404" s="24" t="str">
        <f t="shared" si="29"/>
        <v/>
      </c>
      <c r="I404" s="24" t="str">
        <f t="shared" si="29"/>
        <v/>
      </c>
      <c r="J404" s="24" t="str">
        <f t="shared" si="29"/>
        <v/>
      </c>
      <c r="K404" s="24" t="str">
        <f t="shared" si="29"/>
        <v/>
      </c>
      <c r="L404" s="24" t="str">
        <f t="shared" si="29"/>
        <v/>
      </c>
      <c r="M404" s="24" t="str">
        <f t="shared" si="29"/>
        <v/>
      </c>
      <c r="N404" s="24" t="str">
        <f t="shared" si="29"/>
        <v/>
      </c>
      <c r="O404" s="24" t="str">
        <f t="shared" si="29"/>
        <v/>
      </c>
      <c r="P404" s="21"/>
      <c r="Q404" s="25" t="s">
        <v>264</v>
      </c>
    </row>
    <row r="405" spans="1:17" x14ac:dyDescent="0.3">
      <c r="B405" s="24" t="str">
        <f t="shared" si="29"/>
        <v/>
      </c>
      <c r="C405" s="24" t="str">
        <f t="shared" si="29"/>
        <v/>
      </c>
      <c r="D405" s="24" t="str">
        <f t="shared" si="29"/>
        <v/>
      </c>
      <c r="E405" s="24" t="str">
        <f t="shared" si="29"/>
        <v/>
      </c>
      <c r="F405" s="24" t="str">
        <f t="shared" si="29"/>
        <v/>
      </c>
      <c r="G405" s="24" t="str">
        <f t="shared" si="29"/>
        <v/>
      </c>
      <c r="H405" s="24" t="str">
        <f t="shared" si="29"/>
        <v/>
      </c>
      <c r="I405" s="24" t="str">
        <f t="shared" si="29"/>
        <v/>
      </c>
      <c r="J405" s="24" t="str">
        <f t="shared" si="29"/>
        <v/>
      </c>
      <c r="K405" s="24" t="str">
        <f t="shared" si="29"/>
        <v/>
      </c>
      <c r="L405" s="24" t="str">
        <f t="shared" si="29"/>
        <v/>
      </c>
      <c r="M405" s="24" t="str">
        <f t="shared" si="29"/>
        <v/>
      </c>
      <c r="N405" s="24" t="str">
        <f t="shared" si="29"/>
        <v/>
      </c>
      <c r="O405" s="24" t="str">
        <f t="shared" si="29"/>
        <v/>
      </c>
      <c r="P405" s="21"/>
      <c r="Q405" s="25" t="s">
        <v>265</v>
      </c>
    </row>
    <row r="406" spans="1:17" x14ac:dyDescent="0.3">
      <c r="B406" s="24" t="str">
        <f t="shared" si="29"/>
        <v/>
      </c>
      <c r="C406" s="24" t="str">
        <f t="shared" si="29"/>
        <v/>
      </c>
      <c r="D406" s="24" t="str">
        <f t="shared" si="29"/>
        <v/>
      </c>
      <c r="E406" s="24" t="str">
        <f t="shared" si="29"/>
        <v/>
      </c>
      <c r="F406" s="24" t="str">
        <f t="shared" si="29"/>
        <v/>
      </c>
      <c r="G406" s="24" t="str">
        <f t="shared" si="29"/>
        <v/>
      </c>
      <c r="H406" s="24" t="str">
        <f t="shared" si="29"/>
        <v/>
      </c>
      <c r="I406" s="24" t="str">
        <f t="shared" si="29"/>
        <v/>
      </c>
      <c r="J406" s="24" t="str">
        <f t="shared" si="29"/>
        <v/>
      </c>
      <c r="K406" s="24" t="str">
        <f t="shared" si="29"/>
        <v/>
      </c>
      <c r="L406" s="24" t="str">
        <f t="shared" si="29"/>
        <v/>
      </c>
      <c r="M406" s="24" t="str">
        <f t="shared" si="29"/>
        <v/>
      </c>
      <c r="N406" s="24" t="str">
        <f t="shared" si="29"/>
        <v/>
      </c>
      <c r="O406" s="24" t="str">
        <f t="shared" si="29"/>
        <v/>
      </c>
      <c r="P406" s="21"/>
      <c r="Q406" s="25" t="s">
        <v>266</v>
      </c>
    </row>
    <row r="407" spans="1:17" x14ac:dyDescent="0.3">
      <c r="B407" s="24" t="str">
        <f t="shared" si="29"/>
        <v/>
      </c>
      <c r="C407" s="24" t="str">
        <f t="shared" si="29"/>
        <v/>
      </c>
      <c r="D407" s="24" t="str">
        <f t="shared" si="29"/>
        <v/>
      </c>
      <c r="E407" s="24" t="str">
        <f t="shared" si="29"/>
        <v/>
      </c>
      <c r="F407" s="24" t="str">
        <f t="shared" si="29"/>
        <v/>
      </c>
      <c r="G407" s="24" t="str">
        <f t="shared" si="29"/>
        <v/>
      </c>
      <c r="H407" s="24" t="str">
        <f t="shared" si="29"/>
        <v/>
      </c>
      <c r="I407" s="24" t="str">
        <f t="shared" si="29"/>
        <v/>
      </c>
      <c r="J407" s="24" t="str">
        <f t="shared" si="29"/>
        <v/>
      </c>
      <c r="K407" s="24" t="str">
        <f t="shared" si="29"/>
        <v/>
      </c>
      <c r="L407" s="24" t="str">
        <f t="shared" si="29"/>
        <v/>
      </c>
      <c r="M407" s="24" t="str">
        <f t="shared" si="29"/>
        <v/>
      </c>
      <c r="N407" s="24" t="str">
        <f>IFERROR(VLOOKUP($B$403,$4:$123,MATCH($Q407&amp;"/"&amp;N$347,$2:$2,0),FALSE),IFERROR(VLOOKUP($B$403,$4:$123,MATCH($Q406&amp;"/"&amp;N$347,$2:$2,0),FALSE),IFERROR(VLOOKUP($B$403,$4:$123,MATCH($Q405&amp;"/"&amp;N$347,$2:$2,0),FALSE),IFERROR(VLOOKUP($B$403,$4:$123,MATCH($Q404&amp;"/"&amp;N$347,$2:$2,0),FALSE),""))))</f>
        <v/>
      </c>
      <c r="O407" s="24" t="str">
        <f>IFERROR(VLOOKUP($B$403,$4:$123,MATCH($Q407&amp;"/"&amp;O$347,$2:$2,0),FALSE),IFERROR(VLOOKUP($B$403,$4:$123,MATCH($Q406&amp;"/"&amp;O$347,$2:$2,0),FALSE),IFERROR(VLOOKUP($B$403,$4:$123,MATCH($Q405&amp;"/"&amp;O$347,$2:$2,0),FALSE),IFERROR(VLOOKUP($B$403,$4:$123,MATCH($Q404&amp;"/"&amp;O$347,$2:$2,0),FALSE),""))))</f>
        <v/>
      </c>
      <c r="P407" s="21"/>
      <c r="Q407" s="25" t="s">
        <v>267</v>
      </c>
    </row>
    <row r="408" spans="1:17" x14ac:dyDescent="0.3">
      <c r="A408" s="19"/>
      <c r="B408" s="26" t="e">
        <f t="shared" ref="B408:M408" si="30">+B407/B$401</f>
        <v>#VALUE!</v>
      </c>
      <c r="C408" s="26" t="e">
        <f t="shared" si="30"/>
        <v>#VALUE!</v>
      </c>
      <c r="D408" s="26" t="e">
        <f t="shared" si="30"/>
        <v>#VALUE!</v>
      </c>
      <c r="E408" s="26" t="e">
        <f t="shared" si="30"/>
        <v>#VALUE!</v>
      </c>
      <c r="F408" s="26" t="e">
        <f t="shared" si="30"/>
        <v>#VALUE!</v>
      </c>
      <c r="G408" s="26" t="e">
        <f t="shared" si="30"/>
        <v>#VALUE!</v>
      </c>
      <c r="H408" s="26" t="e">
        <f t="shared" si="30"/>
        <v>#VALUE!</v>
      </c>
      <c r="I408" s="26" t="e">
        <f t="shared" si="30"/>
        <v>#VALUE!</v>
      </c>
      <c r="J408" s="26" t="e">
        <f t="shared" si="30"/>
        <v>#VALUE!</v>
      </c>
      <c r="K408" s="26" t="e">
        <f t="shared" si="30"/>
        <v>#VALUE!</v>
      </c>
      <c r="L408" s="26" t="e">
        <f t="shared" si="30"/>
        <v>#VALUE!</v>
      </c>
      <c r="M408" s="26" t="e">
        <f t="shared" si="30"/>
        <v>#VALUE!</v>
      </c>
      <c r="N408" s="26" t="e">
        <f>+N407/N$401</f>
        <v>#VALUE!</v>
      </c>
      <c r="O408" s="26" t="e">
        <f>+O407/O$401</f>
        <v>#VALUE!</v>
      </c>
      <c r="P408" s="21"/>
      <c r="Q408" s="27" t="s">
        <v>268</v>
      </c>
    </row>
    <row r="409" spans="1:17" x14ac:dyDescent="0.3">
      <c r="B409" s="34" t="s">
        <v>118</v>
      </c>
      <c r="C409" s="34"/>
      <c r="D409" s="34"/>
      <c r="E409" s="34"/>
      <c r="F409" s="34"/>
      <c r="G409" s="34"/>
      <c r="H409" s="34"/>
      <c r="I409" s="34"/>
      <c r="J409" s="34"/>
      <c r="K409" s="34"/>
      <c r="L409" s="34"/>
      <c r="M409" s="34"/>
      <c r="N409" s="34"/>
      <c r="O409" s="34"/>
      <c r="P409" s="21"/>
      <c r="Q409" s="3"/>
    </row>
    <row r="410" spans="1:17" x14ac:dyDescent="0.3">
      <c r="B410" s="24" t="str">
        <f t="shared" ref="B410:O413" si="31">IFERROR(VLOOKUP($B$409,$4:$123,MATCH($Q410&amp;"/"&amp;B$347,$2:$2,0),FALSE),"")</f>
        <v/>
      </c>
      <c r="C410" s="24" t="str">
        <f t="shared" si="31"/>
        <v/>
      </c>
      <c r="D410" s="24" t="str">
        <f t="shared" si="31"/>
        <v/>
      </c>
      <c r="E410" s="24" t="str">
        <f t="shared" si="31"/>
        <v/>
      </c>
      <c r="F410" s="24" t="str">
        <f t="shared" si="31"/>
        <v/>
      </c>
      <c r="G410" s="24" t="str">
        <f t="shared" si="31"/>
        <v/>
      </c>
      <c r="H410" s="24" t="str">
        <f t="shared" si="31"/>
        <v/>
      </c>
      <c r="I410" s="24" t="str">
        <f t="shared" si="31"/>
        <v/>
      </c>
      <c r="J410" s="24" t="str">
        <f t="shared" si="31"/>
        <v/>
      </c>
      <c r="K410" s="24" t="str">
        <f t="shared" si="31"/>
        <v/>
      </c>
      <c r="L410" s="24" t="str">
        <f t="shared" si="31"/>
        <v/>
      </c>
      <c r="M410" s="24" t="str">
        <f t="shared" si="31"/>
        <v/>
      </c>
      <c r="N410" s="24" t="str">
        <f t="shared" si="31"/>
        <v/>
      </c>
      <c r="O410" s="24" t="str">
        <f t="shared" si="31"/>
        <v/>
      </c>
      <c r="P410" s="21"/>
      <c r="Q410" s="25" t="s">
        <v>264</v>
      </c>
    </row>
    <row r="411" spans="1:17" x14ac:dyDescent="0.3">
      <c r="B411" s="24" t="str">
        <f t="shared" si="31"/>
        <v/>
      </c>
      <c r="C411" s="24" t="str">
        <f t="shared" si="31"/>
        <v/>
      </c>
      <c r="D411" s="24" t="str">
        <f t="shared" si="31"/>
        <v/>
      </c>
      <c r="E411" s="24" t="str">
        <f t="shared" si="31"/>
        <v/>
      </c>
      <c r="F411" s="24" t="str">
        <f t="shared" si="31"/>
        <v/>
      </c>
      <c r="G411" s="24" t="str">
        <f t="shared" si="31"/>
        <v/>
      </c>
      <c r="H411" s="24" t="str">
        <f t="shared" si="31"/>
        <v/>
      </c>
      <c r="I411" s="24" t="str">
        <f t="shared" si="31"/>
        <v/>
      </c>
      <c r="J411" s="24" t="str">
        <f t="shared" si="31"/>
        <v/>
      </c>
      <c r="K411" s="24" t="str">
        <f t="shared" si="31"/>
        <v/>
      </c>
      <c r="L411" s="24" t="str">
        <f t="shared" si="31"/>
        <v/>
      </c>
      <c r="M411" s="24" t="str">
        <f t="shared" si="31"/>
        <v/>
      </c>
      <c r="N411" s="24" t="str">
        <f t="shared" si="31"/>
        <v/>
      </c>
      <c r="O411" s="24" t="str">
        <f t="shared" si="31"/>
        <v/>
      </c>
      <c r="P411" s="21"/>
      <c r="Q411" s="25" t="s">
        <v>265</v>
      </c>
    </row>
    <row r="412" spans="1:17" x14ac:dyDescent="0.3">
      <c r="B412" s="24" t="str">
        <f t="shared" si="31"/>
        <v/>
      </c>
      <c r="C412" s="24" t="str">
        <f t="shared" si="31"/>
        <v/>
      </c>
      <c r="D412" s="24" t="str">
        <f t="shared" si="31"/>
        <v/>
      </c>
      <c r="E412" s="24" t="str">
        <f t="shared" si="31"/>
        <v/>
      </c>
      <c r="F412" s="24" t="str">
        <f t="shared" si="31"/>
        <v/>
      </c>
      <c r="G412" s="24" t="str">
        <f t="shared" si="31"/>
        <v/>
      </c>
      <c r="H412" s="24" t="str">
        <f t="shared" si="31"/>
        <v/>
      </c>
      <c r="I412" s="24" t="str">
        <f t="shared" si="31"/>
        <v/>
      </c>
      <c r="J412" s="24" t="str">
        <f t="shared" si="31"/>
        <v/>
      </c>
      <c r="K412" s="24" t="str">
        <f t="shared" si="31"/>
        <v/>
      </c>
      <c r="L412" s="24" t="str">
        <f t="shared" si="31"/>
        <v/>
      </c>
      <c r="M412" s="24" t="str">
        <f t="shared" si="31"/>
        <v/>
      </c>
      <c r="N412" s="24" t="str">
        <f t="shared" si="31"/>
        <v/>
      </c>
      <c r="O412" s="24" t="str">
        <f t="shared" si="31"/>
        <v/>
      </c>
      <c r="P412" s="21"/>
      <c r="Q412" s="25" t="s">
        <v>266</v>
      </c>
    </row>
    <row r="413" spans="1:17" x14ac:dyDescent="0.3">
      <c r="B413" s="24" t="str">
        <f t="shared" si="31"/>
        <v/>
      </c>
      <c r="C413" s="24" t="str">
        <f t="shared" si="31"/>
        <v/>
      </c>
      <c r="D413" s="24" t="str">
        <f t="shared" si="31"/>
        <v/>
      </c>
      <c r="E413" s="24" t="str">
        <f t="shared" si="31"/>
        <v/>
      </c>
      <c r="F413" s="24" t="str">
        <f t="shared" si="31"/>
        <v/>
      </c>
      <c r="G413" s="24" t="str">
        <f t="shared" si="31"/>
        <v/>
      </c>
      <c r="H413" s="24" t="str">
        <f t="shared" si="31"/>
        <v/>
      </c>
      <c r="I413" s="24" t="str">
        <f t="shared" si="31"/>
        <v/>
      </c>
      <c r="J413" s="24" t="str">
        <f t="shared" si="31"/>
        <v/>
      </c>
      <c r="K413" s="24" t="str">
        <f t="shared" si="31"/>
        <v/>
      </c>
      <c r="L413" s="24" t="str">
        <f t="shared" si="31"/>
        <v/>
      </c>
      <c r="M413" s="24" t="str">
        <f t="shared" si="31"/>
        <v/>
      </c>
      <c r="N413" s="24" t="str">
        <f>IFERROR(VLOOKUP($B$409,$4:$123,MATCH($Q413&amp;"/"&amp;N$347,$2:$2,0),FALSE),IFERROR(VLOOKUP($B$409,$4:$123,MATCH($Q412&amp;"/"&amp;N$347,$2:$2,0),FALSE),IFERROR(VLOOKUP($B$409,$4:$123,MATCH($Q411&amp;"/"&amp;N$347,$2:$2,0),FALSE),IFERROR(VLOOKUP($B$409,$4:$123,MATCH($Q410&amp;"/"&amp;N$347,$2:$2,0),FALSE),""))))</f>
        <v/>
      </c>
      <c r="O413" s="24" t="str">
        <f>IFERROR(VLOOKUP($B$409,$4:$123,MATCH($Q413&amp;"/"&amp;O$347,$2:$2,0),FALSE),IFERROR(VLOOKUP($B$409,$4:$123,MATCH($Q412&amp;"/"&amp;O$347,$2:$2,0),FALSE),IFERROR(VLOOKUP($B$409,$4:$123,MATCH($Q411&amp;"/"&amp;O$347,$2:$2,0),FALSE),IFERROR(VLOOKUP($B$409,$4:$123,MATCH($Q410&amp;"/"&amp;O$347,$2:$2,0),FALSE),""))))</f>
        <v/>
      </c>
      <c r="P413" s="21"/>
      <c r="Q413" s="25" t="s">
        <v>267</v>
      </c>
    </row>
    <row r="414" spans="1:17" x14ac:dyDescent="0.3">
      <c r="B414" s="26" t="e">
        <f t="shared" ref="B414:M414" si="32">+B413/B$401</f>
        <v>#VALUE!</v>
      </c>
      <c r="C414" s="26" t="e">
        <f t="shared" si="32"/>
        <v>#VALUE!</v>
      </c>
      <c r="D414" s="26" t="e">
        <f t="shared" si="32"/>
        <v>#VALUE!</v>
      </c>
      <c r="E414" s="26" t="e">
        <f t="shared" si="32"/>
        <v>#VALUE!</v>
      </c>
      <c r="F414" s="26" t="e">
        <f t="shared" si="32"/>
        <v>#VALUE!</v>
      </c>
      <c r="G414" s="26" t="e">
        <f t="shared" si="32"/>
        <v>#VALUE!</v>
      </c>
      <c r="H414" s="26" t="e">
        <f t="shared" si="32"/>
        <v>#VALUE!</v>
      </c>
      <c r="I414" s="26" t="e">
        <f t="shared" si="32"/>
        <v>#VALUE!</v>
      </c>
      <c r="J414" s="26" t="e">
        <f t="shared" si="32"/>
        <v>#VALUE!</v>
      </c>
      <c r="K414" s="26" t="e">
        <f t="shared" si="32"/>
        <v>#VALUE!</v>
      </c>
      <c r="L414" s="26" t="e">
        <f t="shared" si="32"/>
        <v>#VALUE!</v>
      </c>
      <c r="M414" s="26" t="e">
        <f t="shared" si="32"/>
        <v>#VALUE!</v>
      </c>
      <c r="N414" s="26" t="e">
        <f>+N413/N$401</f>
        <v>#VALUE!</v>
      </c>
      <c r="O414" s="26" t="e">
        <f>+O413/O$401</f>
        <v>#VALUE!</v>
      </c>
      <c r="P414" s="21"/>
      <c r="Q414" s="27" t="s">
        <v>268</v>
      </c>
    </row>
    <row r="415" spans="1:17" x14ac:dyDescent="0.3">
      <c r="B415" s="35" t="s">
        <v>119</v>
      </c>
      <c r="C415" s="35"/>
      <c r="D415" s="35"/>
      <c r="E415" s="35"/>
      <c r="F415" s="35"/>
      <c r="G415" s="35"/>
      <c r="H415" s="35"/>
      <c r="I415" s="35"/>
      <c r="J415" s="35"/>
      <c r="K415" s="35"/>
      <c r="L415" s="35"/>
      <c r="M415" s="35"/>
      <c r="N415" s="35"/>
      <c r="O415" s="35"/>
      <c r="P415" s="21"/>
      <c r="Q415" s="3"/>
    </row>
    <row r="416" spans="1:17" x14ac:dyDescent="0.3">
      <c r="B416" s="24" t="str">
        <f t="shared" ref="B416:O419" si="33">IFERROR(VLOOKUP($B$415,$4:$123,MATCH($Q416&amp;"/"&amp;B$347,$2:$2,0),FALSE),"")</f>
        <v/>
      </c>
      <c r="C416" s="24" t="str">
        <f t="shared" si="33"/>
        <v/>
      </c>
      <c r="D416" s="24" t="str">
        <f t="shared" si="33"/>
        <v/>
      </c>
      <c r="E416" s="24" t="str">
        <f t="shared" si="33"/>
        <v/>
      </c>
      <c r="F416" s="24" t="str">
        <f t="shared" si="33"/>
        <v/>
      </c>
      <c r="G416" s="24" t="str">
        <f t="shared" si="33"/>
        <v/>
      </c>
      <c r="H416" s="24" t="str">
        <f t="shared" si="33"/>
        <v/>
      </c>
      <c r="I416" s="24" t="str">
        <f t="shared" si="33"/>
        <v/>
      </c>
      <c r="J416" s="24" t="str">
        <f t="shared" si="33"/>
        <v/>
      </c>
      <c r="K416" s="24" t="str">
        <f t="shared" si="33"/>
        <v/>
      </c>
      <c r="L416" s="24" t="str">
        <f t="shared" si="33"/>
        <v/>
      </c>
      <c r="M416" s="24" t="str">
        <f t="shared" si="33"/>
        <v/>
      </c>
      <c r="N416" s="24" t="str">
        <f t="shared" si="33"/>
        <v/>
      </c>
      <c r="O416" s="24" t="str">
        <f t="shared" si="33"/>
        <v/>
      </c>
      <c r="P416" s="21"/>
      <c r="Q416" s="25" t="s">
        <v>264</v>
      </c>
    </row>
    <row r="417" spans="2:17" x14ac:dyDescent="0.3">
      <c r="B417" s="24" t="str">
        <f t="shared" si="33"/>
        <v/>
      </c>
      <c r="C417" s="24" t="str">
        <f t="shared" si="33"/>
        <v/>
      </c>
      <c r="D417" s="24" t="str">
        <f t="shared" si="33"/>
        <v/>
      </c>
      <c r="E417" s="24" t="str">
        <f t="shared" si="33"/>
        <v/>
      </c>
      <c r="F417" s="24" t="str">
        <f t="shared" si="33"/>
        <v/>
      </c>
      <c r="G417" s="24" t="str">
        <f t="shared" si="33"/>
        <v/>
      </c>
      <c r="H417" s="24" t="str">
        <f t="shared" si="33"/>
        <v/>
      </c>
      <c r="I417" s="24" t="str">
        <f t="shared" si="33"/>
        <v/>
      </c>
      <c r="J417" s="24" t="str">
        <f t="shared" si="33"/>
        <v/>
      </c>
      <c r="K417" s="24" t="str">
        <f t="shared" si="33"/>
        <v/>
      </c>
      <c r="L417" s="24" t="str">
        <f t="shared" si="33"/>
        <v/>
      </c>
      <c r="M417" s="24" t="str">
        <f t="shared" si="33"/>
        <v/>
      </c>
      <c r="N417" s="24" t="str">
        <f t="shared" si="33"/>
        <v/>
      </c>
      <c r="O417" s="24" t="str">
        <f t="shared" si="33"/>
        <v/>
      </c>
      <c r="P417" s="21"/>
      <c r="Q417" s="25" t="s">
        <v>265</v>
      </c>
    </row>
    <row r="418" spans="2:17" x14ac:dyDescent="0.3">
      <c r="B418" s="24" t="str">
        <f t="shared" si="33"/>
        <v/>
      </c>
      <c r="C418" s="24" t="str">
        <f t="shared" si="33"/>
        <v/>
      </c>
      <c r="D418" s="24" t="str">
        <f t="shared" si="33"/>
        <v/>
      </c>
      <c r="E418" s="24" t="str">
        <f t="shared" si="33"/>
        <v/>
      </c>
      <c r="F418" s="24" t="str">
        <f t="shared" si="33"/>
        <v/>
      </c>
      <c r="G418" s="24" t="str">
        <f t="shared" si="33"/>
        <v/>
      </c>
      <c r="H418" s="24" t="str">
        <f t="shared" si="33"/>
        <v/>
      </c>
      <c r="I418" s="24" t="str">
        <f t="shared" si="33"/>
        <v/>
      </c>
      <c r="J418" s="24" t="str">
        <f t="shared" si="33"/>
        <v/>
      </c>
      <c r="K418" s="24" t="str">
        <f t="shared" si="33"/>
        <v/>
      </c>
      <c r="L418" s="24" t="str">
        <f t="shared" si="33"/>
        <v/>
      </c>
      <c r="M418" s="24" t="str">
        <f t="shared" si="33"/>
        <v/>
      </c>
      <c r="N418" s="24" t="str">
        <f t="shared" si="33"/>
        <v/>
      </c>
      <c r="O418" s="24" t="str">
        <f t="shared" si="33"/>
        <v/>
      </c>
      <c r="P418" s="21"/>
      <c r="Q418" s="25" t="s">
        <v>266</v>
      </c>
    </row>
    <row r="419" spans="2:17" x14ac:dyDescent="0.3">
      <c r="B419" s="24" t="str">
        <f t="shared" si="33"/>
        <v/>
      </c>
      <c r="C419" s="24" t="str">
        <f t="shared" si="33"/>
        <v/>
      </c>
      <c r="D419" s="24" t="str">
        <f t="shared" si="33"/>
        <v/>
      </c>
      <c r="E419" s="24" t="str">
        <f t="shared" si="33"/>
        <v/>
      </c>
      <c r="F419" s="24" t="str">
        <f t="shared" si="33"/>
        <v/>
      </c>
      <c r="G419" s="24" t="str">
        <f t="shared" si="33"/>
        <v/>
      </c>
      <c r="H419" s="24" t="str">
        <f t="shared" si="33"/>
        <v/>
      </c>
      <c r="I419" s="24" t="str">
        <f t="shared" si="33"/>
        <v/>
      </c>
      <c r="J419" s="24" t="str">
        <f t="shared" si="33"/>
        <v/>
      </c>
      <c r="K419" s="24" t="str">
        <f t="shared" si="33"/>
        <v/>
      </c>
      <c r="L419" s="24" t="str">
        <f t="shared" si="33"/>
        <v/>
      </c>
      <c r="M419" s="24" t="str">
        <f t="shared" si="33"/>
        <v/>
      </c>
      <c r="N419" s="24" t="str">
        <f>IFERROR(VLOOKUP($B$415,$4:$123,MATCH($Q419&amp;"/"&amp;N$347,$2:$2,0),FALSE),IFERROR(VLOOKUP($B$415,$4:$123,MATCH($Q418&amp;"/"&amp;N$347,$2:$2,0),FALSE),IFERROR(VLOOKUP($B$415,$4:$123,MATCH($Q417&amp;"/"&amp;N$347,$2:$2,0),FALSE),IFERROR(VLOOKUP($B$415,$4:$123,MATCH($Q416&amp;"/"&amp;N$347,$2:$2,0),FALSE),""))))</f>
        <v/>
      </c>
      <c r="O419" s="24" t="str">
        <f>IFERROR(VLOOKUP($B$415,$4:$123,MATCH($Q419&amp;"/"&amp;O$347,$2:$2,0),FALSE),IFERROR(VLOOKUP($B$415,$4:$123,MATCH($Q418&amp;"/"&amp;O$347,$2:$2,0),FALSE),IFERROR(VLOOKUP($B$415,$4:$123,MATCH($Q417&amp;"/"&amp;O$347,$2:$2,0),FALSE),IFERROR(VLOOKUP($B$415,$4:$123,MATCH($Q416&amp;"/"&amp;O$347,$2:$2,0),FALSE),""))))</f>
        <v/>
      </c>
      <c r="P419" s="21"/>
      <c r="Q419" s="25" t="s">
        <v>267</v>
      </c>
    </row>
    <row r="420" spans="2:17" x14ac:dyDescent="0.3">
      <c r="B420" s="26" t="e">
        <f t="shared" ref="B420:M420" si="34">+B419/B$401</f>
        <v>#VALUE!</v>
      </c>
      <c r="C420" s="26" t="e">
        <f t="shared" si="34"/>
        <v>#VALUE!</v>
      </c>
      <c r="D420" s="26" t="e">
        <f t="shared" si="34"/>
        <v>#VALUE!</v>
      </c>
      <c r="E420" s="26" t="e">
        <f t="shared" si="34"/>
        <v>#VALUE!</v>
      </c>
      <c r="F420" s="26" t="e">
        <f t="shared" si="34"/>
        <v>#VALUE!</v>
      </c>
      <c r="G420" s="26" t="e">
        <f t="shared" si="34"/>
        <v>#VALUE!</v>
      </c>
      <c r="H420" s="26" t="e">
        <f t="shared" si="34"/>
        <v>#VALUE!</v>
      </c>
      <c r="I420" s="26" t="e">
        <f t="shared" si="34"/>
        <v>#VALUE!</v>
      </c>
      <c r="J420" s="26" t="e">
        <f t="shared" si="34"/>
        <v>#VALUE!</v>
      </c>
      <c r="K420" s="26" t="e">
        <f t="shared" si="34"/>
        <v>#VALUE!</v>
      </c>
      <c r="L420" s="26" t="e">
        <f t="shared" si="34"/>
        <v>#VALUE!</v>
      </c>
      <c r="M420" s="26" t="e">
        <f t="shared" si="34"/>
        <v>#VALUE!</v>
      </c>
      <c r="N420" s="26" t="e">
        <f>+N419/N$401</f>
        <v>#VALUE!</v>
      </c>
      <c r="O420" s="26" t="e">
        <f>+O419/O$401</f>
        <v>#VALUE!</v>
      </c>
      <c r="P420" s="21"/>
      <c r="Q420" s="27" t="s">
        <v>268</v>
      </c>
    </row>
    <row r="421" spans="2:17" x14ac:dyDescent="0.3">
      <c r="B421" s="32" t="s">
        <v>76</v>
      </c>
      <c r="C421" s="32"/>
      <c r="D421" s="32"/>
      <c r="E421" s="32"/>
      <c r="F421" s="32"/>
      <c r="G421" s="32"/>
      <c r="H421" s="32"/>
      <c r="I421" s="32"/>
      <c r="J421" s="32"/>
      <c r="K421" s="32"/>
      <c r="L421" s="32"/>
      <c r="M421" s="32"/>
      <c r="N421" s="32"/>
      <c r="O421" s="32"/>
      <c r="P421" s="21"/>
      <c r="Q421" s="3"/>
    </row>
    <row r="422" spans="2:17" x14ac:dyDescent="0.3">
      <c r="B422" s="24" t="str">
        <f t="shared" ref="B422:O425" si="35">IFERROR(VLOOKUP($B$421,$4:$123,MATCH($Q422&amp;"/"&amp;B$347,$2:$2,0),FALSE),"")</f>
        <v/>
      </c>
      <c r="C422" s="24" t="str">
        <f t="shared" si="35"/>
        <v/>
      </c>
      <c r="D422" s="24" t="str">
        <f t="shared" si="35"/>
        <v/>
      </c>
      <c r="E422" s="24" t="str">
        <f t="shared" si="35"/>
        <v/>
      </c>
      <c r="F422" s="24" t="str">
        <f t="shared" si="35"/>
        <v/>
      </c>
      <c r="G422" s="24" t="str">
        <f t="shared" si="35"/>
        <v/>
      </c>
      <c r="H422" s="24" t="str">
        <f t="shared" si="35"/>
        <v/>
      </c>
      <c r="I422" s="24" t="str">
        <f t="shared" si="35"/>
        <v/>
      </c>
      <c r="J422" s="24" t="str">
        <f t="shared" si="35"/>
        <v/>
      </c>
      <c r="K422" s="24" t="str">
        <f t="shared" si="35"/>
        <v/>
      </c>
      <c r="L422" s="24" t="str">
        <f t="shared" si="35"/>
        <v/>
      </c>
      <c r="M422" s="24" t="str">
        <f t="shared" si="35"/>
        <v/>
      </c>
      <c r="N422" s="24" t="str">
        <f t="shared" si="35"/>
        <v/>
      </c>
      <c r="O422" s="24" t="str">
        <f t="shared" si="35"/>
        <v/>
      </c>
      <c r="P422" s="21"/>
      <c r="Q422" s="25" t="s">
        <v>264</v>
      </c>
    </row>
    <row r="423" spans="2:17" x14ac:dyDescent="0.3">
      <c r="B423" s="24" t="str">
        <f t="shared" si="35"/>
        <v/>
      </c>
      <c r="C423" s="24" t="str">
        <f t="shared" si="35"/>
        <v/>
      </c>
      <c r="D423" s="24" t="str">
        <f t="shared" si="35"/>
        <v/>
      </c>
      <c r="E423" s="24" t="str">
        <f t="shared" si="35"/>
        <v/>
      </c>
      <c r="F423" s="24" t="str">
        <f t="shared" si="35"/>
        <v/>
      </c>
      <c r="G423" s="24" t="str">
        <f t="shared" si="35"/>
        <v/>
      </c>
      <c r="H423" s="24" t="str">
        <f t="shared" si="35"/>
        <v/>
      </c>
      <c r="I423" s="24" t="str">
        <f t="shared" si="35"/>
        <v/>
      </c>
      <c r="J423" s="24" t="str">
        <f t="shared" si="35"/>
        <v/>
      </c>
      <c r="K423" s="24" t="str">
        <f t="shared" si="35"/>
        <v/>
      </c>
      <c r="L423" s="24" t="str">
        <f t="shared" si="35"/>
        <v/>
      </c>
      <c r="M423" s="24" t="str">
        <f t="shared" si="35"/>
        <v/>
      </c>
      <c r="N423" s="24" t="str">
        <f t="shared" si="35"/>
        <v/>
      </c>
      <c r="O423" s="24" t="str">
        <f t="shared" si="35"/>
        <v/>
      </c>
      <c r="P423" s="21"/>
      <c r="Q423" s="25" t="s">
        <v>265</v>
      </c>
    </row>
    <row r="424" spans="2:17" x14ac:dyDescent="0.3">
      <c r="B424" s="24" t="str">
        <f t="shared" si="35"/>
        <v/>
      </c>
      <c r="C424" s="24" t="str">
        <f t="shared" si="35"/>
        <v/>
      </c>
      <c r="D424" s="24" t="str">
        <f t="shared" si="35"/>
        <v/>
      </c>
      <c r="E424" s="24" t="str">
        <f t="shared" si="35"/>
        <v/>
      </c>
      <c r="F424" s="24" t="str">
        <f t="shared" si="35"/>
        <v/>
      </c>
      <c r="G424" s="24" t="str">
        <f t="shared" si="35"/>
        <v/>
      </c>
      <c r="H424" s="24" t="str">
        <f t="shared" si="35"/>
        <v/>
      </c>
      <c r="I424" s="24" t="str">
        <f t="shared" si="35"/>
        <v/>
      </c>
      <c r="J424" s="24" t="str">
        <f t="shared" si="35"/>
        <v/>
      </c>
      <c r="K424" s="24" t="str">
        <f t="shared" si="35"/>
        <v/>
      </c>
      <c r="L424" s="24" t="str">
        <f t="shared" si="35"/>
        <v/>
      </c>
      <c r="M424" s="24" t="str">
        <f t="shared" si="35"/>
        <v/>
      </c>
      <c r="N424" s="24" t="str">
        <f t="shared" si="35"/>
        <v/>
      </c>
      <c r="O424" s="24" t="str">
        <f t="shared" si="35"/>
        <v/>
      </c>
      <c r="P424" s="21"/>
      <c r="Q424" s="25" t="s">
        <v>266</v>
      </c>
    </row>
    <row r="425" spans="2:17" x14ac:dyDescent="0.3">
      <c r="B425" s="24" t="str">
        <f t="shared" si="35"/>
        <v/>
      </c>
      <c r="C425" s="24" t="str">
        <f t="shared" si="35"/>
        <v/>
      </c>
      <c r="D425" s="24" t="str">
        <f t="shared" si="35"/>
        <v/>
      </c>
      <c r="E425" s="24" t="str">
        <f t="shared" si="35"/>
        <v/>
      </c>
      <c r="F425" s="24" t="str">
        <f t="shared" si="35"/>
        <v/>
      </c>
      <c r="G425" s="24" t="str">
        <f t="shared" si="35"/>
        <v/>
      </c>
      <c r="H425" s="24" t="str">
        <f t="shared" si="35"/>
        <v/>
      </c>
      <c r="I425" s="24" t="str">
        <f t="shared" si="35"/>
        <v/>
      </c>
      <c r="J425" s="24" t="str">
        <f t="shared" si="35"/>
        <v/>
      </c>
      <c r="K425" s="24" t="str">
        <f t="shared" si="35"/>
        <v/>
      </c>
      <c r="L425" s="24" t="str">
        <f t="shared" si="35"/>
        <v/>
      </c>
      <c r="M425" s="24" t="str">
        <f t="shared" si="35"/>
        <v/>
      </c>
      <c r="N425" s="24" t="str">
        <f>IFERROR(VLOOKUP($B$421,$4:$123,MATCH($Q425&amp;"/"&amp;N$347,$2:$2,0),FALSE),IFERROR(VLOOKUP($B$421,$4:$123,MATCH($Q424&amp;"/"&amp;N$347,$2:$2,0),FALSE),IFERROR(VLOOKUP($B$421,$4:$123,MATCH($Q423&amp;"/"&amp;N$347,$2:$2,0),FALSE),IFERROR(VLOOKUP($B$421,$4:$123,MATCH($Q422&amp;"/"&amp;N$347,$2:$2,0),FALSE),""))))</f>
        <v/>
      </c>
      <c r="O425" s="24" t="str">
        <f>IFERROR(VLOOKUP($B$421,$4:$123,MATCH($Q425&amp;"/"&amp;O$347,$2:$2,0),FALSE),IFERROR(VLOOKUP($B$421,$4:$123,MATCH($Q424&amp;"/"&amp;O$347,$2:$2,0),FALSE),IFERROR(VLOOKUP($B$421,$4:$123,MATCH($Q423&amp;"/"&amp;O$347,$2:$2,0),FALSE),IFERROR(VLOOKUP($B$421,$4:$123,MATCH($Q422&amp;"/"&amp;O$347,$2:$2,0),FALSE),""))))</f>
        <v/>
      </c>
      <c r="P425" s="21"/>
      <c r="Q425" s="25" t="s">
        <v>267</v>
      </c>
    </row>
    <row r="426" spans="2:17" x14ac:dyDescent="0.3">
      <c r="B426" s="26" t="e">
        <f t="shared" ref="B426:M426" si="36">+B425/B$401</f>
        <v>#VALUE!</v>
      </c>
      <c r="C426" s="26" t="e">
        <f t="shared" si="36"/>
        <v>#VALUE!</v>
      </c>
      <c r="D426" s="26" t="e">
        <f t="shared" si="36"/>
        <v>#VALUE!</v>
      </c>
      <c r="E426" s="26" t="e">
        <f t="shared" si="36"/>
        <v>#VALUE!</v>
      </c>
      <c r="F426" s="26" t="e">
        <f t="shared" si="36"/>
        <v>#VALUE!</v>
      </c>
      <c r="G426" s="26" t="e">
        <f t="shared" si="36"/>
        <v>#VALUE!</v>
      </c>
      <c r="H426" s="26" t="e">
        <f t="shared" si="36"/>
        <v>#VALUE!</v>
      </c>
      <c r="I426" s="26" t="e">
        <f t="shared" si="36"/>
        <v>#VALUE!</v>
      </c>
      <c r="J426" s="26" t="e">
        <f t="shared" si="36"/>
        <v>#VALUE!</v>
      </c>
      <c r="K426" s="26" t="e">
        <f t="shared" si="36"/>
        <v>#VALUE!</v>
      </c>
      <c r="L426" s="26" t="e">
        <f t="shared" si="36"/>
        <v>#VALUE!</v>
      </c>
      <c r="M426" s="26" t="e">
        <f t="shared" si="36"/>
        <v>#VALUE!</v>
      </c>
      <c r="N426" s="26" t="e">
        <f>+N425/N$401</f>
        <v>#VALUE!</v>
      </c>
      <c r="O426" s="26" t="e">
        <f>+O425/O$401</f>
        <v>#VALUE!</v>
      </c>
      <c r="P426" s="21"/>
      <c r="Q426" s="27" t="s">
        <v>268</v>
      </c>
    </row>
    <row r="427" spans="2:17" x14ac:dyDescent="0.3">
      <c r="B427" s="36" t="s">
        <v>270</v>
      </c>
      <c r="C427" s="36"/>
      <c r="D427" s="36"/>
      <c r="E427" s="36"/>
      <c r="F427" s="36"/>
      <c r="G427" s="36"/>
      <c r="H427" s="36"/>
      <c r="I427" s="36"/>
      <c r="J427" s="36"/>
      <c r="K427" s="36"/>
      <c r="L427" s="36"/>
      <c r="M427" s="36"/>
      <c r="N427" s="36"/>
      <c r="O427" s="36"/>
      <c r="P427" s="21"/>
      <c r="Q427" s="27"/>
    </row>
    <row r="428" spans="2:17" x14ac:dyDescent="0.3">
      <c r="B428" s="37" t="s">
        <v>88</v>
      </c>
      <c r="C428" s="37"/>
      <c r="D428" s="37"/>
      <c r="E428" s="37"/>
      <c r="F428" s="37"/>
      <c r="G428" s="37"/>
      <c r="H428" s="37"/>
      <c r="I428" s="37"/>
      <c r="J428" s="37"/>
      <c r="K428" s="37"/>
      <c r="L428" s="37"/>
      <c r="M428" s="37"/>
      <c r="N428" s="37"/>
      <c r="O428" s="37"/>
    </row>
    <row r="429" spans="2:17" x14ac:dyDescent="0.3">
      <c r="B429" s="24" t="str">
        <f t="shared" ref="B429:O432" si="37">IFERROR(VLOOKUP($B$428,$4:$123,MATCH($Q429&amp;"/"&amp;B$347,$2:$2,0),FALSE),"")</f>
        <v/>
      </c>
      <c r="C429" s="24" t="str">
        <f t="shared" si="37"/>
        <v/>
      </c>
      <c r="D429" s="24" t="str">
        <f t="shared" si="37"/>
        <v/>
      </c>
      <c r="E429" s="24" t="str">
        <f t="shared" si="37"/>
        <v/>
      </c>
      <c r="F429" s="24" t="str">
        <f t="shared" si="37"/>
        <v/>
      </c>
      <c r="G429" s="24" t="str">
        <f t="shared" si="37"/>
        <v/>
      </c>
      <c r="H429" s="24" t="str">
        <f t="shared" si="37"/>
        <v/>
      </c>
      <c r="I429" s="24" t="str">
        <f t="shared" si="37"/>
        <v/>
      </c>
      <c r="J429" s="24" t="str">
        <f t="shared" si="37"/>
        <v/>
      </c>
      <c r="K429" s="24" t="str">
        <f t="shared" si="37"/>
        <v/>
      </c>
      <c r="L429" s="24" t="str">
        <f t="shared" si="37"/>
        <v/>
      </c>
      <c r="M429" s="24" t="str">
        <f t="shared" si="37"/>
        <v/>
      </c>
      <c r="N429" s="24" t="str">
        <f t="shared" si="37"/>
        <v/>
      </c>
      <c r="O429" s="24" t="str">
        <f t="shared" si="37"/>
        <v/>
      </c>
      <c r="P429" s="21"/>
      <c r="Q429" s="25" t="s">
        <v>264</v>
      </c>
    </row>
    <row r="430" spans="2:17" x14ac:dyDescent="0.3">
      <c r="B430" s="24" t="str">
        <f t="shared" si="37"/>
        <v/>
      </c>
      <c r="C430" s="24" t="str">
        <f t="shared" si="37"/>
        <v/>
      </c>
      <c r="D430" s="24" t="str">
        <f t="shared" si="37"/>
        <v/>
      </c>
      <c r="E430" s="24" t="str">
        <f t="shared" si="37"/>
        <v/>
      </c>
      <c r="F430" s="24" t="str">
        <f t="shared" si="37"/>
        <v/>
      </c>
      <c r="G430" s="24" t="str">
        <f t="shared" si="37"/>
        <v/>
      </c>
      <c r="H430" s="24" t="str">
        <f t="shared" si="37"/>
        <v/>
      </c>
      <c r="I430" s="24" t="str">
        <f t="shared" si="37"/>
        <v/>
      </c>
      <c r="J430" s="24" t="str">
        <f t="shared" si="37"/>
        <v/>
      </c>
      <c r="K430" s="24" t="str">
        <f t="shared" si="37"/>
        <v/>
      </c>
      <c r="L430" s="24" t="str">
        <f t="shared" si="37"/>
        <v/>
      </c>
      <c r="M430" s="24" t="str">
        <f t="shared" si="37"/>
        <v/>
      </c>
      <c r="N430" s="24" t="str">
        <f t="shared" si="37"/>
        <v/>
      </c>
      <c r="O430" s="24" t="str">
        <f t="shared" si="37"/>
        <v/>
      </c>
      <c r="P430" s="21"/>
      <c r="Q430" s="25" t="s">
        <v>265</v>
      </c>
    </row>
    <row r="431" spans="2:17" x14ac:dyDescent="0.3">
      <c r="B431" s="24" t="str">
        <f t="shared" si="37"/>
        <v/>
      </c>
      <c r="C431" s="24" t="str">
        <f t="shared" si="37"/>
        <v/>
      </c>
      <c r="D431" s="24" t="str">
        <f t="shared" si="37"/>
        <v/>
      </c>
      <c r="E431" s="24" t="str">
        <f t="shared" si="37"/>
        <v/>
      </c>
      <c r="F431" s="24" t="str">
        <f t="shared" si="37"/>
        <v/>
      </c>
      <c r="G431" s="24" t="str">
        <f t="shared" si="37"/>
        <v/>
      </c>
      <c r="H431" s="24" t="str">
        <f t="shared" si="37"/>
        <v/>
      </c>
      <c r="I431" s="24" t="str">
        <f t="shared" si="37"/>
        <v/>
      </c>
      <c r="J431" s="24" t="str">
        <f t="shared" si="37"/>
        <v/>
      </c>
      <c r="K431" s="24" t="str">
        <f t="shared" si="37"/>
        <v/>
      </c>
      <c r="L431" s="24" t="str">
        <f t="shared" si="37"/>
        <v/>
      </c>
      <c r="M431" s="24" t="str">
        <f t="shared" si="37"/>
        <v/>
      </c>
      <c r="N431" s="24" t="str">
        <f t="shared" si="37"/>
        <v/>
      </c>
      <c r="O431" s="24" t="str">
        <f t="shared" si="37"/>
        <v/>
      </c>
      <c r="P431" s="21"/>
      <c r="Q431" s="25" t="s">
        <v>266</v>
      </c>
    </row>
    <row r="432" spans="2:17" x14ac:dyDescent="0.3">
      <c r="B432" s="24" t="str">
        <f t="shared" si="37"/>
        <v/>
      </c>
      <c r="C432" s="24" t="str">
        <f t="shared" si="37"/>
        <v/>
      </c>
      <c r="D432" s="24" t="str">
        <f t="shared" si="37"/>
        <v/>
      </c>
      <c r="E432" s="24" t="str">
        <f t="shared" si="37"/>
        <v/>
      </c>
      <c r="F432" s="24" t="str">
        <f t="shared" si="37"/>
        <v/>
      </c>
      <c r="G432" s="24" t="str">
        <f t="shared" si="37"/>
        <v/>
      </c>
      <c r="H432" s="24" t="str">
        <f t="shared" si="37"/>
        <v/>
      </c>
      <c r="I432" s="24" t="str">
        <f t="shared" si="37"/>
        <v/>
      </c>
      <c r="J432" s="24" t="str">
        <f t="shared" si="37"/>
        <v/>
      </c>
      <c r="K432" s="24" t="str">
        <f t="shared" si="37"/>
        <v/>
      </c>
      <c r="L432" s="24" t="str">
        <f t="shared" si="37"/>
        <v/>
      </c>
      <c r="M432" s="24" t="str">
        <f t="shared" si="37"/>
        <v/>
      </c>
      <c r="N432" s="24" t="str">
        <f>IFERROR(VLOOKUP($B$428,$4:$123,MATCH($Q432&amp;"/"&amp;N$347,$2:$2,0),FALSE),IFERROR(VLOOKUP($B$428,$4:$123,MATCH($Q431&amp;"/"&amp;N$347,$2:$2,0),FALSE),IFERROR(VLOOKUP($B$428,$4:$123,MATCH($Q430&amp;"/"&amp;N$347,$2:$2,0),FALSE),IFERROR(VLOOKUP($B$428,$4:$123,MATCH($Q429&amp;"/"&amp;N$347,$2:$2,0),FALSE),""))))</f>
        <v/>
      </c>
      <c r="O432" s="24" t="str">
        <f>IFERROR(VLOOKUP($B$428,$4:$123,MATCH($Q432&amp;"/"&amp;O$347,$2:$2,0),FALSE),IFERROR(VLOOKUP($B$428,$4:$123,MATCH($Q431&amp;"/"&amp;O$347,$2:$2,0),FALSE),IFERROR(VLOOKUP($B$428,$4:$123,MATCH($Q430&amp;"/"&amp;O$347,$2:$2,0),FALSE),IFERROR(VLOOKUP($B$428,$4:$123,MATCH($Q429&amp;"/"&amp;O$347,$2:$2,0),FALSE),""))))</f>
        <v/>
      </c>
      <c r="P432" s="21"/>
      <c r="Q432" s="25" t="s">
        <v>267</v>
      </c>
    </row>
    <row r="433" spans="1:18" x14ac:dyDescent="0.3">
      <c r="A433" s="38"/>
      <c r="B433" s="26" t="e">
        <f t="shared" ref="B433:M433" si="38">+B432/B$401</f>
        <v>#VALUE!</v>
      </c>
      <c r="C433" s="26" t="e">
        <f t="shared" si="38"/>
        <v>#VALUE!</v>
      </c>
      <c r="D433" s="26" t="e">
        <f t="shared" si="38"/>
        <v>#VALUE!</v>
      </c>
      <c r="E433" s="26" t="e">
        <f t="shared" si="38"/>
        <v>#VALUE!</v>
      </c>
      <c r="F433" s="26" t="e">
        <f t="shared" si="38"/>
        <v>#VALUE!</v>
      </c>
      <c r="G433" s="26" t="e">
        <f t="shared" si="38"/>
        <v>#VALUE!</v>
      </c>
      <c r="H433" s="26" t="e">
        <f t="shared" si="38"/>
        <v>#VALUE!</v>
      </c>
      <c r="I433" s="26" t="e">
        <f t="shared" si="38"/>
        <v>#VALUE!</v>
      </c>
      <c r="J433" s="26" t="e">
        <f t="shared" si="38"/>
        <v>#VALUE!</v>
      </c>
      <c r="K433" s="26" t="e">
        <f t="shared" si="38"/>
        <v>#VALUE!</v>
      </c>
      <c r="L433" s="26" t="e">
        <f t="shared" si="38"/>
        <v>#VALUE!</v>
      </c>
      <c r="M433" s="26" t="e">
        <f t="shared" si="38"/>
        <v>#VALUE!</v>
      </c>
      <c r="N433" s="26" t="e">
        <f>+N432/N$401</f>
        <v>#VALUE!</v>
      </c>
      <c r="O433" s="26" t="e">
        <f>+O432/O$401</f>
        <v>#VALUE!</v>
      </c>
      <c r="P433" s="21"/>
      <c r="Q433" s="27" t="s">
        <v>268</v>
      </c>
    </row>
    <row r="434" spans="1:18" x14ac:dyDescent="0.3">
      <c r="B434" s="36" t="s">
        <v>94</v>
      </c>
      <c r="C434" s="36"/>
      <c r="D434" s="36"/>
      <c r="E434" s="36"/>
      <c r="F434" s="36"/>
      <c r="G434" s="36"/>
      <c r="H434" s="36"/>
      <c r="I434" s="36"/>
      <c r="J434" s="36"/>
      <c r="K434" s="36"/>
      <c r="L434" s="36"/>
      <c r="M434" s="36"/>
      <c r="N434" s="36"/>
      <c r="O434" s="36"/>
    </row>
    <row r="435" spans="1:18" x14ac:dyDescent="0.3">
      <c r="B435" s="24" t="str">
        <f t="shared" ref="B435:O438" si="39">IFERROR(VLOOKUP($B$434,$4:$123,MATCH($Q435&amp;"/"&amp;B$347,$2:$2,0),FALSE),"")</f>
        <v/>
      </c>
      <c r="C435" s="24" t="str">
        <f t="shared" si="39"/>
        <v/>
      </c>
      <c r="D435" s="24" t="str">
        <f t="shared" si="39"/>
        <v/>
      </c>
      <c r="E435" s="24" t="str">
        <f t="shared" si="39"/>
        <v/>
      </c>
      <c r="F435" s="24" t="str">
        <f t="shared" si="39"/>
        <v/>
      </c>
      <c r="G435" s="24" t="str">
        <f t="shared" si="39"/>
        <v/>
      </c>
      <c r="H435" s="24" t="str">
        <f t="shared" si="39"/>
        <v/>
      </c>
      <c r="I435" s="24" t="str">
        <f t="shared" si="39"/>
        <v/>
      </c>
      <c r="J435" s="24" t="str">
        <f t="shared" si="39"/>
        <v/>
      </c>
      <c r="K435" s="24" t="str">
        <f t="shared" si="39"/>
        <v/>
      </c>
      <c r="L435" s="24" t="str">
        <f t="shared" si="39"/>
        <v/>
      </c>
      <c r="M435" s="24" t="str">
        <f t="shared" si="39"/>
        <v/>
      </c>
      <c r="N435" s="24" t="str">
        <f t="shared" si="39"/>
        <v/>
      </c>
      <c r="O435" s="24" t="str">
        <f t="shared" si="39"/>
        <v/>
      </c>
      <c r="P435" s="21"/>
      <c r="Q435" s="25" t="s">
        <v>264</v>
      </c>
    </row>
    <row r="436" spans="1:18" x14ac:dyDescent="0.3">
      <c r="B436" s="24" t="str">
        <f t="shared" si="39"/>
        <v/>
      </c>
      <c r="C436" s="24" t="str">
        <f t="shared" si="39"/>
        <v/>
      </c>
      <c r="D436" s="24" t="str">
        <f t="shared" si="39"/>
        <v/>
      </c>
      <c r="E436" s="24" t="str">
        <f t="shared" si="39"/>
        <v/>
      </c>
      <c r="F436" s="24" t="str">
        <f t="shared" si="39"/>
        <v/>
      </c>
      <c r="G436" s="24" t="str">
        <f t="shared" si="39"/>
        <v/>
      </c>
      <c r="H436" s="24" t="str">
        <f t="shared" si="39"/>
        <v/>
      </c>
      <c r="I436" s="24" t="str">
        <f t="shared" si="39"/>
        <v/>
      </c>
      <c r="J436" s="24" t="str">
        <f t="shared" si="39"/>
        <v/>
      </c>
      <c r="K436" s="24" t="str">
        <f t="shared" si="39"/>
        <v/>
      </c>
      <c r="L436" s="24" t="str">
        <f t="shared" si="39"/>
        <v/>
      </c>
      <c r="M436" s="24" t="str">
        <f t="shared" si="39"/>
        <v/>
      </c>
      <c r="N436" s="24" t="str">
        <f t="shared" si="39"/>
        <v/>
      </c>
      <c r="O436" s="24" t="str">
        <f t="shared" si="39"/>
        <v/>
      </c>
      <c r="P436" s="21"/>
      <c r="Q436" s="25" t="s">
        <v>265</v>
      </c>
    </row>
    <row r="437" spans="1:18" x14ac:dyDescent="0.3">
      <c r="B437" s="24" t="str">
        <f t="shared" si="39"/>
        <v/>
      </c>
      <c r="C437" s="24" t="str">
        <f t="shared" si="39"/>
        <v/>
      </c>
      <c r="D437" s="24" t="str">
        <f t="shared" si="39"/>
        <v/>
      </c>
      <c r="E437" s="24" t="str">
        <f t="shared" si="39"/>
        <v/>
      </c>
      <c r="F437" s="24" t="str">
        <f t="shared" si="39"/>
        <v/>
      </c>
      <c r="G437" s="24" t="str">
        <f t="shared" si="39"/>
        <v/>
      </c>
      <c r="H437" s="24" t="str">
        <f t="shared" si="39"/>
        <v/>
      </c>
      <c r="I437" s="24" t="str">
        <f t="shared" si="39"/>
        <v/>
      </c>
      <c r="J437" s="24" t="str">
        <f t="shared" si="39"/>
        <v/>
      </c>
      <c r="K437" s="24" t="str">
        <f t="shared" si="39"/>
        <v/>
      </c>
      <c r="L437" s="24" t="str">
        <f t="shared" si="39"/>
        <v/>
      </c>
      <c r="M437" s="24" t="str">
        <f t="shared" si="39"/>
        <v/>
      </c>
      <c r="N437" s="24" t="str">
        <f t="shared" si="39"/>
        <v/>
      </c>
      <c r="O437" s="24" t="str">
        <f t="shared" si="39"/>
        <v/>
      </c>
      <c r="P437" s="21"/>
      <c r="Q437" s="25" t="s">
        <v>266</v>
      </c>
    </row>
    <row r="438" spans="1:18" x14ac:dyDescent="0.3">
      <c r="B438" s="24" t="str">
        <f t="shared" si="39"/>
        <v/>
      </c>
      <c r="C438" s="24" t="str">
        <f t="shared" si="39"/>
        <v/>
      </c>
      <c r="D438" s="24" t="str">
        <f t="shared" si="39"/>
        <v/>
      </c>
      <c r="E438" s="24" t="str">
        <f t="shared" si="39"/>
        <v/>
      </c>
      <c r="F438" s="24" t="str">
        <f t="shared" si="39"/>
        <v/>
      </c>
      <c r="G438" s="24" t="str">
        <f t="shared" si="39"/>
        <v/>
      </c>
      <c r="H438" s="24" t="str">
        <f t="shared" si="39"/>
        <v/>
      </c>
      <c r="I438" s="24" t="str">
        <f t="shared" si="39"/>
        <v/>
      </c>
      <c r="J438" s="24" t="str">
        <f t="shared" si="39"/>
        <v/>
      </c>
      <c r="K438" s="24" t="str">
        <f t="shared" si="39"/>
        <v/>
      </c>
      <c r="L438" s="24" t="str">
        <f t="shared" si="39"/>
        <v/>
      </c>
      <c r="M438" s="24" t="str">
        <f t="shared" si="39"/>
        <v/>
      </c>
      <c r="N438" s="24" t="str">
        <f>IFERROR(VLOOKUP($B$434,$4:$123,MATCH($Q438&amp;"/"&amp;N$347,$2:$2,0),FALSE),IFERROR(VLOOKUP($B$434,$4:$123,MATCH($Q437&amp;"/"&amp;N$347,$2:$2,0),FALSE),IFERROR(VLOOKUP($B$434,$4:$123,MATCH($Q436&amp;"/"&amp;N$347,$2:$2,0),FALSE),IFERROR(VLOOKUP($B$434,$4:$123,MATCH($Q435&amp;"/"&amp;N$347,$2:$2,0),FALSE),""))))</f>
        <v/>
      </c>
      <c r="O438" s="24" t="str">
        <f>IFERROR(VLOOKUP($B$434,$4:$123,MATCH($Q438&amp;"/"&amp;O$347,$2:$2,0),FALSE),IFERROR(VLOOKUP($B$434,$4:$123,MATCH($Q437&amp;"/"&amp;O$347,$2:$2,0),FALSE),IFERROR(VLOOKUP($B$434,$4:$123,MATCH($Q436&amp;"/"&amp;O$347,$2:$2,0),FALSE),IFERROR(VLOOKUP($B$434,$4:$123,MATCH($Q435&amp;"/"&amp;O$347,$2:$2,0),FALSE),""))))</f>
        <v/>
      </c>
      <c r="P438" s="21"/>
      <c r="Q438" s="25" t="s">
        <v>267</v>
      </c>
    </row>
    <row r="439" spans="1:18" x14ac:dyDescent="0.3">
      <c r="A439" s="38"/>
      <c r="B439" s="26" t="e">
        <f t="shared" ref="B439:M439" si="40">+B438/B$401</f>
        <v>#VALUE!</v>
      </c>
      <c r="C439" s="26" t="e">
        <f t="shared" si="40"/>
        <v>#VALUE!</v>
      </c>
      <c r="D439" s="26" t="e">
        <f t="shared" si="40"/>
        <v>#VALUE!</v>
      </c>
      <c r="E439" s="26" t="e">
        <f t="shared" si="40"/>
        <v>#VALUE!</v>
      </c>
      <c r="F439" s="26" t="e">
        <f t="shared" si="40"/>
        <v>#VALUE!</v>
      </c>
      <c r="G439" s="26" t="e">
        <f t="shared" si="40"/>
        <v>#VALUE!</v>
      </c>
      <c r="H439" s="26" t="e">
        <f t="shared" si="40"/>
        <v>#VALUE!</v>
      </c>
      <c r="I439" s="26" t="e">
        <f t="shared" si="40"/>
        <v>#VALUE!</v>
      </c>
      <c r="J439" s="26" t="e">
        <f t="shared" si="40"/>
        <v>#VALUE!</v>
      </c>
      <c r="K439" s="26" t="e">
        <f t="shared" si="40"/>
        <v>#VALUE!</v>
      </c>
      <c r="L439" s="26" t="e">
        <f t="shared" si="40"/>
        <v>#VALUE!</v>
      </c>
      <c r="M439" s="26" t="e">
        <f t="shared" si="40"/>
        <v>#VALUE!</v>
      </c>
      <c r="N439" s="26" t="e">
        <f>+N438/N$401</f>
        <v>#VALUE!</v>
      </c>
      <c r="O439" s="26" t="e">
        <f>+O438/O$401</f>
        <v>#VALUE!</v>
      </c>
      <c r="P439" s="21"/>
      <c r="Q439" s="27" t="s">
        <v>268</v>
      </c>
    </row>
    <row r="440" spans="1:18" x14ac:dyDescent="0.3">
      <c r="B440" s="20" t="s">
        <v>271</v>
      </c>
      <c r="C440" s="20"/>
      <c r="D440" s="20"/>
      <c r="E440" s="20"/>
      <c r="F440" s="20"/>
      <c r="G440" s="20"/>
      <c r="H440" s="20"/>
      <c r="I440" s="20"/>
      <c r="J440" s="20"/>
      <c r="K440" s="20"/>
      <c r="L440" s="20"/>
      <c r="M440" s="20"/>
      <c r="N440" s="20"/>
      <c r="O440" s="20"/>
      <c r="P440" s="21"/>
      <c r="Q440" s="39"/>
    </row>
    <row r="441" spans="1:18" x14ac:dyDescent="0.3">
      <c r="B441" s="20" t="s">
        <v>141</v>
      </c>
      <c r="C441" s="20"/>
      <c r="D441" s="20"/>
      <c r="E441" s="20"/>
      <c r="F441" s="20"/>
      <c r="G441" s="20"/>
      <c r="H441" s="20"/>
      <c r="I441" s="20"/>
      <c r="J441" s="20"/>
      <c r="K441" s="20"/>
      <c r="L441" s="20"/>
      <c r="M441" s="20"/>
      <c r="N441" s="20"/>
      <c r="O441" s="20"/>
      <c r="P441" s="21"/>
      <c r="Q441" s="25"/>
    </row>
    <row r="442" spans="1:18" x14ac:dyDescent="0.3">
      <c r="B442" s="23" t="str">
        <f t="shared" ref="B442:O445" si="41">IFERROR(VLOOKUP($B$441,$127:$213,MATCH($Q442&amp;"/"&amp;B$347,$125:$125,0),FALSE),"")</f>
        <v/>
      </c>
      <c r="C442" s="23" t="str">
        <f t="shared" si="41"/>
        <v/>
      </c>
      <c r="D442" s="23" t="str">
        <f t="shared" si="41"/>
        <v/>
      </c>
      <c r="E442" s="23" t="str">
        <f t="shared" si="41"/>
        <v/>
      </c>
      <c r="F442" s="23" t="str">
        <f t="shared" si="41"/>
        <v/>
      </c>
      <c r="G442" s="23" t="str">
        <f t="shared" si="41"/>
        <v/>
      </c>
      <c r="H442" s="23" t="str">
        <f t="shared" si="41"/>
        <v/>
      </c>
      <c r="I442" s="23" t="str">
        <f t="shared" si="41"/>
        <v/>
      </c>
      <c r="J442" s="23" t="str">
        <f t="shared" si="41"/>
        <v/>
      </c>
      <c r="K442" s="23" t="str">
        <f t="shared" si="41"/>
        <v/>
      </c>
      <c r="L442" s="23">
        <f t="shared" si="41"/>
        <v>2085465</v>
      </c>
      <c r="M442" s="23">
        <f t="shared" si="41"/>
        <v>1900711</v>
      </c>
      <c r="N442" s="23">
        <f t="shared" si="41"/>
        <v>1725385</v>
      </c>
      <c r="O442" s="23">
        <f t="shared" si="41"/>
        <v>3107707</v>
      </c>
      <c r="P442" s="40"/>
      <c r="Q442" s="25" t="s">
        <v>264</v>
      </c>
      <c r="R442" s="41"/>
    </row>
    <row r="443" spans="1:18" x14ac:dyDescent="0.3">
      <c r="B443" s="23" t="str">
        <f t="shared" si="41"/>
        <v/>
      </c>
      <c r="C443" s="23" t="str">
        <f t="shared" si="41"/>
        <v/>
      </c>
      <c r="D443" s="23" t="str">
        <f t="shared" si="41"/>
        <v/>
      </c>
      <c r="E443" s="23" t="str">
        <f t="shared" si="41"/>
        <v/>
      </c>
      <c r="F443" s="23" t="str">
        <f t="shared" si="41"/>
        <v/>
      </c>
      <c r="G443" s="23" t="str">
        <f t="shared" si="41"/>
        <v/>
      </c>
      <c r="H443" s="23" t="str">
        <f t="shared" si="41"/>
        <v/>
      </c>
      <c r="I443" s="23" t="str">
        <f t="shared" si="41"/>
        <v/>
      </c>
      <c r="J443" s="23" t="str">
        <f t="shared" si="41"/>
        <v/>
      </c>
      <c r="K443" s="23" t="str">
        <f t="shared" si="41"/>
        <v/>
      </c>
      <c r="L443" s="23">
        <f t="shared" si="41"/>
        <v>2061925</v>
      </c>
      <c r="M443" s="23">
        <f t="shared" si="41"/>
        <v>1623947</v>
      </c>
      <c r="N443" s="23">
        <f t="shared" si="41"/>
        <v>1917441</v>
      </c>
      <c r="O443" s="23">
        <f t="shared" si="41"/>
        <v>3443697</v>
      </c>
      <c r="P443" s="40"/>
      <c r="Q443" s="25" t="s">
        <v>265</v>
      </c>
    </row>
    <row r="444" spans="1:18" x14ac:dyDescent="0.3">
      <c r="B444" s="23" t="str">
        <f t="shared" si="41"/>
        <v/>
      </c>
      <c r="C444" s="23" t="str">
        <f t="shared" si="41"/>
        <v/>
      </c>
      <c r="D444" s="23" t="str">
        <f t="shared" si="41"/>
        <v/>
      </c>
      <c r="E444" s="23" t="str">
        <f t="shared" si="41"/>
        <v/>
      </c>
      <c r="F444" s="23" t="str">
        <f t="shared" si="41"/>
        <v/>
      </c>
      <c r="G444" s="23" t="str">
        <f t="shared" si="41"/>
        <v/>
      </c>
      <c r="H444" s="23" t="str">
        <f t="shared" si="41"/>
        <v/>
      </c>
      <c r="I444" s="23" t="str">
        <f t="shared" si="41"/>
        <v/>
      </c>
      <c r="J444" s="23" t="str">
        <f t="shared" si="41"/>
        <v/>
      </c>
      <c r="K444" s="23" t="str">
        <f t="shared" si="41"/>
        <v/>
      </c>
      <c r="L444" s="23">
        <f t="shared" si="41"/>
        <v>1957952</v>
      </c>
      <c r="M444" s="23">
        <f t="shared" si="41"/>
        <v>1624679</v>
      </c>
      <c r="N444" s="23">
        <f t="shared" si="41"/>
        <v>2307069</v>
      </c>
      <c r="O444" s="23" t="str">
        <f t="shared" si="41"/>
        <v/>
      </c>
      <c r="P444" s="40"/>
      <c r="Q444" s="25" t="s">
        <v>266</v>
      </c>
    </row>
    <row r="445" spans="1:18" x14ac:dyDescent="0.3">
      <c r="B445" s="42" t="str">
        <f t="shared" si="41"/>
        <v/>
      </c>
      <c r="C445" s="42" t="str">
        <f t="shared" si="41"/>
        <v/>
      </c>
      <c r="D445" s="42" t="str">
        <f t="shared" si="41"/>
        <v/>
      </c>
      <c r="E445" s="42" t="str">
        <f t="shared" si="41"/>
        <v/>
      </c>
      <c r="F445" s="42" t="str">
        <f t="shared" si="41"/>
        <v/>
      </c>
      <c r="G445" s="42" t="str">
        <f t="shared" si="41"/>
        <v/>
      </c>
      <c r="H445" s="42" t="str">
        <f t="shared" si="41"/>
        <v/>
      </c>
      <c r="I445" s="42" t="str">
        <f t="shared" si="41"/>
        <v/>
      </c>
      <c r="J445" s="42" t="str">
        <f t="shared" si="41"/>
        <v/>
      </c>
      <c r="K445" s="42">
        <f t="shared" si="41"/>
        <v>1809813.75</v>
      </c>
      <c r="L445" s="42">
        <f t="shared" si="41"/>
        <v>2060749</v>
      </c>
      <c r="M445" s="42">
        <f t="shared" si="41"/>
        <v>1705991</v>
      </c>
      <c r="N445" s="42">
        <f t="shared" si="41"/>
        <v>2829677</v>
      </c>
      <c r="O445" s="42" t="str">
        <f t="shared" si="41"/>
        <v/>
      </c>
      <c r="P445" s="40"/>
      <c r="Q445" s="25" t="s">
        <v>272</v>
      </c>
    </row>
    <row r="446" spans="1:18" x14ac:dyDescent="0.3">
      <c r="B446" s="43">
        <f>SUM(B442:B445)</f>
        <v>0</v>
      </c>
      <c r="C446" s="43">
        <f t="shared" ref="C446:M446" si="42">SUM(C442:C445)</f>
        <v>0</v>
      </c>
      <c r="D446" s="43">
        <f t="shared" si="42"/>
        <v>0</v>
      </c>
      <c r="E446" s="43">
        <f t="shared" si="42"/>
        <v>0</v>
      </c>
      <c r="F446" s="43">
        <f t="shared" si="42"/>
        <v>0</v>
      </c>
      <c r="G446" s="43">
        <f t="shared" si="42"/>
        <v>0</v>
      </c>
      <c r="H446" s="43">
        <f t="shared" si="42"/>
        <v>0</v>
      </c>
      <c r="I446" s="43">
        <f t="shared" si="42"/>
        <v>0</v>
      </c>
      <c r="J446" s="43">
        <f t="shared" si="42"/>
        <v>0</v>
      </c>
      <c r="K446" s="43">
        <f t="shared" si="42"/>
        <v>1809813.75</v>
      </c>
      <c r="L446" s="43">
        <f t="shared" si="42"/>
        <v>8166091</v>
      </c>
      <c r="M446" s="43">
        <f t="shared" si="42"/>
        <v>6855328</v>
      </c>
      <c r="N446" s="43">
        <f>IF(N443="",N442*4,IF(N444="",(N443+N442)*2,IF(N445="",((N444+N443+N442)/3)*4,SUM(N442:N445))))</f>
        <v>8779572</v>
      </c>
      <c r="O446" s="43">
        <f>IF(O443="",O442*4,IF(O444="",(O443+O442)*2,IF(O445="",((O444+O443+O442)/3)*4,SUM(O442:O445))))</f>
        <v>13102808</v>
      </c>
      <c r="P446" s="21"/>
      <c r="Q446" s="25" t="s">
        <v>267</v>
      </c>
    </row>
    <row r="447" spans="1:18" s="48" customFormat="1" x14ac:dyDescent="0.3">
      <c r="A447" s="44"/>
      <c r="B447" s="45"/>
      <c r="C447" s="46" t="e">
        <f t="shared" ref="C447:M447" si="43">C446/B446-1</f>
        <v>#DIV/0!</v>
      </c>
      <c r="D447" s="46" t="e">
        <f t="shared" si="43"/>
        <v>#DIV/0!</v>
      </c>
      <c r="E447" s="46" t="e">
        <f t="shared" si="43"/>
        <v>#DIV/0!</v>
      </c>
      <c r="F447" s="46" t="e">
        <f t="shared" si="43"/>
        <v>#DIV/0!</v>
      </c>
      <c r="G447" s="46" t="e">
        <f t="shared" si="43"/>
        <v>#DIV/0!</v>
      </c>
      <c r="H447" s="46" t="e">
        <f t="shared" si="43"/>
        <v>#DIV/0!</v>
      </c>
      <c r="I447" s="46" t="e">
        <f t="shared" si="43"/>
        <v>#DIV/0!</v>
      </c>
      <c r="J447" s="46" t="e">
        <f t="shared" si="43"/>
        <v>#DIV/0!</v>
      </c>
      <c r="K447" s="46" t="e">
        <f t="shared" si="43"/>
        <v>#DIV/0!</v>
      </c>
      <c r="L447" s="46">
        <f t="shared" si="43"/>
        <v>3.5121167854979554</v>
      </c>
      <c r="M447" s="46">
        <f t="shared" si="43"/>
        <v>-0.16051290635874615</v>
      </c>
      <c r="N447" s="26">
        <f>N446/M446-1</f>
        <v>0.28069320680206689</v>
      </c>
      <c r="O447" s="26">
        <f>O446/N446-1</f>
        <v>0.4924199038404149</v>
      </c>
      <c r="P447" s="40"/>
      <c r="Q447" s="47" t="s">
        <v>273</v>
      </c>
    </row>
    <row r="448" spans="1:18" s="48" customFormat="1" x14ac:dyDescent="0.3">
      <c r="A448" s="44"/>
      <c r="B448" s="49" t="e">
        <f t="shared" ref="B448:O448" si="44">+B446/B$482</f>
        <v>#DIV/0!</v>
      </c>
      <c r="C448" s="49" t="e">
        <f t="shared" si="44"/>
        <v>#DIV/0!</v>
      </c>
      <c r="D448" s="49" t="e">
        <f t="shared" si="44"/>
        <v>#DIV/0!</v>
      </c>
      <c r="E448" s="49" t="e">
        <f t="shared" si="44"/>
        <v>#DIV/0!</v>
      </c>
      <c r="F448" s="49" t="e">
        <f t="shared" si="44"/>
        <v>#DIV/0!</v>
      </c>
      <c r="G448" s="49" t="e">
        <f t="shared" si="44"/>
        <v>#DIV/0!</v>
      </c>
      <c r="H448" s="49" t="e">
        <f t="shared" si="44"/>
        <v>#DIV/0!</v>
      </c>
      <c r="I448" s="49" t="e">
        <f t="shared" si="44"/>
        <v>#DIV/0!</v>
      </c>
      <c r="J448" s="49" t="e">
        <f t="shared" si="44"/>
        <v>#DIV/0!</v>
      </c>
      <c r="K448" s="49">
        <f t="shared" si="44"/>
        <v>0.73920788378946334</v>
      </c>
      <c r="L448" s="49">
        <f t="shared" si="44"/>
        <v>0.74284273632342246</v>
      </c>
      <c r="M448" s="49">
        <f t="shared" si="44"/>
        <v>0.67006541206709047</v>
      </c>
      <c r="N448" s="49">
        <f t="shared" si="44"/>
        <v>0.71522172750760371</v>
      </c>
      <c r="O448" s="49">
        <f t="shared" si="44"/>
        <v>0.78463592910327551</v>
      </c>
      <c r="P448" s="40"/>
      <c r="Q448" s="47" t="s">
        <v>268</v>
      </c>
    </row>
    <row r="449" spans="1:17" x14ac:dyDescent="0.3">
      <c r="B449" s="20" t="s">
        <v>274</v>
      </c>
      <c r="C449" s="20"/>
      <c r="D449" s="20"/>
      <c r="E449" s="20"/>
      <c r="F449" s="20"/>
      <c r="G449" s="20"/>
      <c r="H449" s="20"/>
      <c r="I449" s="20"/>
      <c r="J449" s="20"/>
      <c r="K449" s="20"/>
      <c r="L449" s="20"/>
      <c r="M449" s="20"/>
      <c r="N449" s="20"/>
      <c r="O449" s="20"/>
      <c r="P449" s="21"/>
      <c r="Q449" s="25"/>
    </row>
    <row r="450" spans="1:17" x14ac:dyDescent="0.3">
      <c r="B450" s="23" t="str">
        <f t="shared" ref="B450:O453" si="45">IFERROR(VLOOKUP($B$449,$127:$213,MATCH($Q450&amp;"/"&amp;B$347,$125:$125,0),FALSE),"")</f>
        <v/>
      </c>
      <c r="C450" s="23" t="str">
        <f t="shared" si="45"/>
        <v/>
      </c>
      <c r="D450" s="23" t="str">
        <f t="shared" si="45"/>
        <v/>
      </c>
      <c r="E450" s="23" t="str">
        <f t="shared" si="45"/>
        <v/>
      </c>
      <c r="F450" s="23" t="str">
        <f t="shared" si="45"/>
        <v/>
      </c>
      <c r="G450" s="23" t="str">
        <f t="shared" si="45"/>
        <v/>
      </c>
      <c r="H450" s="23" t="str">
        <f t="shared" si="45"/>
        <v/>
      </c>
      <c r="I450" s="23" t="str">
        <f t="shared" si="45"/>
        <v/>
      </c>
      <c r="J450" s="23" t="str">
        <f t="shared" si="45"/>
        <v/>
      </c>
      <c r="K450" s="23" t="str">
        <f t="shared" si="45"/>
        <v/>
      </c>
      <c r="L450" s="23" t="str">
        <f t="shared" si="45"/>
        <v/>
      </c>
      <c r="M450" s="23" t="str">
        <f t="shared" si="45"/>
        <v/>
      </c>
      <c r="N450" s="23" t="str">
        <f t="shared" si="45"/>
        <v/>
      </c>
      <c r="O450" s="23" t="str">
        <f t="shared" si="45"/>
        <v/>
      </c>
      <c r="P450" s="21"/>
      <c r="Q450" s="25" t="s">
        <v>264</v>
      </c>
    </row>
    <row r="451" spans="1:17" x14ac:dyDescent="0.3">
      <c r="B451" s="23" t="str">
        <f t="shared" si="45"/>
        <v/>
      </c>
      <c r="C451" s="23" t="str">
        <f t="shared" si="45"/>
        <v/>
      </c>
      <c r="D451" s="23" t="str">
        <f t="shared" si="45"/>
        <v/>
      </c>
      <c r="E451" s="23" t="str">
        <f t="shared" si="45"/>
        <v/>
      </c>
      <c r="F451" s="23" t="str">
        <f t="shared" si="45"/>
        <v/>
      </c>
      <c r="G451" s="23" t="str">
        <f t="shared" si="45"/>
        <v/>
      </c>
      <c r="H451" s="23" t="str">
        <f t="shared" si="45"/>
        <v/>
      </c>
      <c r="I451" s="23" t="str">
        <f t="shared" si="45"/>
        <v/>
      </c>
      <c r="J451" s="23" t="str">
        <f t="shared" si="45"/>
        <v/>
      </c>
      <c r="K451" s="23" t="str">
        <f t="shared" si="45"/>
        <v/>
      </c>
      <c r="L451" s="23" t="str">
        <f t="shared" si="45"/>
        <v/>
      </c>
      <c r="M451" s="23" t="str">
        <f t="shared" si="45"/>
        <v/>
      </c>
      <c r="N451" s="23" t="str">
        <f t="shared" si="45"/>
        <v/>
      </c>
      <c r="O451" s="23" t="str">
        <f t="shared" si="45"/>
        <v/>
      </c>
      <c r="P451" s="21"/>
      <c r="Q451" s="25" t="s">
        <v>265</v>
      </c>
    </row>
    <row r="452" spans="1:17" x14ac:dyDescent="0.3">
      <c r="B452" s="23" t="str">
        <f t="shared" si="45"/>
        <v/>
      </c>
      <c r="C452" s="23" t="str">
        <f t="shared" si="45"/>
        <v/>
      </c>
      <c r="D452" s="23" t="str">
        <f t="shared" si="45"/>
        <v/>
      </c>
      <c r="E452" s="23" t="str">
        <f t="shared" si="45"/>
        <v/>
      </c>
      <c r="F452" s="23" t="str">
        <f t="shared" si="45"/>
        <v/>
      </c>
      <c r="G452" s="23" t="str">
        <f t="shared" si="45"/>
        <v/>
      </c>
      <c r="H452" s="23" t="str">
        <f t="shared" si="45"/>
        <v/>
      </c>
      <c r="I452" s="23" t="str">
        <f t="shared" si="45"/>
        <v/>
      </c>
      <c r="J452" s="23" t="str">
        <f t="shared" si="45"/>
        <v/>
      </c>
      <c r="K452" s="23" t="str">
        <f t="shared" si="45"/>
        <v/>
      </c>
      <c r="L452" s="23" t="str">
        <f t="shared" si="45"/>
        <v/>
      </c>
      <c r="M452" s="23" t="str">
        <f t="shared" si="45"/>
        <v/>
      </c>
      <c r="N452" s="23" t="str">
        <f t="shared" si="45"/>
        <v/>
      </c>
      <c r="O452" s="23" t="str">
        <f t="shared" si="45"/>
        <v/>
      </c>
      <c r="P452" s="21"/>
      <c r="Q452" s="25" t="s">
        <v>266</v>
      </c>
    </row>
    <row r="453" spans="1:17" x14ac:dyDescent="0.3">
      <c r="B453" s="42" t="str">
        <f t="shared" si="45"/>
        <v/>
      </c>
      <c r="C453" s="42" t="str">
        <f t="shared" si="45"/>
        <v/>
      </c>
      <c r="D453" s="42" t="str">
        <f t="shared" si="45"/>
        <v/>
      </c>
      <c r="E453" s="42" t="str">
        <f t="shared" si="45"/>
        <v/>
      </c>
      <c r="F453" s="42" t="str">
        <f t="shared" si="45"/>
        <v/>
      </c>
      <c r="G453" s="42" t="str">
        <f t="shared" si="45"/>
        <v/>
      </c>
      <c r="H453" s="42" t="str">
        <f t="shared" si="45"/>
        <v/>
      </c>
      <c r="I453" s="42" t="str">
        <f t="shared" si="45"/>
        <v/>
      </c>
      <c r="J453" s="42" t="str">
        <f t="shared" si="45"/>
        <v/>
      </c>
      <c r="K453" s="42" t="str">
        <f t="shared" si="45"/>
        <v/>
      </c>
      <c r="L453" s="42" t="str">
        <f t="shared" si="45"/>
        <v/>
      </c>
      <c r="M453" s="42" t="str">
        <f t="shared" si="45"/>
        <v/>
      </c>
      <c r="N453" s="42" t="str">
        <f t="shared" si="45"/>
        <v/>
      </c>
      <c r="O453" s="42" t="str">
        <f t="shared" si="45"/>
        <v/>
      </c>
      <c r="P453" s="21"/>
      <c r="Q453" s="25" t="s">
        <v>272</v>
      </c>
    </row>
    <row r="454" spans="1:17" x14ac:dyDescent="0.3">
      <c r="B454" s="43">
        <f>SUM(B450:B453)</f>
        <v>0</v>
      </c>
      <c r="C454" s="43">
        <f t="shared" ref="C454:M454" si="46">SUM(C450:C453)</f>
        <v>0</v>
      </c>
      <c r="D454" s="43">
        <f t="shared" si="46"/>
        <v>0</v>
      </c>
      <c r="E454" s="43">
        <f t="shared" si="46"/>
        <v>0</v>
      </c>
      <c r="F454" s="43">
        <f t="shared" si="46"/>
        <v>0</v>
      </c>
      <c r="G454" s="43">
        <f t="shared" si="46"/>
        <v>0</v>
      </c>
      <c r="H454" s="43">
        <f t="shared" si="46"/>
        <v>0</v>
      </c>
      <c r="I454" s="43">
        <f t="shared" si="46"/>
        <v>0</v>
      </c>
      <c r="J454" s="43">
        <f t="shared" si="46"/>
        <v>0</v>
      </c>
      <c r="K454" s="43">
        <f t="shared" si="46"/>
        <v>0</v>
      </c>
      <c r="L454" s="43">
        <f t="shared" si="46"/>
        <v>0</v>
      </c>
      <c r="M454" s="43">
        <f t="shared" si="46"/>
        <v>0</v>
      </c>
      <c r="N454" s="43" t="e">
        <f>IF(N451="",N450*4,IF(N452="",(N451+N450)*2,IF(N453="",((N452+N451+N450)/3)*4,SUM(N450:N453))))</f>
        <v>#VALUE!</v>
      </c>
      <c r="O454" s="43" t="e">
        <f>IF(O451="",O450*4,IF(O452="",(O451+O450)*2,IF(O453="",((O452+O451+O450)/3)*4,SUM(O450:O453))))</f>
        <v>#VALUE!</v>
      </c>
      <c r="P454" s="21"/>
      <c r="Q454" s="25" t="s">
        <v>267</v>
      </c>
    </row>
    <row r="455" spans="1:17" s="48" customFormat="1" x14ac:dyDescent="0.3">
      <c r="A455" s="44"/>
      <c r="B455" s="45"/>
      <c r="C455" s="46" t="e">
        <f t="shared" ref="C455:M455" si="47">C454/B454-1</f>
        <v>#DIV/0!</v>
      </c>
      <c r="D455" s="46" t="e">
        <f t="shared" si="47"/>
        <v>#DIV/0!</v>
      </c>
      <c r="E455" s="46" t="e">
        <f t="shared" si="47"/>
        <v>#DIV/0!</v>
      </c>
      <c r="F455" s="46" t="e">
        <f t="shared" si="47"/>
        <v>#DIV/0!</v>
      </c>
      <c r="G455" s="46" t="e">
        <f t="shared" si="47"/>
        <v>#DIV/0!</v>
      </c>
      <c r="H455" s="46" t="e">
        <f t="shared" si="47"/>
        <v>#DIV/0!</v>
      </c>
      <c r="I455" s="46" t="e">
        <f t="shared" si="47"/>
        <v>#DIV/0!</v>
      </c>
      <c r="J455" s="46" t="e">
        <f t="shared" si="47"/>
        <v>#DIV/0!</v>
      </c>
      <c r="K455" s="46" t="e">
        <f t="shared" si="47"/>
        <v>#DIV/0!</v>
      </c>
      <c r="L455" s="46" t="e">
        <f t="shared" si="47"/>
        <v>#DIV/0!</v>
      </c>
      <c r="M455" s="46" t="e">
        <f t="shared" si="47"/>
        <v>#DIV/0!</v>
      </c>
      <c r="N455" s="26" t="e">
        <f>N454/M454-1</f>
        <v>#VALUE!</v>
      </c>
      <c r="O455" s="26" t="e">
        <f>O454/N454-1</f>
        <v>#VALUE!</v>
      </c>
      <c r="P455" s="40"/>
      <c r="Q455" s="47" t="s">
        <v>273</v>
      </c>
    </row>
    <row r="456" spans="1:17" s="48" customFormat="1" x14ac:dyDescent="0.3">
      <c r="A456" s="44"/>
      <c r="B456" s="49" t="e">
        <f t="shared" ref="B456:O456" si="48">+B454/B$482</f>
        <v>#DIV/0!</v>
      </c>
      <c r="C456" s="49" t="e">
        <f t="shared" si="48"/>
        <v>#DIV/0!</v>
      </c>
      <c r="D456" s="49" t="e">
        <f t="shared" si="48"/>
        <v>#DIV/0!</v>
      </c>
      <c r="E456" s="49" t="e">
        <f t="shared" si="48"/>
        <v>#DIV/0!</v>
      </c>
      <c r="F456" s="49" t="e">
        <f t="shared" si="48"/>
        <v>#DIV/0!</v>
      </c>
      <c r="G456" s="49" t="e">
        <f t="shared" si="48"/>
        <v>#DIV/0!</v>
      </c>
      <c r="H456" s="49" t="e">
        <f t="shared" si="48"/>
        <v>#DIV/0!</v>
      </c>
      <c r="I456" s="49" t="e">
        <f t="shared" si="48"/>
        <v>#DIV/0!</v>
      </c>
      <c r="J456" s="49" t="e">
        <f t="shared" si="48"/>
        <v>#DIV/0!</v>
      </c>
      <c r="K456" s="49">
        <f t="shared" si="48"/>
        <v>0</v>
      </c>
      <c r="L456" s="49">
        <f t="shared" si="48"/>
        <v>0</v>
      </c>
      <c r="M456" s="49">
        <f t="shared" si="48"/>
        <v>0</v>
      </c>
      <c r="N456" s="49" t="e">
        <f t="shared" si="48"/>
        <v>#VALUE!</v>
      </c>
      <c r="O456" s="49" t="e">
        <f t="shared" si="48"/>
        <v>#VALUE!</v>
      </c>
      <c r="P456" s="40"/>
      <c r="Q456" s="47" t="s">
        <v>268</v>
      </c>
    </row>
    <row r="457" spans="1:17" x14ac:dyDescent="0.3">
      <c r="B457" s="20" t="s">
        <v>143</v>
      </c>
      <c r="C457" s="20"/>
      <c r="D457" s="20"/>
      <c r="E457" s="20"/>
      <c r="F457" s="20"/>
      <c r="G457" s="20"/>
      <c r="H457" s="20"/>
      <c r="I457" s="20"/>
      <c r="J457" s="20"/>
      <c r="K457" s="20"/>
      <c r="L457" s="20"/>
      <c r="M457" s="20"/>
      <c r="N457" s="20"/>
      <c r="O457" s="20"/>
      <c r="P457" s="21"/>
      <c r="Q457" s="25"/>
    </row>
    <row r="458" spans="1:17" x14ac:dyDescent="0.3">
      <c r="B458" s="23" t="str">
        <f t="shared" ref="B458:O461" si="49">IFERROR(VLOOKUP($B$457,$127:$213,MATCH($Q458&amp;"/"&amp;B$347,$125:$125,0),FALSE),"")</f>
        <v/>
      </c>
      <c r="C458" s="23" t="str">
        <f t="shared" si="49"/>
        <v/>
      </c>
      <c r="D458" s="23" t="str">
        <f t="shared" si="49"/>
        <v/>
      </c>
      <c r="E458" s="23" t="str">
        <f t="shared" si="49"/>
        <v/>
      </c>
      <c r="F458" s="23" t="str">
        <f t="shared" si="49"/>
        <v/>
      </c>
      <c r="G458" s="23" t="str">
        <f t="shared" si="49"/>
        <v/>
      </c>
      <c r="H458" s="23" t="str">
        <f t="shared" si="49"/>
        <v/>
      </c>
      <c r="I458" s="23" t="str">
        <f t="shared" si="49"/>
        <v/>
      </c>
      <c r="J458" s="23" t="str">
        <f t="shared" si="49"/>
        <v/>
      </c>
      <c r="K458" s="23" t="str">
        <f t="shared" si="49"/>
        <v/>
      </c>
      <c r="L458" s="23">
        <f t="shared" si="49"/>
        <v>699667</v>
      </c>
      <c r="M458" s="23">
        <f t="shared" si="49"/>
        <v>905345</v>
      </c>
      <c r="N458" s="23">
        <f t="shared" si="49"/>
        <v>793847</v>
      </c>
      <c r="O458" s="23">
        <f t="shared" si="49"/>
        <v>852135</v>
      </c>
      <c r="P458" s="21"/>
      <c r="Q458" s="25" t="s">
        <v>264</v>
      </c>
    </row>
    <row r="459" spans="1:17" x14ac:dyDescent="0.3">
      <c r="B459" s="23" t="str">
        <f t="shared" si="49"/>
        <v/>
      </c>
      <c r="C459" s="23" t="str">
        <f t="shared" si="49"/>
        <v/>
      </c>
      <c r="D459" s="23" t="str">
        <f t="shared" si="49"/>
        <v/>
      </c>
      <c r="E459" s="23" t="str">
        <f t="shared" si="49"/>
        <v/>
      </c>
      <c r="F459" s="23" t="str">
        <f t="shared" si="49"/>
        <v/>
      </c>
      <c r="G459" s="23" t="str">
        <f t="shared" si="49"/>
        <v/>
      </c>
      <c r="H459" s="23" t="str">
        <f t="shared" si="49"/>
        <v/>
      </c>
      <c r="I459" s="23" t="str">
        <f t="shared" si="49"/>
        <v/>
      </c>
      <c r="J459" s="23" t="str">
        <f t="shared" si="49"/>
        <v/>
      </c>
      <c r="K459" s="23" t="str">
        <f t="shared" si="49"/>
        <v/>
      </c>
      <c r="L459" s="23">
        <f t="shared" si="49"/>
        <v>563289</v>
      </c>
      <c r="M459" s="23">
        <f t="shared" si="49"/>
        <v>830454</v>
      </c>
      <c r="N459" s="23">
        <f t="shared" si="49"/>
        <v>829490</v>
      </c>
      <c r="O459" s="23">
        <f t="shared" si="49"/>
        <v>946054</v>
      </c>
      <c r="P459" s="21"/>
      <c r="Q459" s="25" t="s">
        <v>265</v>
      </c>
    </row>
    <row r="460" spans="1:17" x14ac:dyDescent="0.3">
      <c r="B460" s="23" t="str">
        <f t="shared" si="49"/>
        <v/>
      </c>
      <c r="C460" s="23" t="str">
        <f t="shared" si="49"/>
        <v/>
      </c>
      <c r="D460" s="23" t="str">
        <f t="shared" si="49"/>
        <v/>
      </c>
      <c r="E460" s="23" t="str">
        <f t="shared" si="49"/>
        <v/>
      </c>
      <c r="F460" s="23" t="str">
        <f t="shared" si="49"/>
        <v/>
      </c>
      <c r="G460" s="23" t="str">
        <f t="shared" si="49"/>
        <v/>
      </c>
      <c r="H460" s="23" t="str">
        <f t="shared" si="49"/>
        <v/>
      </c>
      <c r="I460" s="23" t="str">
        <f t="shared" si="49"/>
        <v/>
      </c>
      <c r="J460" s="23" t="str">
        <f t="shared" si="49"/>
        <v/>
      </c>
      <c r="K460" s="23" t="str">
        <f t="shared" si="49"/>
        <v/>
      </c>
      <c r="L460" s="23">
        <f t="shared" si="49"/>
        <v>733243</v>
      </c>
      <c r="M460" s="23">
        <f t="shared" si="49"/>
        <v>841230</v>
      </c>
      <c r="N460" s="23">
        <f t="shared" si="49"/>
        <v>970865</v>
      </c>
      <c r="O460" s="23" t="str">
        <f t="shared" si="49"/>
        <v/>
      </c>
      <c r="P460" s="21"/>
      <c r="Q460" s="25" t="s">
        <v>266</v>
      </c>
    </row>
    <row r="461" spans="1:17" x14ac:dyDescent="0.3">
      <c r="B461" s="42" t="str">
        <f t="shared" si="49"/>
        <v/>
      </c>
      <c r="C461" s="42" t="str">
        <f t="shared" si="49"/>
        <v/>
      </c>
      <c r="D461" s="42" t="str">
        <f t="shared" si="49"/>
        <v/>
      </c>
      <c r="E461" s="42" t="str">
        <f t="shared" si="49"/>
        <v/>
      </c>
      <c r="F461" s="42" t="str">
        <f t="shared" si="49"/>
        <v/>
      </c>
      <c r="G461" s="42" t="str">
        <f t="shared" si="49"/>
        <v/>
      </c>
      <c r="H461" s="42" t="str">
        <f t="shared" si="49"/>
        <v/>
      </c>
      <c r="I461" s="42" t="str">
        <f t="shared" si="49"/>
        <v/>
      </c>
      <c r="J461" s="42" t="str">
        <f t="shared" si="49"/>
        <v/>
      </c>
      <c r="K461" s="42">
        <f t="shared" si="49"/>
        <v>637809</v>
      </c>
      <c r="L461" s="42">
        <f t="shared" si="49"/>
        <v>828702</v>
      </c>
      <c r="M461" s="42">
        <f t="shared" si="49"/>
        <v>797910</v>
      </c>
      <c r="N461" s="42">
        <f t="shared" si="49"/>
        <v>901521</v>
      </c>
      <c r="O461" s="42" t="str">
        <f t="shared" si="49"/>
        <v/>
      </c>
      <c r="P461" s="21"/>
      <c r="Q461" s="25" t="s">
        <v>272</v>
      </c>
    </row>
    <row r="462" spans="1:17" x14ac:dyDescent="0.3">
      <c r="B462" s="23">
        <f>SUM(B458:B461)</f>
        <v>0</v>
      </c>
      <c r="C462" s="50">
        <f t="shared" ref="C462:M462" si="50">SUM(C458:C461)</f>
        <v>0</v>
      </c>
      <c r="D462" s="50">
        <f t="shared" si="50"/>
        <v>0</v>
      </c>
      <c r="E462" s="50">
        <f t="shared" si="50"/>
        <v>0</v>
      </c>
      <c r="F462" s="50">
        <f t="shared" si="50"/>
        <v>0</v>
      </c>
      <c r="G462" s="50">
        <f t="shared" si="50"/>
        <v>0</v>
      </c>
      <c r="H462" s="50">
        <f t="shared" si="50"/>
        <v>0</v>
      </c>
      <c r="I462" s="50">
        <f t="shared" si="50"/>
        <v>0</v>
      </c>
      <c r="J462" s="50">
        <f t="shared" si="50"/>
        <v>0</v>
      </c>
      <c r="K462" s="50">
        <f t="shared" si="50"/>
        <v>637809</v>
      </c>
      <c r="L462" s="50">
        <f t="shared" si="50"/>
        <v>2824901</v>
      </c>
      <c r="M462" s="50">
        <f t="shared" si="50"/>
        <v>3374939</v>
      </c>
      <c r="N462" s="50">
        <f>IF(N459="",N458*4,IF(N460="",(N459+N458)*2,IF(N461="",((N460+N459+N458)/3)*4,SUM(N458:N461))))</f>
        <v>3495723</v>
      </c>
      <c r="O462" s="50">
        <f>IF(O459="",O458*4,IF(O460="",(O459+O458)*2,IF(O461="",((O460+O459+O458)/3)*4,SUM(O458:O461))))</f>
        <v>3596378</v>
      </c>
      <c r="P462" s="21"/>
      <c r="Q462" s="25" t="s">
        <v>267</v>
      </c>
    </row>
    <row r="463" spans="1:17" s="48" customFormat="1" x14ac:dyDescent="0.3">
      <c r="A463" s="44"/>
      <c r="B463" s="45"/>
      <c r="C463" s="46" t="e">
        <f t="shared" ref="C463:M463" si="51">C462/B462-1</f>
        <v>#DIV/0!</v>
      </c>
      <c r="D463" s="46" t="e">
        <f t="shared" si="51"/>
        <v>#DIV/0!</v>
      </c>
      <c r="E463" s="46" t="e">
        <f t="shared" si="51"/>
        <v>#DIV/0!</v>
      </c>
      <c r="F463" s="46" t="e">
        <f t="shared" si="51"/>
        <v>#DIV/0!</v>
      </c>
      <c r="G463" s="46" t="e">
        <f t="shared" si="51"/>
        <v>#DIV/0!</v>
      </c>
      <c r="H463" s="46" t="e">
        <f t="shared" si="51"/>
        <v>#DIV/0!</v>
      </c>
      <c r="I463" s="46" t="e">
        <f t="shared" si="51"/>
        <v>#DIV/0!</v>
      </c>
      <c r="J463" s="46" t="e">
        <f t="shared" si="51"/>
        <v>#DIV/0!</v>
      </c>
      <c r="K463" s="46" t="e">
        <f t="shared" si="51"/>
        <v>#DIV/0!</v>
      </c>
      <c r="L463" s="46">
        <f t="shared" si="51"/>
        <v>3.4290704583974199</v>
      </c>
      <c r="M463" s="46">
        <f t="shared" si="51"/>
        <v>0.19471054029858048</v>
      </c>
      <c r="N463" s="26">
        <f>N462/M462-1</f>
        <v>3.5788498695828341E-2</v>
      </c>
      <c r="O463" s="26">
        <f>O462/N462-1</f>
        <v>2.8793757400114472E-2</v>
      </c>
      <c r="P463" s="40"/>
      <c r="Q463" s="47" t="s">
        <v>273</v>
      </c>
    </row>
    <row r="464" spans="1:17" s="48" customFormat="1" x14ac:dyDescent="0.3">
      <c r="A464" s="44"/>
      <c r="B464" s="49" t="e">
        <f t="shared" ref="B464:O464" si="52">+B462/B$482</f>
        <v>#DIV/0!</v>
      </c>
      <c r="C464" s="49" t="e">
        <f t="shared" si="52"/>
        <v>#DIV/0!</v>
      </c>
      <c r="D464" s="49" t="e">
        <f t="shared" si="52"/>
        <v>#DIV/0!</v>
      </c>
      <c r="E464" s="49" t="e">
        <f t="shared" si="52"/>
        <v>#DIV/0!</v>
      </c>
      <c r="F464" s="49" t="e">
        <f t="shared" si="52"/>
        <v>#DIV/0!</v>
      </c>
      <c r="G464" s="49" t="e">
        <f t="shared" si="52"/>
        <v>#DIV/0!</v>
      </c>
      <c r="H464" s="49" t="e">
        <f t="shared" si="52"/>
        <v>#DIV/0!</v>
      </c>
      <c r="I464" s="49" t="e">
        <f t="shared" si="52"/>
        <v>#DIV/0!</v>
      </c>
      <c r="J464" s="49" t="e">
        <f t="shared" si="52"/>
        <v>#DIV/0!</v>
      </c>
      <c r="K464" s="49">
        <f t="shared" si="52"/>
        <v>0.26050937073048197</v>
      </c>
      <c r="L464" s="49">
        <f t="shared" si="52"/>
        <v>0.25697205537910028</v>
      </c>
      <c r="M464" s="49">
        <f t="shared" si="52"/>
        <v>0.32987916723113675</v>
      </c>
      <c r="N464" s="49">
        <f t="shared" si="52"/>
        <v>0.28477664320630469</v>
      </c>
      <c r="O464" s="49">
        <f t="shared" si="52"/>
        <v>0.2153620348734851</v>
      </c>
      <c r="P464" s="40"/>
      <c r="Q464" s="47" t="s">
        <v>268</v>
      </c>
    </row>
    <row r="465" spans="2:17" x14ac:dyDescent="0.3">
      <c r="B465" s="20" t="s">
        <v>151</v>
      </c>
      <c r="C465" s="20"/>
      <c r="D465" s="20"/>
      <c r="E465" s="20"/>
      <c r="F465" s="20"/>
      <c r="G465" s="20"/>
      <c r="H465" s="20"/>
      <c r="I465" s="20"/>
      <c r="J465" s="20"/>
      <c r="K465" s="20"/>
      <c r="L465" s="20"/>
      <c r="M465" s="20"/>
      <c r="N465" s="20"/>
      <c r="O465" s="20"/>
      <c r="P465" s="21"/>
      <c r="Q465" s="25"/>
    </row>
    <row r="466" spans="2:17" x14ac:dyDescent="0.3">
      <c r="B466" s="23" t="str">
        <f t="shared" ref="B466:O469" si="53">IFERROR(VLOOKUP($B$465,$127:$213,MATCH($Q466&amp;"/"&amp;B$347,$125:$125,0),FALSE),"")</f>
        <v/>
      </c>
      <c r="C466" s="23" t="str">
        <f t="shared" si="53"/>
        <v/>
      </c>
      <c r="D466" s="23" t="str">
        <f t="shared" si="53"/>
        <v/>
      </c>
      <c r="E466" s="23" t="str">
        <f t="shared" si="53"/>
        <v/>
      </c>
      <c r="F466" s="23" t="str">
        <f t="shared" si="53"/>
        <v/>
      </c>
      <c r="G466" s="23" t="str">
        <f t="shared" si="53"/>
        <v/>
      </c>
      <c r="H466" s="23" t="str">
        <f t="shared" si="53"/>
        <v/>
      </c>
      <c r="I466" s="23" t="str">
        <f t="shared" si="53"/>
        <v/>
      </c>
      <c r="J466" s="23" t="str">
        <f t="shared" si="53"/>
        <v/>
      </c>
      <c r="K466" s="23" t="str">
        <f t="shared" si="53"/>
        <v/>
      </c>
      <c r="L466" s="23">
        <f t="shared" si="53"/>
        <v>0</v>
      </c>
      <c r="M466" s="23">
        <f t="shared" si="53"/>
        <v>0</v>
      </c>
      <c r="N466" s="23">
        <f t="shared" si="53"/>
        <v>-5546</v>
      </c>
      <c r="O466" s="23">
        <f t="shared" si="53"/>
        <v>16279</v>
      </c>
      <c r="P466" s="21"/>
      <c r="Q466" s="25" t="s">
        <v>264</v>
      </c>
    </row>
    <row r="467" spans="2:17" x14ac:dyDescent="0.3">
      <c r="B467" s="23" t="str">
        <f t="shared" si="53"/>
        <v/>
      </c>
      <c r="C467" s="23" t="str">
        <f t="shared" si="53"/>
        <v/>
      </c>
      <c r="D467" s="23" t="str">
        <f t="shared" si="53"/>
        <v/>
      </c>
      <c r="E467" s="23" t="str">
        <f t="shared" si="53"/>
        <v/>
      </c>
      <c r="F467" s="23" t="str">
        <f t="shared" si="53"/>
        <v/>
      </c>
      <c r="G467" s="23" t="str">
        <f t="shared" si="53"/>
        <v/>
      </c>
      <c r="H467" s="23" t="str">
        <f t="shared" si="53"/>
        <v/>
      </c>
      <c r="I467" s="23" t="str">
        <f t="shared" si="53"/>
        <v/>
      </c>
      <c r="J467" s="23" t="str">
        <f t="shared" si="53"/>
        <v/>
      </c>
      <c r="K467" s="23" t="str">
        <f t="shared" si="53"/>
        <v/>
      </c>
      <c r="L467" s="23">
        <f t="shared" si="53"/>
        <v>0</v>
      </c>
      <c r="M467" s="23">
        <f t="shared" si="53"/>
        <v>4218</v>
      </c>
      <c r="N467" s="23">
        <f t="shared" si="53"/>
        <v>14551</v>
      </c>
      <c r="O467" s="23">
        <f t="shared" si="53"/>
        <v>9532</v>
      </c>
      <c r="P467" s="21"/>
      <c r="Q467" s="25" t="s">
        <v>265</v>
      </c>
    </row>
    <row r="468" spans="2:17" x14ac:dyDescent="0.3">
      <c r="B468" s="23" t="str">
        <f t="shared" si="53"/>
        <v/>
      </c>
      <c r="C468" s="23" t="str">
        <f t="shared" si="53"/>
        <v/>
      </c>
      <c r="D468" s="23" t="str">
        <f t="shared" si="53"/>
        <v/>
      </c>
      <c r="E468" s="23" t="str">
        <f t="shared" si="53"/>
        <v/>
      </c>
      <c r="F468" s="23" t="str">
        <f t="shared" si="53"/>
        <v/>
      </c>
      <c r="G468" s="23" t="str">
        <f t="shared" si="53"/>
        <v/>
      </c>
      <c r="H468" s="23" t="str">
        <f t="shared" si="53"/>
        <v/>
      </c>
      <c r="I468" s="23" t="str">
        <f t="shared" si="53"/>
        <v/>
      </c>
      <c r="J468" s="23" t="str">
        <f t="shared" si="53"/>
        <v/>
      </c>
      <c r="K468" s="23" t="str">
        <f t="shared" si="53"/>
        <v/>
      </c>
      <c r="L468" s="23">
        <f t="shared" si="53"/>
        <v>0</v>
      </c>
      <c r="M468" s="23">
        <f t="shared" si="53"/>
        <v>-10144</v>
      </c>
      <c r="N468" s="23">
        <f t="shared" si="53"/>
        <v>24408</v>
      </c>
      <c r="O468" s="23" t="str">
        <f t="shared" si="53"/>
        <v/>
      </c>
      <c r="P468" s="21"/>
      <c r="Q468" s="25" t="s">
        <v>266</v>
      </c>
    </row>
    <row r="469" spans="2:17" x14ac:dyDescent="0.3">
      <c r="B469" s="42" t="str">
        <f t="shared" si="53"/>
        <v/>
      </c>
      <c r="C469" s="42" t="str">
        <f t="shared" si="53"/>
        <v/>
      </c>
      <c r="D469" s="42" t="str">
        <f t="shared" si="53"/>
        <v/>
      </c>
      <c r="E469" s="42" t="str">
        <f t="shared" si="53"/>
        <v/>
      </c>
      <c r="F469" s="42" t="str">
        <f t="shared" si="53"/>
        <v/>
      </c>
      <c r="G469" s="42" t="str">
        <f t="shared" si="53"/>
        <v/>
      </c>
      <c r="H469" s="42" t="str">
        <f t="shared" si="53"/>
        <v/>
      </c>
      <c r="I469" s="42" t="str">
        <f t="shared" si="53"/>
        <v/>
      </c>
      <c r="J469" s="42" t="str">
        <f t="shared" si="53"/>
        <v/>
      </c>
      <c r="K469" s="42">
        <f t="shared" si="53"/>
        <v>0</v>
      </c>
      <c r="L469" s="42">
        <f t="shared" si="53"/>
        <v>0</v>
      </c>
      <c r="M469" s="42">
        <f t="shared" si="53"/>
        <v>-23014</v>
      </c>
      <c r="N469" s="42">
        <f t="shared" si="53"/>
        <v>-2371</v>
      </c>
      <c r="O469" s="42" t="str">
        <f t="shared" si="53"/>
        <v/>
      </c>
      <c r="P469" s="21"/>
      <c r="Q469" s="25" t="s">
        <v>272</v>
      </c>
    </row>
    <row r="470" spans="2:17" x14ac:dyDescent="0.3">
      <c r="B470" s="23">
        <f>SUM(B466:B469)</f>
        <v>0</v>
      </c>
      <c r="C470" s="50">
        <f t="shared" ref="C470:M470" si="54">SUM(C466:C469)</f>
        <v>0</v>
      </c>
      <c r="D470" s="50">
        <f t="shared" si="54"/>
        <v>0</v>
      </c>
      <c r="E470" s="50">
        <f t="shared" si="54"/>
        <v>0</v>
      </c>
      <c r="F470" s="50">
        <f t="shared" si="54"/>
        <v>0</v>
      </c>
      <c r="G470" s="50">
        <f t="shared" si="54"/>
        <v>0</v>
      </c>
      <c r="H470" s="50">
        <f t="shared" si="54"/>
        <v>0</v>
      </c>
      <c r="I470" s="50">
        <f t="shared" si="54"/>
        <v>0</v>
      </c>
      <c r="J470" s="50">
        <f t="shared" si="54"/>
        <v>0</v>
      </c>
      <c r="K470" s="50">
        <f t="shared" si="54"/>
        <v>0</v>
      </c>
      <c r="L470" s="50">
        <f t="shared" si="54"/>
        <v>0</v>
      </c>
      <c r="M470" s="50">
        <f t="shared" si="54"/>
        <v>-28940</v>
      </c>
      <c r="N470" s="50">
        <f>IF(N467="",N466*4,IF(N468="",(N467+N466)*2,IF(N469="",((N468+N467+N466)/3)*4,SUM(N466:N469))))</f>
        <v>31042</v>
      </c>
      <c r="O470" s="50">
        <f>IF(O467="",O466*4,IF(O468="",(O467+O466)*2,IF(O469="",((O468+O467+O466)/3)*4,SUM(O466:O469))))</f>
        <v>51622</v>
      </c>
      <c r="P470" s="21"/>
      <c r="Q470" s="25" t="s">
        <v>267</v>
      </c>
    </row>
    <row r="471" spans="2:17" x14ac:dyDescent="0.3">
      <c r="B471" s="20" t="s">
        <v>275</v>
      </c>
      <c r="C471" s="20"/>
      <c r="D471" s="20"/>
      <c r="E471" s="20"/>
      <c r="F471" s="20"/>
      <c r="G471" s="20"/>
      <c r="H471" s="20"/>
      <c r="I471" s="20"/>
      <c r="J471" s="20"/>
      <c r="K471" s="20"/>
      <c r="L471" s="20"/>
      <c r="M471" s="20"/>
      <c r="N471" s="20"/>
      <c r="O471" s="20"/>
      <c r="P471" s="21"/>
      <c r="Q471" s="25"/>
    </row>
    <row r="472" spans="2:17" x14ac:dyDescent="0.3">
      <c r="B472" s="23" t="str">
        <f t="shared" ref="B472:O475" si="55">IFERROR(VLOOKUP($B$471,$127:$213,MATCH($Q472&amp;"/"&amp;B$347,$125:$125,0),FALSE),"")</f>
        <v/>
      </c>
      <c r="C472" s="23" t="str">
        <f t="shared" si="55"/>
        <v/>
      </c>
      <c r="D472" s="23" t="str">
        <f t="shared" si="55"/>
        <v/>
      </c>
      <c r="E472" s="23" t="str">
        <f t="shared" si="55"/>
        <v/>
      </c>
      <c r="F472" s="23" t="str">
        <f t="shared" si="55"/>
        <v/>
      </c>
      <c r="G472" s="23" t="str">
        <f t="shared" si="55"/>
        <v/>
      </c>
      <c r="H472" s="23" t="str">
        <f t="shared" si="55"/>
        <v/>
      </c>
      <c r="I472" s="23" t="str">
        <f t="shared" si="55"/>
        <v/>
      </c>
      <c r="J472" s="23" t="str">
        <f t="shared" si="55"/>
        <v/>
      </c>
      <c r="K472" s="23" t="str">
        <f t="shared" si="55"/>
        <v/>
      </c>
      <c r="L472" s="23" t="str">
        <f t="shared" si="55"/>
        <v/>
      </c>
      <c r="M472" s="23" t="str">
        <f t="shared" si="55"/>
        <v/>
      </c>
      <c r="N472" s="23" t="str">
        <f t="shared" si="55"/>
        <v/>
      </c>
      <c r="O472" s="23" t="str">
        <f t="shared" si="55"/>
        <v/>
      </c>
      <c r="P472" s="21"/>
      <c r="Q472" s="25" t="s">
        <v>264</v>
      </c>
    </row>
    <row r="473" spans="2:17" x14ac:dyDescent="0.3">
      <c r="B473" s="23" t="str">
        <f t="shared" si="55"/>
        <v/>
      </c>
      <c r="C473" s="23" t="str">
        <f t="shared" si="55"/>
        <v/>
      </c>
      <c r="D473" s="23" t="str">
        <f t="shared" si="55"/>
        <v/>
      </c>
      <c r="E473" s="23" t="str">
        <f t="shared" si="55"/>
        <v/>
      </c>
      <c r="F473" s="23" t="str">
        <f t="shared" si="55"/>
        <v/>
      </c>
      <c r="G473" s="23" t="str">
        <f t="shared" si="55"/>
        <v/>
      </c>
      <c r="H473" s="23" t="str">
        <f t="shared" si="55"/>
        <v/>
      </c>
      <c r="I473" s="23" t="str">
        <f t="shared" si="55"/>
        <v/>
      </c>
      <c r="J473" s="23" t="str">
        <f t="shared" si="55"/>
        <v/>
      </c>
      <c r="K473" s="23" t="str">
        <f t="shared" si="55"/>
        <v/>
      </c>
      <c r="L473" s="23" t="str">
        <f t="shared" si="55"/>
        <v/>
      </c>
      <c r="M473" s="23" t="str">
        <f t="shared" si="55"/>
        <v/>
      </c>
      <c r="N473" s="23" t="str">
        <f t="shared" si="55"/>
        <v/>
      </c>
      <c r="O473" s="23" t="str">
        <f t="shared" si="55"/>
        <v/>
      </c>
      <c r="P473" s="21"/>
      <c r="Q473" s="25" t="s">
        <v>265</v>
      </c>
    </row>
    <row r="474" spans="2:17" x14ac:dyDescent="0.3">
      <c r="B474" s="23" t="str">
        <f t="shared" si="55"/>
        <v/>
      </c>
      <c r="C474" s="23" t="str">
        <f t="shared" si="55"/>
        <v/>
      </c>
      <c r="D474" s="23" t="str">
        <f t="shared" si="55"/>
        <v/>
      </c>
      <c r="E474" s="23" t="str">
        <f t="shared" si="55"/>
        <v/>
      </c>
      <c r="F474" s="23" t="str">
        <f t="shared" si="55"/>
        <v/>
      </c>
      <c r="G474" s="23" t="str">
        <f t="shared" si="55"/>
        <v/>
      </c>
      <c r="H474" s="23" t="str">
        <f t="shared" si="55"/>
        <v/>
      </c>
      <c r="I474" s="23" t="str">
        <f t="shared" si="55"/>
        <v/>
      </c>
      <c r="J474" s="23" t="str">
        <f t="shared" si="55"/>
        <v/>
      </c>
      <c r="K474" s="23" t="str">
        <f t="shared" si="55"/>
        <v/>
      </c>
      <c r="L474" s="23" t="str">
        <f t="shared" si="55"/>
        <v/>
      </c>
      <c r="M474" s="23" t="str">
        <f t="shared" si="55"/>
        <v/>
      </c>
      <c r="N474" s="23" t="str">
        <f t="shared" si="55"/>
        <v/>
      </c>
      <c r="O474" s="23" t="str">
        <f t="shared" si="55"/>
        <v/>
      </c>
      <c r="P474" s="21"/>
      <c r="Q474" s="25" t="s">
        <v>266</v>
      </c>
    </row>
    <row r="475" spans="2:17" x14ac:dyDescent="0.3">
      <c r="B475" s="42" t="str">
        <f t="shared" si="55"/>
        <v/>
      </c>
      <c r="C475" s="42" t="str">
        <f t="shared" si="55"/>
        <v/>
      </c>
      <c r="D475" s="42" t="str">
        <f t="shared" si="55"/>
        <v/>
      </c>
      <c r="E475" s="42" t="str">
        <f t="shared" si="55"/>
        <v/>
      </c>
      <c r="F475" s="42" t="str">
        <f t="shared" si="55"/>
        <v/>
      </c>
      <c r="G475" s="42" t="str">
        <f t="shared" si="55"/>
        <v/>
      </c>
      <c r="H475" s="42" t="str">
        <f t="shared" si="55"/>
        <v/>
      </c>
      <c r="I475" s="42" t="str">
        <f t="shared" si="55"/>
        <v/>
      </c>
      <c r="J475" s="42" t="str">
        <f t="shared" si="55"/>
        <v/>
      </c>
      <c r="K475" s="42" t="str">
        <f t="shared" si="55"/>
        <v/>
      </c>
      <c r="L475" s="42" t="str">
        <f t="shared" si="55"/>
        <v/>
      </c>
      <c r="M475" s="42" t="str">
        <f t="shared" si="55"/>
        <v/>
      </c>
      <c r="N475" s="42" t="str">
        <f t="shared" si="55"/>
        <v/>
      </c>
      <c r="O475" s="42" t="str">
        <f t="shared" si="55"/>
        <v/>
      </c>
      <c r="P475" s="21"/>
      <c r="Q475" s="25" t="s">
        <v>272</v>
      </c>
    </row>
    <row r="476" spans="2:17" x14ac:dyDescent="0.3">
      <c r="B476" s="23">
        <f>SUM(B472:B475)</f>
        <v>0</v>
      </c>
      <c r="C476" s="50">
        <f t="shared" ref="C476:M476" si="56">SUM(C472:C475)</f>
        <v>0</v>
      </c>
      <c r="D476" s="50">
        <f t="shared" si="56"/>
        <v>0</v>
      </c>
      <c r="E476" s="50">
        <f t="shared" si="56"/>
        <v>0</v>
      </c>
      <c r="F476" s="50">
        <f t="shared" si="56"/>
        <v>0</v>
      </c>
      <c r="G476" s="50">
        <f t="shared" si="56"/>
        <v>0</v>
      </c>
      <c r="H476" s="50">
        <f t="shared" si="56"/>
        <v>0</v>
      </c>
      <c r="I476" s="50">
        <f t="shared" si="56"/>
        <v>0</v>
      </c>
      <c r="J476" s="50">
        <f t="shared" si="56"/>
        <v>0</v>
      </c>
      <c r="K476" s="50">
        <f t="shared" si="56"/>
        <v>0</v>
      </c>
      <c r="L476" s="50">
        <f t="shared" si="56"/>
        <v>0</v>
      </c>
      <c r="M476" s="50">
        <f t="shared" si="56"/>
        <v>0</v>
      </c>
      <c r="N476" s="50" t="e">
        <f>IF(N473="",N472*4,IF(N474="",(N473+N472)*2,IF(N475="",((N474+N473+N472)/3)*4,SUM(N472:N475))))</f>
        <v>#VALUE!</v>
      </c>
      <c r="O476" s="50" t="e">
        <f>IF(O473="",O472*4,IF(O474="",(O473+O472)*2,IF(O475="",((O474+O473+O472)/3)*4,SUM(O472:O475))))</f>
        <v>#VALUE!</v>
      </c>
      <c r="P476" s="21"/>
      <c r="Q476" s="25" t="s">
        <v>267</v>
      </c>
    </row>
    <row r="477" spans="2:17" s="51" customFormat="1" x14ac:dyDescent="0.3">
      <c r="B477" s="20" t="s">
        <v>144</v>
      </c>
      <c r="C477" s="20"/>
      <c r="D477" s="20"/>
      <c r="E477" s="20"/>
      <c r="F477" s="20"/>
      <c r="G477" s="20"/>
      <c r="H477" s="20"/>
      <c r="I477" s="20"/>
      <c r="J477" s="20"/>
      <c r="K477" s="20"/>
      <c r="L477" s="20"/>
      <c r="M477" s="20"/>
      <c r="N477" s="20"/>
      <c r="O477" s="20"/>
      <c r="P477" s="21"/>
      <c r="Q477" s="25"/>
    </row>
    <row r="478" spans="2:17" s="51" customFormat="1" x14ac:dyDescent="0.3">
      <c r="B478" s="23" t="str">
        <f t="shared" ref="B478:O481" si="57">IFERROR(VLOOKUP($B$477,$127:$213,MATCH($Q478&amp;"/"&amp;B$347,$125:$125,0),FALSE),"")</f>
        <v/>
      </c>
      <c r="C478" s="23" t="str">
        <f t="shared" si="57"/>
        <v/>
      </c>
      <c r="D478" s="23" t="str">
        <f t="shared" si="57"/>
        <v/>
      </c>
      <c r="E478" s="23" t="str">
        <f t="shared" si="57"/>
        <v/>
      </c>
      <c r="F478" s="23" t="str">
        <f t="shared" si="57"/>
        <v/>
      </c>
      <c r="G478" s="23" t="str">
        <f t="shared" si="57"/>
        <v/>
      </c>
      <c r="H478" s="23" t="str">
        <f t="shared" si="57"/>
        <v/>
      </c>
      <c r="I478" s="23" t="str">
        <f t="shared" si="57"/>
        <v/>
      </c>
      <c r="J478" s="23" t="str">
        <f t="shared" si="57"/>
        <v/>
      </c>
      <c r="K478" s="23" t="str">
        <f t="shared" si="57"/>
        <v/>
      </c>
      <c r="L478" s="23">
        <f t="shared" si="57"/>
        <v>2786439</v>
      </c>
      <c r="M478" s="23">
        <f t="shared" si="57"/>
        <v>2806080</v>
      </c>
      <c r="N478" s="23">
        <f t="shared" si="57"/>
        <v>2519232</v>
      </c>
      <c r="O478" s="23">
        <f t="shared" si="57"/>
        <v>3959845</v>
      </c>
      <c r="P478" s="21"/>
      <c r="Q478" s="25" t="s">
        <v>264</v>
      </c>
    </row>
    <row r="479" spans="2:17" s="51" customFormat="1" x14ac:dyDescent="0.3">
      <c r="B479" s="23" t="str">
        <f t="shared" si="57"/>
        <v/>
      </c>
      <c r="C479" s="23" t="str">
        <f t="shared" si="57"/>
        <v/>
      </c>
      <c r="D479" s="23" t="str">
        <f t="shared" si="57"/>
        <v/>
      </c>
      <c r="E479" s="23" t="str">
        <f t="shared" si="57"/>
        <v/>
      </c>
      <c r="F479" s="23" t="str">
        <f t="shared" si="57"/>
        <v/>
      </c>
      <c r="G479" s="23" t="str">
        <f t="shared" si="57"/>
        <v/>
      </c>
      <c r="H479" s="23" t="str">
        <f t="shared" si="57"/>
        <v/>
      </c>
      <c r="I479" s="23" t="str">
        <f t="shared" si="57"/>
        <v/>
      </c>
      <c r="J479" s="23" t="str">
        <f t="shared" si="57"/>
        <v/>
      </c>
      <c r="K479" s="23" t="str">
        <f t="shared" si="57"/>
        <v/>
      </c>
      <c r="L479" s="23">
        <f t="shared" si="57"/>
        <v>2625640</v>
      </c>
      <c r="M479" s="23">
        <f t="shared" si="57"/>
        <v>2454931</v>
      </c>
      <c r="N479" s="23">
        <f t="shared" si="57"/>
        <v>2746947</v>
      </c>
      <c r="O479" s="23">
        <f t="shared" si="57"/>
        <v>4389765</v>
      </c>
      <c r="P479" s="21"/>
      <c r="Q479" s="25" t="s">
        <v>265</v>
      </c>
    </row>
    <row r="480" spans="2:17" s="51" customFormat="1" x14ac:dyDescent="0.3">
      <c r="B480" s="23" t="str">
        <f t="shared" si="57"/>
        <v/>
      </c>
      <c r="C480" s="23" t="str">
        <f t="shared" si="57"/>
        <v/>
      </c>
      <c r="D480" s="23" t="str">
        <f t="shared" si="57"/>
        <v/>
      </c>
      <c r="E480" s="23" t="str">
        <f t="shared" si="57"/>
        <v/>
      </c>
      <c r="F480" s="23" t="str">
        <f t="shared" si="57"/>
        <v/>
      </c>
      <c r="G480" s="23" t="str">
        <f t="shared" si="57"/>
        <v/>
      </c>
      <c r="H480" s="23" t="str">
        <f t="shared" si="57"/>
        <v/>
      </c>
      <c r="I480" s="23" t="str">
        <f t="shared" si="57"/>
        <v/>
      </c>
      <c r="J480" s="23" t="str">
        <f t="shared" si="57"/>
        <v/>
      </c>
      <c r="K480" s="23" t="str">
        <f t="shared" si="57"/>
        <v/>
      </c>
      <c r="L480" s="23">
        <f t="shared" si="57"/>
        <v>2691498</v>
      </c>
      <c r="M480" s="23">
        <f t="shared" si="57"/>
        <v>2465909</v>
      </c>
      <c r="N480" s="23">
        <f t="shared" si="57"/>
        <v>3277934</v>
      </c>
      <c r="O480" s="23" t="str">
        <f t="shared" si="57"/>
        <v/>
      </c>
      <c r="P480" s="21"/>
      <c r="Q480" s="25" t="s">
        <v>266</v>
      </c>
    </row>
    <row r="481" spans="1:17" s="51" customFormat="1" x14ac:dyDescent="0.3">
      <c r="B481" s="42" t="str">
        <f t="shared" si="57"/>
        <v/>
      </c>
      <c r="C481" s="42" t="str">
        <f t="shared" si="57"/>
        <v/>
      </c>
      <c r="D481" s="42" t="str">
        <f t="shared" si="57"/>
        <v/>
      </c>
      <c r="E481" s="42" t="str">
        <f t="shared" si="57"/>
        <v/>
      </c>
      <c r="F481" s="42" t="str">
        <f t="shared" si="57"/>
        <v/>
      </c>
      <c r="G481" s="42" t="str">
        <f t="shared" si="57"/>
        <v/>
      </c>
      <c r="H481" s="42" t="str">
        <f t="shared" si="57"/>
        <v/>
      </c>
      <c r="I481" s="42" t="str">
        <f t="shared" si="57"/>
        <v/>
      </c>
      <c r="J481" s="42" t="str">
        <f t="shared" si="57"/>
        <v/>
      </c>
      <c r="K481" s="42">
        <f t="shared" si="57"/>
        <v>2448315</v>
      </c>
      <c r="L481" s="42">
        <f t="shared" si="57"/>
        <v>2889451</v>
      </c>
      <c r="M481" s="42">
        <f t="shared" si="57"/>
        <v>2503914</v>
      </c>
      <c r="N481" s="42">
        <f t="shared" si="57"/>
        <v>3731202</v>
      </c>
      <c r="O481" s="42" t="str">
        <f t="shared" si="57"/>
        <v/>
      </c>
      <c r="P481" s="21"/>
      <c r="Q481" s="25" t="s">
        <v>272</v>
      </c>
    </row>
    <row r="482" spans="1:17" s="51" customFormat="1" x14ac:dyDescent="0.3">
      <c r="B482" s="43">
        <f>SUM(B478:B481)</f>
        <v>0</v>
      </c>
      <c r="C482" s="43">
        <f t="shared" ref="C482:M482" si="58">SUM(C478:C481)</f>
        <v>0</v>
      </c>
      <c r="D482" s="43">
        <f t="shared" si="58"/>
        <v>0</v>
      </c>
      <c r="E482" s="43">
        <f t="shared" si="58"/>
        <v>0</v>
      </c>
      <c r="F482" s="43">
        <f t="shared" si="58"/>
        <v>0</v>
      </c>
      <c r="G482" s="43">
        <f t="shared" si="58"/>
        <v>0</v>
      </c>
      <c r="H482" s="43">
        <f t="shared" si="58"/>
        <v>0</v>
      </c>
      <c r="I482" s="43">
        <f t="shared" si="58"/>
        <v>0</v>
      </c>
      <c r="J482" s="43">
        <f t="shared" si="58"/>
        <v>0</v>
      </c>
      <c r="K482" s="43">
        <f t="shared" si="58"/>
        <v>2448315</v>
      </c>
      <c r="L482" s="43">
        <f t="shared" si="58"/>
        <v>10993028</v>
      </c>
      <c r="M482" s="43">
        <f t="shared" si="58"/>
        <v>10230834</v>
      </c>
      <c r="N482" s="43">
        <f>IF(N479="",N478*4,IF(N480="",(N479+N478)*2,IF(N481="",((N480+N479+N478)/3)*4,SUM(N478:N481))))</f>
        <v>12275315</v>
      </c>
      <c r="O482" s="43">
        <f>IF(O479="",O478*4,IF(O480="",(O479+O478)*2,IF(O481="",((O480+O479+O478)/3)*4,SUM(O478:O481))))</f>
        <v>16699220</v>
      </c>
      <c r="P482" s="21"/>
      <c r="Q482" s="25" t="s">
        <v>267</v>
      </c>
    </row>
    <row r="483" spans="1:17" s="48" customFormat="1" x14ac:dyDescent="0.3">
      <c r="A483" s="44"/>
      <c r="B483" s="45"/>
      <c r="C483" s="46" t="e">
        <f t="shared" ref="C483:M483" si="59">C482/B482-1</f>
        <v>#DIV/0!</v>
      </c>
      <c r="D483" s="46" t="e">
        <f t="shared" si="59"/>
        <v>#DIV/0!</v>
      </c>
      <c r="E483" s="46" t="e">
        <f t="shared" si="59"/>
        <v>#DIV/0!</v>
      </c>
      <c r="F483" s="46" t="e">
        <f t="shared" si="59"/>
        <v>#DIV/0!</v>
      </c>
      <c r="G483" s="46" t="e">
        <f t="shared" si="59"/>
        <v>#DIV/0!</v>
      </c>
      <c r="H483" s="46" t="e">
        <f t="shared" si="59"/>
        <v>#DIV/0!</v>
      </c>
      <c r="I483" s="46" t="e">
        <f t="shared" si="59"/>
        <v>#DIV/0!</v>
      </c>
      <c r="J483" s="46" t="e">
        <f t="shared" si="59"/>
        <v>#DIV/0!</v>
      </c>
      <c r="K483" s="46" t="e">
        <f t="shared" si="59"/>
        <v>#DIV/0!</v>
      </c>
      <c r="L483" s="46">
        <f t="shared" si="59"/>
        <v>3.4900382507969763</v>
      </c>
      <c r="M483" s="46">
        <f t="shared" si="59"/>
        <v>-6.9334308982020199E-2</v>
      </c>
      <c r="N483" s="26">
        <f>N482/M482-1</f>
        <v>0.19983522359956196</v>
      </c>
      <c r="O483" s="26">
        <f>O482/N482-1</f>
        <v>0.36039034436183504</v>
      </c>
      <c r="P483" s="40"/>
      <c r="Q483" s="47" t="s">
        <v>273</v>
      </c>
    </row>
    <row r="484" spans="1:17" x14ac:dyDescent="0.3">
      <c r="B484" s="35" t="s">
        <v>153</v>
      </c>
      <c r="C484" s="35"/>
      <c r="D484" s="35"/>
      <c r="E484" s="35"/>
      <c r="F484" s="35"/>
      <c r="G484" s="35"/>
      <c r="H484" s="35"/>
      <c r="I484" s="35"/>
      <c r="J484" s="35"/>
      <c r="K484" s="35"/>
      <c r="L484" s="35"/>
      <c r="M484" s="35"/>
      <c r="N484" s="35"/>
      <c r="O484" s="35"/>
      <c r="P484" s="21"/>
      <c r="Q484" s="25"/>
    </row>
    <row r="485" spans="1:17" x14ac:dyDescent="0.3">
      <c r="B485" s="23" t="str">
        <f t="shared" ref="B485:O488" si="60">IFERROR(VLOOKUP($B$484,$127:$213,MATCH($Q485&amp;"/"&amp;B$347,$125:$125,0),FALSE),"")</f>
        <v/>
      </c>
      <c r="C485" s="23" t="str">
        <f t="shared" si="60"/>
        <v/>
      </c>
      <c r="D485" s="23" t="str">
        <f t="shared" si="60"/>
        <v/>
      </c>
      <c r="E485" s="23" t="str">
        <f t="shared" si="60"/>
        <v/>
      </c>
      <c r="F485" s="23" t="str">
        <f t="shared" si="60"/>
        <v/>
      </c>
      <c r="G485" s="23" t="str">
        <f t="shared" si="60"/>
        <v/>
      </c>
      <c r="H485" s="23" t="str">
        <f t="shared" si="60"/>
        <v/>
      </c>
      <c r="I485" s="23" t="str">
        <f t="shared" si="60"/>
        <v/>
      </c>
      <c r="J485" s="23" t="str">
        <f t="shared" si="60"/>
        <v/>
      </c>
      <c r="K485" s="23" t="str">
        <f t="shared" si="60"/>
        <v/>
      </c>
      <c r="L485" s="23">
        <f t="shared" si="60"/>
        <v>227105</v>
      </c>
      <c r="M485" s="23">
        <f t="shared" si="60"/>
        <v>218801</v>
      </c>
      <c r="N485" s="23">
        <f t="shared" si="60"/>
        <v>165662</v>
      </c>
      <c r="O485" s="23">
        <f t="shared" si="60"/>
        <v>344407</v>
      </c>
      <c r="P485" s="21"/>
      <c r="Q485" s="25" t="s">
        <v>264</v>
      </c>
    </row>
    <row r="486" spans="1:17" x14ac:dyDescent="0.3">
      <c r="B486" s="23" t="str">
        <f t="shared" si="60"/>
        <v/>
      </c>
      <c r="C486" s="23" t="str">
        <f t="shared" si="60"/>
        <v/>
      </c>
      <c r="D486" s="23" t="str">
        <f t="shared" si="60"/>
        <v/>
      </c>
      <c r="E486" s="23" t="str">
        <f t="shared" si="60"/>
        <v/>
      </c>
      <c r="F486" s="23" t="str">
        <f t="shared" si="60"/>
        <v/>
      </c>
      <c r="G486" s="23" t="str">
        <f t="shared" si="60"/>
        <v/>
      </c>
      <c r="H486" s="23" t="str">
        <f t="shared" si="60"/>
        <v/>
      </c>
      <c r="I486" s="23" t="str">
        <f t="shared" si="60"/>
        <v/>
      </c>
      <c r="J486" s="23" t="str">
        <f t="shared" si="60"/>
        <v/>
      </c>
      <c r="K486" s="23" t="str">
        <f t="shared" si="60"/>
        <v/>
      </c>
      <c r="L486" s="23">
        <f t="shared" si="60"/>
        <v>223073</v>
      </c>
      <c r="M486" s="23">
        <f t="shared" si="60"/>
        <v>209377</v>
      </c>
      <c r="N486" s="23">
        <f t="shared" si="60"/>
        <v>183345</v>
      </c>
      <c r="O486" s="23">
        <f t="shared" si="60"/>
        <v>482375</v>
      </c>
      <c r="P486" s="21"/>
      <c r="Q486" s="25" t="s">
        <v>265</v>
      </c>
    </row>
    <row r="487" spans="1:17" x14ac:dyDescent="0.3">
      <c r="B487" s="23" t="str">
        <f t="shared" si="60"/>
        <v/>
      </c>
      <c r="C487" s="23" t="str">
        <f t="shared" si="60"/>
        <v/>
      </c>
      <c r="D487" s="23" t="str">
        <f t="shared" si="60"/>
        <v/>
      </c>
      <c r="E487" s="23" t="str">
        <f t="shared" si="60"/>
        <v/>
      </c>
      <c r="F487" s="23" t="str">
        <f t="shared" si="60"/>
        <v/>
      </c>
      <c r="G487" s="23" t="str">
        <f t="shared" si="60"/>
        <v/>
      </c>
      <c r="H487" s="23" t="str">
        <f t="shared" si="60"/>
        <v/>
      </c>
      <c r="I487" s="23" t="str">
        <f t="shared" si="60"/>
        <v/>
      </c>
      <c r="J487" s="23" t="str">
        <f t="shared" si="60"/>
        <v/>
      </c>
      <c r="K487" s="23" t="str">
        <f t="shared" si="60"/>
        <v/>
      </c>
      <c r="L487" s="23">
        <f t="shared" si="60"/>
        <v>227529</v>
      </c>
      <c r="M487" s="23">
        <f t="shared" si="60"/>
        <v>188814</v>
      </c>
      <c r="N487" s="23">
        <f t="shared" si="60"/>
        <v>235297</v>
      </c>
      <c r="O487" s="23" t="str">
        <f t="shared" si="60"/>
        <v/>
      </c>
      <c r="P487" s="21"/>
      <c r="Q487" s="25" t="s">
        <v>266</v>
      </c>
    </row>
    <row r="488" spans="1:17" x14ac:dyDescent="0.3">
      <c r="B488" s="42" t="str">
        <f t="shared" si="60"/>
        <v/>
      </c>
      <c r="C488" s="42" t="str">
        <f t="shared" si="60"/>
        <v/>
      </c>
      <c r="D488" s="42" t="str">
        <f t="shared" si="60"/>
        <v/>
      </c>
      <c r="E488" s="42" t="str">
        <f t="shared" si="60"/>
        <v/>
      </c>
      <c r="F488" s="42" t="str">
        <f t="shared" si="60"/>
        <v/>
      </c>
      <c r="G488" s="42" t="str">
        <f t="shared" si="60"/>
        <v/>
      </c>
      <c r="H488" s="42" t="str">
        <f t="shared" si="60"/>
        <v/>
      </c>
      <c r="I488" s="42" t="str">
        <f t="shared" si="60"/>
        <v/>
      </c>
      <c r="J488" s="42" t="str">
        <f t="shared" si="60"/>
        <v/>
      </c>
      <c r="K488" s="42">
        <f t="shared" si="60"/>
        <v>207074</v>
      </c>
      <c r="L488" s="42">
        <f t="shared" si="60"/>
        <v>224905</v>
      </c>
      <c r="M488" s="42">
        <f t="shared" si="60"/>
        <v>173692</v>
      </c>
      <c r="N488" s="42">
        <f t="shared" si="60"/>
        <v>277320</v>
      </c>
      <c r="O488" s="42" t="str">
        <f t="shared" si="60"/>
        <v/>
      </c>
      <c r="P488" s="21"/>
      <c r="Q488" s="25" t="s">
        <v>272</v>
      </c>
    </row>
    <row r="489" spans="1:17" x14ac:dyDescent="0.3">
      <c r="B489" s="42">
        <f>SUM(B485:B488)</f>
        <v>0</v>
      </c>
      <c r="C489" s="42">
        <f t="shared" ref="C489:M489" si="61">SUM(C485:C488)</f>
        <v>0</v>
      </c>
      <c r="D489" s="42">
        <f t="shared" si="61"/>
        <v>0</v>
      </c>
      <c r="E489" s="42">
        <f t="shared" si="61"/>
        <v>0</v>
      </c>
      <c r="F489" s="42">
        <f t="shared" si="61"/>
        <v>0</v>
      </c>
      <c r="G489" s="42">
        <f t="shared" si="61"/>
        <v>0</v>
      </c>
      <c r="H489" s="42">
        <f t="shared" si="61"/>
        <v>0</v>
      </c>
      <c r="I489" s="42">
        <f t="shared" si="61"/>
        <v>0</v>
      </c>
      <c r="J489" s="42">
        <f t="shared" si="61"/>
        <v>0</v>
      </c>
      <c r="K489" s="42">
        <f t="shared" si="61"/>
        <v>207074</v>
      </c>
      <c r="L489" s="42">
        <f t="shared" si="61"/>
        <v>902612</v>
      </c>
      <c r="M489" s="42">
        <f t="shared" si="61"/>
        <v>790684</v>
      </c>
      <c r="N489" s="42">
        <f>IF(N486="",N485*4,IF(N487="",(N486+N485)*2,IF(N488="",((N487+N486+N485)/3)*4,SUM(N485:N488))))</f>
        <v>861624</v>
      </c>
      <c r="O489" s="42">
        <f>IF(O486="",O485*4,IF(O487="",(O486+O485)*2,IF(O488="",((O487+O486+O485)/3)*4,SUM(O485:O488))))</f>
        <v>1653564</v>
      </c>
      <c r="P489" s="21"/>
      <c r="Q489" s="25" t="s">
        <v>267</v>
      </c>
    </row>
    <row r="490" spans="1:17" s="48" customFormat="1" x14ac:dyDescent="0.3">
      <c r="A490" s="44"/>
      <c r="B490" s="45"/>
      <c r="C490" s="52" t="e">
        <f t="shared" ref="C490:O490" si="62">C489/B489-1</f>
        <v>#DIV/0!</v>
      </c>
      <c r="D490" s="52" t="e">
        <f t="shared" si="62"/>
        <v>#DIV/0!</v>
      </c>
      <c r="E490" s="52" t="e">
        <f t="shared" si="62"/>
        <v>#DIV/0!</v>
      </c>
      <c r="F490" s="52" t="e">
        <f t="shared" si="62"/>
        <v>#DIV/0!</v>
      </c>
      <c r="G490" s="52" t="e">
        <f t="shared" si="62"/>
        <v>#DIV/0!</v>
      </c>
      <c r="H490" s="52" t="e">
        <f t="shared" si="62"/>
        <v>#DIV/0!</v>
      </c>
      <c r="I490" s="52" t="e">
        <f t="shared" si="62"/>
        <v>#DIV/0!</v>
      </c>
      <c r="J490" s="52" t="e">
        <f t="shared" si="62"/>
        <v>#DIV/0!</v>
      </c>
      <c r="K490" s="52" t="e">
        <f t="shared" si="62"/>
        <v>#DIV/0!</v>
      </c>
      <c r="L490" s="52">
        <f t="shared" si="62"/>
        <v>3.358886195273187</v>
      </c>
      <c r="M490" s="52">
        <f t="shared" si="62"/>
        <v>-0.12400455566732993</v>
      </c>
      <c r="N490" s="52">
        <f t="shared" si="62"/>
        <v>8.9719786918667888E-2</v>
      </c>
      <c r="O490" s="52">
        <f t="shared" si="62"/>
        <v>0.91912481546475022</v>
      </c>
      <c r="P490" s="40"/>
      <c r="Q490" s="47" t="s">
        <v>273</v>
      </c>
    </row>
    <row r="491" spans="1:17" x14ac:dyDescent="0.3">
      <c r="B491" s="53" t="e">
        <f>B489/B$446</f>
        <v>#DIV/0!</v>
      </c>
      <c r="C491" s="54" t="e">
        <f>C489/C$446</f>
        <v>#DIV/0!</v>
      </c>
      <c r="D491" s="54" t="e">
        <f t="shared" ref="D491:O491" si="63">D489/D$446</f>
        <v>#DIV/0!</v>
      </c>
      <c r="E491" s="54" t="e">
        <f t="shared" si="63"/>
        <v>#DIV/0!</v>
      </c>
      <c r="F491" s="54" t="e">
        <f t="shared" si="63"/>
        <v>#DIV/0!</v>
      </c>
      <c r="G491" s="54" t="e">
        <f t="shared" si="63"/>
        <v>#DIV/0!</v>
      </c>
      <c r="H491" s="54" t="e">
        <f t="shared" si="63"/>
        <v>#DIV/0!</v>
      </c>
      <c r="I491" s="54" t="e">
        <f t="shared" si="63"/>
        <v>#DIV/0!</v>
      </c>
      <c r="J491" s="54" t="e">
        <f t="shared" si="63"/>
        <v>#DIV/0!</v>
      </c>
      <c r="K491" s="54">
        <f t="shared" si="63"/>
        <v>0.11441729846510448</v>
      </c>
      <c r="L491" s="54">
        <f t="shared" si="63"/>
        <v>0.11053170972500796</v>
      </c>
      <c r="M491" s="54">
        <f t="shared" si="63"/>
        <v>0.11533860961867907</v>
      </c>
      <c r="N491" s="55">
        <f t="shared" si="63"/>
        <v>9.8139635964031052E-2</v>
      </c>
      <c r="O491" s="55">
        <f t="shared" si="63"/>
        <v>0.12619920859711903</v>
      </c>
      <c r="P491" s="21"/>
      <c r="Q491" s="27" t="s">
        <v>268</v>
      </c>
    </row>
    <row r="492" spans="1:17" x14ac:dyDescent="0.3">
      <c r="B492" s="36" t="s">
        <v>276</v>
      </c>
      <c r="C492" s="36"/>
      <c r="D492" s="36"/>
      <c r="E492" s="36"/>
      <c r="F492" s="36"/>
      <c r="G492" s="36"/>
      <c r="H492" s="36"/>
      <c r="I492" s="36"/>
      <c r="J492" s="36"/>
      <c r="K492" s="36"/>
      <c r="L492" s="36"/>
      <c r="M492" s="36"/>
      <c r="N492" s="36"/>
      <c r="O492" s="36"/>
      <c r="P492" s="21"/>
      <c r="Q492" s="25"/>
    </row>
    <row r="493" spans="1:17" x14ac:dyDescent="0.3">
      <c r="B493" s="43" t="str">
        <f t="shared" ref="B493:O497" si="64">IFERROR(B442-B485,"")</f>
        <v/>
      </c>
      <c r="C493" s="43" t="str">
        <f t="shared" si="64"/>
        <v/>
      </c>
      <c r="D493" s="43" t="str">
        <f t="shared" si="64"/>
        <v/>
      </c>
      <c r="E493" s="43" t="str">
        <f t="shared" si="64"/>
        <v/>
      </c>
      <c r="F493" s="43" t="str">
        <f t="shared" si="64"/>
        <v/>
      </c>
      <c r="G493" s="43" t="str">
        <f t="shared" si="64"/>
        <v/>
      </c>
      <c r="H493" s="43" t="str">
        <f t="shared" si="64"/>
        <v/>
      </c>
      <c r="I493" s="43" t="str">
        <f t="shared" si="64"/>
        <v/>
      </c>
      <c r="J493" s="43" t="str">
        <f t="shared" si="64"/>
        <v/>
      </c>
      <c r="K493" s="43" t="str">
        <f t="shared" si="64"/>
        <v/>
      </c>
      <c r="L493" s="43">
        <f t="shared" si="64"/>
        <v>1858360</v>
      </c>
      <c r="M493" s="43">
        <f t="shared" si="64"/>
        <v>1681910</v>
      </c>
      <c r="N493" s="43">
        <f t="shared" si="64"/>
        <v>1559723</v>
      </c>
      <c r="O493" s="43">
        <f t="shared" si="64"/>
        <v>2763300</v>
      </c>
      <c r="P493" s="21"/>
      <c r="Q493" s="25" t="s">
        <v>264</v>
      </c>
    </row>
    <row r="494" spans="1:17" x14ac:dyDescent="0.3">
      <c r="B494" s="23" t="str">
        <f t="shared" si="64"/>
        <v/>
      </c>
      <c r="C494" s="23" t="str">
        <f t="shared" si="64"/>
        <v/>
      </c>
      <c r="D494" s="23" t="str">
        <f t="shared" si="64"/>
        <v/>
      </c>
      <c r="E494" s="23" t="str">
        <f t="shared" si="64"/>
        <v/>
      </c>
      <c r="F494" s="23" t="str">
        <f t="shared" si="64"/>
        <v/>
      </c>
      <c r="G494" s="23" t="str">
        <f t="shared" si="64"/>
        <v/>
      </c>
      <c r="H494" s="23" t="str">
        <f t="shared" si="64"/>
        <v/>
      </c>
      <c r="I494" s="23" t="str">
        <f t="shared" si="64"/>
        <v/>
      </c>
      <c r="J494" s="23" t="str">
        <f t="shared" si="64"/>
        <v/>
      </c>
      <c r="K494" s="23" t="str">
        <f t="shared" si="64"/>
        <v/>
      </c>
      <c r="L494" s="23">
        <f t="shared" si="64"/>
        <v>1838852</v>
      </c>
      <c r="M494" s="23">
        <f t="shared" si="64"/>
        <v>1414570</v>
      </c>
      <c r="N494" s="23">
        <f t="shared" si="64"/>
        <v>1734096</v>
      </c>
      <c r="O494" s="23">
        <f t="shared" si="64"/>
        <v>2961322</v>
      </c>
      <c r="P494" s="21"/>
      <c r="Q494" s="25" t="s">
        <v>265</v>
      </c>
    </row>
    <row r="495" spans="1:17" x14ac:dyDescent="0.3">
      <c r="B495" s="23" t="str">
        <f t="shared" si="64"/>
        <v/>
      </c>
      <c r="C495" s="23" t="str">
        <f t="shared" si="64"/>
        <v/>
      </c>
      <c r="D495" s="23" t="str">
        <f t="shared" si="64"/>
        <v/>
      </c>
      <c r="E495" s="23" t="str">
        <f t="shared" si="64"/>
        <v/>
      </c>
      <c r="F495" s="23" t="str">
        <f t="shared" si="64"/>
        <v/>
      </c>
      <c r="G495" s="23" t="str">
        <f t="shared" si="64"/>
        <v/>
      </c>
      <c r="H495" s="23" t="str">
        <f t="shared" si="64"/>
        <v/>
      </c>
      <c r="I495" s="23" t="str">
        <f t="shared" si="64"/>
        <v/>
      </c>
      <c r="J495" s="23" t="str">
        <f t="shared" si="64"/>
        <v/>
      </c>
      <c r="K495" s="23" t="str">
        <f t="shared" si="64"/>
        <v/>
      </c>
      <c r="L495" s="23">
        <f t="shared" si="64"/>
        <v>1730423</v>
      </c>
      <c r="M495" s="23">
        <f t="shared" si="64"/>
        <v>1435865</v>
      </c>
      <c r="N495" s="23">
        <f t="shared" si="64"/>
        <v>2071772</v>
      </c>
      <c r="O495" s="23" t="str">
        <f t="shared" si="64"/>
        <v/>
      </c>
      <c r="P495" s="21"/>
      <c r="Q495" s="25" t="s">
        <v>266</v>
      </c>
    </row>
    <row r="496" spans="1:17" x14ac:dyDescent="0.3">
      <c r="B496" s="42" t="str">
        <f t="shared" si="64"/>
        <v/>
      </c>
      <c r="C496" s="42" t="str">
        <f t="shared" si="64"/>
        <v/>
      </c>
      <c r="D496" s="42" t="str">
        <f t="shared" si="64"/>
        <v/>
      </c>
      <c r="E496" s="42" t="str">
        <f t="shared" si="64"/>
        <v/>
      </c>
      <c r="F496" s="42" t="str">
        <f t="shared" si="64"/>
        <v/>
      </c>
      <c r="G496" s="42" t="str">
        <f t="shared" si="64"/>
        <v/>
      </c>
      <c r="H496" s="42" t="str">
        <f t="shared" si="64"/>
        <v/>
      </c>
      <c r="I496" s="42" t="str">
        <f t="shared" si="64"/>
        <v/>
      </c>
      <c r="J496" s="42" t="str">
        <f t="shared" si="64"/>
        <v/>
      </c>
      <c r="K496" s="42">
        <f t="shared" si="64"/>
        <v>1602739.75</v>
      </c>
      <c r="L496" s="42">
        <f t="shared" si="64"/>
        <v>1835844</v>
      </c>
      <c r="M496" s="42">
        <f t="shared" si="64"/>
        <v>1532299</v>
      </c>
      <c r="N496" s="42">
        <f t="shared" si="64"/>
        <v>2552357</v>
      </c>
      <c r="O496" s="42" t="str">
        <f t="shared" si="64"/>
        <v/>
      </c>
      <c r="P496" s="21"/>
      <c r="Q496" s="25" t="s">
        <v>272</v>
      </c>
    </row>
    <row r="497" spans="1:17" x14ac:dyDescent="0.3">
      <c r="B497" s="43">
        <f t="shared" si="64"/>
        <v>0</v>
      </c>
      <c r="C497" s="43">
        <f t="shared" si="64"/>
        <v>0</v>
      </c>
      <c r="D497" s="43">
        <f t="shared" si="64"/>
        <v>0</v>
      </c>
      <c r="E497" s="43">
        <f t="shared" si="64"/>
        <v>0</v>
      </c>
      <c r="F497" s="43">
        <f t="shared" si="64"/>
        <v>0</v>
      </c>
      <c r="G497" s="43">
        <f t="shared" si="64"/>
        <v>0</v>
      </c>
      <c r="H497" s="43">
        <f t="shared" si="64"/>
        <v>0</v>
      </c>
      <c r="I497" s="43">
        <f t="shared" si="64"/>
        <v>0</v>
      </c>
      <c r="J497" s="43">
        <f t="shared" si="64"/>
        <v>0</v>
      </c>
      <c r="K497" s="43">
        <f t="shared" si="64"/>
        <v>1602739.75</v>
      </c>
      <c r="L497" s="43">
        <f t="shared" si="64"/>
        <v>7263479</v>
      </c>
      <c r="M497" s="43">
        <f t="shared" si="64"/>
        <v>6064644</v>
      </c>
      <c r="N497" s="43">
        <f t="shared" si="64"/>
        <v>7917948</v>
      </c>
      <c r="O497" s="43">
        <f t="shared" si="64"/>
        <v>11449244</v>
      </c>
      <c r="P497" s="21"/>
      <c r="Q497" s="25" t="s">
        <v>267</v>
      </c>
    </row>
    <row r="498" spans="1:17" x14ac:dyDescent="0.3">
      <c r="B498" s="52" t="e">
        <f t="shared" ref="B498:O498" si="65">B497/B$446</f>
        <v>#DIV/0!</v>
      </c>
      <c r="C498" s="52" t="e">
        <f t="shared" si="65"/>
        <v>#DIV/0!</v>
      </c>
      <c r="D498" s="52" t="e">
        <f t="shared" si="65"/>
        <v>#DIV/0!</v>
      </c>
      <c r="E498" s="52" t="e">
        <f t="shared" si="65"/>
        <v>#DIV/0!</v>
      </c>
      <c r="F498" s="52" t="e">
        <f t="shared" si="65"/>
        <v>#DIV/0!</v>
      </c>
      <c r="G498" s="52" t="e">
        <f t="shared" si="65"/>
        <v>#DIV/0!</v>
      </c>
      <c r="H498" s="52" t="e">
        <f t="shared" si="65"/>
        <v>#DIV/0!</v>
      </c>
      <c r="I498" s="52" t="e">
        <f t="shared" si="65"/>
        <v>#DIV/0!</v>
      </c>
      <c r="J498" s="52" t="e">
        <f t="shared" si="65"/>
        <v>#DIV/0!</v>
      </c>
      <c r="K498" s="52">
        <f t="shared" si="65"/>
        <v>0.88558270153489549</v>
      </c>
      <c r="L498" s="52">
        <f t="shared" si="65"/>
        <v>0.88946829027499208</v>
      </c>
      <c r="M498" s="52">
        <f t="shared" si="65"/>
        <v>0.88466139038132097</v>
      </c>
      <c r="N498" s="52">
        <f t="shared" si="65"/>
        <v>0.90186036403596892</v>
      </c>
      <c r="O498" s="52">
        <f t="shared" si="65"/>
        <v>0.87380079140288092</v>
      </c>
      <c r="P498" s="21"/>
      <c r="Q498" s="56" t="s">
        <v>277</v>
      </c>
    </row>
    <row r="499" spans="1:17" s="48" customFormat="1" x14ac:dyDescent="0.3">
      <c r="A499" s="44"/>
      <c r="B499" s="45"/>
      <c r="C499" s="52" t="e">
        <f t="shared" ref="C499:M499" si="66">C497/B497-1</f>
        <v>#DIV/0!</v>
      </c>
      <c r="D499" s="52" t="e">
        <f t="shared" si="66"/>
        <v>#DIV/0!</v>
      </c>
      <c r="E499" s="52" t="e">
        <f t="shared" si="66"/>
        <v>#DIV/0!</v>
      </c>
      <c r="F499" s="52" t="e">
        <f t="shared" si="66"/>
        <v>#DIV/0!</v>
      </c>
      <c r="G499" s="52" t="e">
        <f t="shared" si="66"/>
        <v>#DIV/0!</v>
      </c>
      <c r="H499" s="52" t="e">
        <f t="shared" si="66"/>
        <v>#DIV/0!</v>
      </c>
      <c r="I499" s="52" t="e">
        <f t="shared" si="66"/>
        <v>#DIV/0!</v>
      </c>
      <c r="J499" s="52" t="e">
        <f t="shared" si="66"/>
        <v>#DIV/0!</v>
      </c>
      <c r="K499" s="52" t="e">
        <f t="shared" si="66"/>
        <v>#DIV/0!</v>
      </c>
      <c r="L499" s="52">
        <f t="shared" si="66"/>
        <v>3.531914180078207</v>
      </c>
      <c r="M499" s="52">
        <f t="shared" si="66"/>
        <v>-0.16504969588264795</v>
      </c>
      <c r="N499" s="52">
        <f>N497/M497-1</f>
        <v>0.30559155656951997</v>
      </c>
      <c r="O499" s="52">
        <f>O497/N497-1</f>
        <v>0.44598625805574876</v>
      </c>
      <c r="P499" s="40"/>
      <c r="Q499" s="47" t="s">
        <v>273</v>
      </c>
    </row>
    <row r="500" spans="1:17" x14ac:dyDescent="0.3">
      <c r="B500" s="35" t="s">
        <v>146</v>
      </c>
      <c r="C500" s="35"/>
      <c r="D500" s="35"/>
      <c r="E500" s="35"/>
      <c r="F500" s="35"/>
      <c r="G500" s="35"/>
      <c r="H500" s="35"/>
      <c r="I500" s="35"/>
      <c r="J500" s="35"/>
      <c r="K500" s="35"/>
      <c r="L500" s="35"/>
      <c r="M500" s="35"/>
      <c r="N500" s="35"/>
      <c r="O500" s="35"/>
      <c r="P500" s="21"/>
      <c r="Q500" s="25"/>
    </row>
    <row r="501" spans="1:17" x14ac:dyDescent="0.3">
      <c r="B501" s="23" t="str">
        <f t="shared" ref="B501:O504" si="67">IFERROR(VLOOKUP($B$500,$127:$213,MATCH($Q501&amp;"/"&amp;B$347,$125:$125,0),FALSE),"")</f>
        <v/>
      </c>
      <c r="C501" s="23" t="str">
        <f t="shared" si="67"/>
        <v/>
      </c>
      <c r="D501" s="23" t="str">
        <f t="shared" si="67"/>
        <v/>
      </c>
      <c r="E501" s="23" t="str">
        <f t="shared" si="67"/>
        <v/>
      </c>
      <c r="F501" s="23" t="str">
        <f t="shared" si="67"/>
        <v/>
      </c>
      <c r="G501" s="23" t="str">
        <f t="shared" si="67"/>
        <v/>
      </c>
      <c r="H501" s="23" t="str">
        <f t="shared" si="67"/>
        <v/>
      </c>
      <c r="I501" s="23" t="str">
        <f t="shared" si="67"/>
        <v/>
      </c>
      <c r="J501" s="23" t="str">
        <f t="shared" si="67"/>
        <v/>
      </c>
      <c r="K501" s="23" t="str">
        <f t="shared" si="67"/>
        <v/>
      </c>
      <c r="L501" s="23">
        <f t="shared" si="67"/>
        <v>954650</v>
      </c>
      <c r="M501" s="23">
        <f t="shared" si="67"/>
        <v>904284</v>
      </c>
      <c r="N501" s="23">
        <f t="shared" si="67"/>
        <v>863594</v>
      </c>
      <c r="O501" s="23">
        <f t="shared" si="67"/>
        <v>1442116</v>
      </c>
      <c r="P501" s="21"/>
      <c r="Q501" s="25" t="s">
        <v>264</v>
      </c>
    </row>
    <row r="502" spans="1:17" x14ac:dyDescent="0.3">
      <c r="B502" s="23" t="str">
        <f t="shared" si="67"/>
        <v/>
      </c>
      <c r="C502" s="23" t="str">
        <f t="shared" si="67"/>
        <v/>
      </c>
      <c r="D502" s="23" t="str">
        <f t="shared" si="67"/>
        <v/>
      </c>
      <c r="E502" s="23" t="str">
        <f t="shared" si="67"/>
        <v/>
      </c>
      <c r="F502" s="23" t="str">
        <f t="shared" si="67"/>
        <v/>
      </c>
      <c r="G502" s="23" t="str">
        <f t="shared" si="67"/>
        <v/>
      </c>
      <c r="H502" s="23" t="str">
        <f t="shared" si="67"/>
        <v/>
      </c>
      <c r="I502" s="23" t="str">
        <f t="shared" si="67"/>
        <v/>
      </c>
      <c r="J502" s="23" t="str">
        <f t="shared" si="67"/>
        <v/>
      </c>
      <c r="K502" s="23" t="str">
        <f t="shared" si="67"/>
        <v/>
      </c>
      <c r="L502" s="23">
        <f t="shared" si="67"/>
        <v>937164</v>
      </c>
      <c r="M502" s="23">
        <f t="shared" si="67"/>
        <v>718203</v>
      </c>
      <c r="N502" s="23">
        <f t="shared" si="67"/>
        <v>1017332</v>
      </c>
      <c r="O502" s="23">
        <f t="shared" si="67"/>
        <v>1436179</v>
      </c>
      <c r="P502" s="21"/>
      <c r="Q502" s="25" t="s">
        <v>265</v>
      </c>
    </row>
    <row r="503" spans="1:17" x14ac:dyDescent="0.3">
      <c r="B503" s="23" t="str">
        <f t="shared" si="67"/>
        <v/>
      </c>
      <c r="C503" s="23" t="str">
        <f t="shared" si="67"/>
        <v/>
      </c>
      <c r="D503" s="23" t="str">
        <f t="shared" si="67"/>
        <v/>
      </c>
      <c r="E503" s="23" t="str">
        <f t="shared" si="67"/>
        <v/>
      </c>
      <c r="F503" s="23" t="str">
        <f t="shared" si="67"/>
        <v/>
      </c>
      <c r="G503" s="23" t="str">
        <f t="shared" si="67"/>
        <v/>
      </c>
      <c r="H503" s="23" t="str">
        <f t="shared" si="67"/>
        <v/>
      </c>
      <c r="I503" s="23" t="str">
        <f t="shared" si="67"/>
        <v/>
      </c>
      <c r="J503" s="23" t="str">
        <f t="shared" si="67"/>
        <v/>
      </c>
      <c r="K503" s="23" t="str">
        <f t="shared" si="67"/>
        <v/>
      </c>
      <c r="L503" s="23">
        <f t="shared" si="67"/>
        <v>934705</v>
      </c>
      <c r="M503" s="23">
        <f t="shared" si="67"/>
        <v>796838</v>
      </c>
      <c r="N503" s="23">
        <f t="shared" si="67"/>
        <v>1455346</v>
      </c>
      <c r="O503" s="23" t="str">
        <f t="shared" si="67"/>
        <v/>
      </c>
      <c r="P503" s="21"/>
      <c r="Q503" s="25" t="s">
        <v>266</v>
      </c>
    </row>
    <row r="504" spans="1:17" x14ac:dyDescent="0.3">
      <c r="B504" s="42" t="str">
        <f t="shared" si="67"/>
        <v/>
      </c>
      <c r="C504" s="42" t="str">
        <f t="shared" si="67"/>
        <v/>
      </c>
      <c r="D504" s="42" t="str">
        <f t="shared" si="67"/>
        <v/>
      </c>
      <c r="E504" s="42" t="str">
        <f t="shared" si="67"/>
        <v/>
      </c>
      <c r="F504" s="42" t="str">
        <f t="shared" si="67"/>
        <v/>
      </c>
      <c r="G504" s="42" t="str">
        <f t="shared" si="67"/>
        <v/>
      </c>
      <c r="H504" s="42" t="str">
        <f t="shared" si="67"/>
        <v/>
      </c>
      <c r="I504" s="42" t="str">
        <f t="shared" si="67"/>
        <v/>
      </c>
      <c r="J504" s="42" t="str">
        <f t="shared" si="67"/>
        <v/>
      </c>
      <c r="K504" s="42">
        <f t="shared" si="67"/>
        <v>838734.5</v>
      </c>
      <c r="L504" s="42">
        <f t="shared" si="67"/>
        <v>798743</v>
      </c>
      <c r="M504" s="42">
        <f t="shared" si="67"/>
        <v>866130</v>
      </c>
      <c r="N504" s="42">
        <f t="shared" si="67"/>
        <v>1562582</v>
      </c>
      <c r="O504" s="42" t="str">
        <f t="shared" si="67"/>
        <v/>
      </c>
      <c r="P504" s="21"/>
      <c r="Q504" s="25" t="s">
        <v>272</v>
      </c>
    </row>
    <row r="505" spans="1:17" x14ac:dyDescent="0.3">
      <c r="B505" s="42">
        <f>SUM(B501:B504)</f>
        <v>0</v>
      </c>
      <c r="C505" s="42">
        <f t="shared" ref="C505:M505" si="68">SUM(C501:C504)</f>
        <v>0</v>
      </c>
      <c r="D505" s="42">
        <f t="shared" si="68"/>
        <v>0</v>
      </c>
      <c r="E505" s="42">
        <f t="shared" si="68"/>
        <v>0</v>
      </c>
      <c r="F505" s="42">
        <f t="shared" si="68"/>
        <v>0</v>
      </c>
      <c r="G505" s="42">
        <f t="shared" si="68"/>
        <v>0</v>
      </c>
      <c r="H505" s="42">
        <f t="shared" si="68"/>
        <v>0</v>
      </c>
      <c r="I505" s="42">
        <f t="shared" si="68"/>
        <v>0</v>
      </c>
      <c r="J505" s="42">
        <f t="shared" si="68"/>
        <v>0</v>
      </c>
      <c r="K505" s="42">
        <f t="shared" si="68"/>
        <v>838734.5</v>
      </c>
      <c r="L505" s="42">
        <f t="shared" si="68"/>
        <v>3625262</v>
      </c>
      <c r="M505" s="42">
        <f t="shared" si="68"/>
        <v>3285455</v>
      </c>
      <c r="N505" s="42">
        <f>IF(N502="",N501*4,IF(N503="",(N502+N501)*2,IF(N504="",((N503+N502+N501)/3)*4,SUM(N501:N504))))</f>
        <v>4898854</v>
      </c>
      <c r="O505" s="42">
        <f>IF(O502="",O501*4,IF(O503="",(O502+O501)*2,IF(O504="",((O503+O502+O501)/3)*4,SUM(O501:O504))))</f>
        <v>5756590</v>
      </c>
      <c r="P505" s="21"/>
      <c r="Q505" s="25" t="s">
        <v>267</v>
      </c>
    </row>
    <row r="506" spans="1:17" x14ac:dyDescent="0.3">
      <c r="B506" s="55" t="e">
        <f t="shared" ref="B506:N506" si="69">B505/B$482</f>
        <v>#DIV/0!</v>
      </c>
      <c r="C506" s="55" t="e">
        <f t="shared" si="69"/>
        <v>#DIV/0!</v>
      </c>
      <c r="D506" s="55" t="e">
        <f t="shared" si="69"/>
        <v>#DIV/0!</v>
      </c>
      <c r="E506" s="55" t="e">
        <f t="shared" si="69"/>
        <v>#DIV/0!</v>
      </c>
      <c r="F506" s="55" t="e">
        <f t="shared" si="69"/>
        <v>#DIV/0!</v>
      </c>
      <c r="G506" s="55" t="e">
        <f t="shared" si="69"/>
        <v>#DIV/0!</v>
      </c>
      <c r="H506" s="55" t="e">
        <f t="shared" si="69"/>
        <v>#DIV/0!</v>
      </c>
      <c r="I506" s="55" t="e">
        <f t="shared" si="69"/>
        <v>#DIV/0!</v>
      </c>
      <c r="J506" s="55" t="e">
        <f t="shared" si="69"/>
        <v>#DIV/0!</v>
      </c>
      <c r="K506" s="55">
        <f t="shared" si="69"/>
        <v>0.34257622078858319</v>
      </c>
      <c r="L506" s="55">
        <f t="shared" si="69"/>
        <v>0.32977829220484112</v>
      </c>
      <c r="M506" s="55">
        <f t="shared" si="69"/>
        <v>0.32113266621274472</v>
      </c>
      <c r="N506" s="55">
        <f t="shared" si="69"/>
        <v>0.39908173435875172</v>
      </c>
      <c r="O506" s="55">
        <f>O505/O$482</f>
        <v>0.34472208881612437</v>
      </c>
      <c r="P506" s="21"/>
      <c r="Q506" s="27" t="s">
        <v>268</v>
      </c>
    </row>
    <row r="507" spans="1:17" s="48" customFormat="1" x14ac:dyDescent="0.3">
      <c r="A507" s="44"/>
      <c r="B507" s="45"/>
      <c r="C507" s="52" t="e">
        <f t="shared" ref="C507:M507" si="70">C505/B505-1</f>
        <v>#DIV/0!</v>
      </c>
      <c r="D507" s="52" t="e">
        <f t="shared" si="70"/>
        <v>#DIV/0!</v>
      </c>
      <c r="E507" s="52" t="e">
        <f t="shared" si="70"/>
        <v>#DIV/0!</v>
      </c>
      <c r="F507" s="52" t="e">
        <f t="shared" si="70"/>
        <v>#DIV/0!</v>
      </c>
      <c r="G507" s="52" t="e">
        <f t="shared" si="70"/>
        <v>#DIV/0!</v>
      </c>
      <c r="H507" s="52" t="e">
        <f t="shared" si="70"/>
        <v>#DIV/0!</v>
      </c>
      <c r="I507" s="52" t="e">
        <f t="shared" si="70"/>
        <v>#DIV/0!</v>
      </c>
      <c r="J507" s="52" t="e">
        <f t="shared" si="70"/>
        <v>#DIV/0!</v>
      </c>
      <c r="K507" s="52" t="e">
        <f t="shared" si="70"/>
        <v>#DIV/0!</v>
      </c>
      <c r="L507" s="52">
        <f t="shared" si="70"/>
        <v>3.3222998457795647</v>
      </c>
      <c r="M507" s="52">
        <f t="shared" si="70"/>
        <v>-9.3733087429267226E-2</v>
      </c>
      <c r="N507" s="52">
        <f>N505/M505-1</f>
        <v>0.49107323034404682</v>
      </c>
      <c r="O507" s="52">
        <f>O505/N505-1</f>
        <v>0.17508911267818972</v>
      </c>
      <c r="P507" s="40"/>
      <c r="Q507" s="47" t="s">
        <v>273</v>
      </c>
    </row>
    <row r="508" spans="1:17" x14ac:dyDescent="0.3">
      <c r="B508" s="36" t="s">
        <v>278</v>
      </c>
      <c r="C508" s="36"/>
      <c r="D508" s="36"/>
      <c r="E508" s="36"/>
      <c r="F508" s="36"/>
      <c r="G508" s="36"/>
      <c r="H508" s="36"/>
      <c r="I508" s="36"/>
      <c r="J508" s="36"/>
      <c r="K508" s="36"/>
      <c r="L508" s="36"/>
      <c r="M508" s="36"/>
      <c r="N508" s="36"/>
      <c r="O508" s="36"/>
      <c r="P508" s="21"/>
      <c r="Q508" s="25"/>
    </row>
    <row r="509" spans="1:17" x14ac:dyDescent="0.3">
      <c r="B509" s="43" t="str">
        <f t="shared" ref="B509:O513" si="71">IFERROR(B478-B501,"")</f>
        <v/>
      </c>
      <c r="C509" s="43" t="str">
        <f t="shared" si="71"/>
        <v/>
      </c>
      <c r="D509" s="43" t="str">
        <f t="shared" si="71"/>
        <v/>
      </c>
      <c r="E509" s="43" t="str">
        <f t="shared" si="71"/>
        <v/>
      </c>
      <c r="F509" s="43" t="str">
        <f t="shared" si="71"/>
        <v/>
      </c>
      <c r="G509" s="43" t="str">
        <f t="shared" si="71"/>
        <v/>
      </c>
      <c r="H509" s="43" t="str">
        <f t="shared" si="71"/>
        <v/>
      </c>
      <c r="I509" s="43" t="str">
        <f t="shared" si="71"/>
        <v/>
      </c>
      <c r="J509" s="43" t="str">
        <f t="shared" si="71"/>
        <v/>
      </c>
      <c r="K509" s="43" t="str">
        <f t="shared" si="71"/>
        <v/>
      </c>
      <c r="L509" s="43">
        <f t="shared" si="71"/>
        <v>1831789</v>
      </c>
      <c r="M509" s="43">
        <f t="shared" si="71"/>
        <v>1901796</v>
      </c>
      <c r="N509" s="43">
        <f t="shared" si="71"/>
        <v>1655638</v>
      </c>
      <c r="O509" s="43">
        <f>IFERROR(O478-O501,"")</f>
        <v>2517729</v>
      </c>
      <c r="P509" s="21"/>
      <c r="Q509" s="25" t="s">
        <v>264</v>
      </c>
    </row>
    <row r="510" spans="1:17" x14ac:dyDescent="0.3">
      <c r="B510" s="23" t="str">
        <f t="shared" si="71"/>
        <v/>
      </c>
      <c r="C510" s="23" t="str">
        <f t="shared" si="71"/>
        <v/>
      </c>
      <c r="D510" s="23" t="str">
        <f t="shared" si="71"/>
        <v/>
      </c>
      <c r="E510" s="23" t="str">
        <f t="shared" si="71"/>
        <v/>
      </c>
      <c r="F510" s="23" t="str">
        <f t="shared" si="71"/>
        <v/>
      </c>
      <c r="G510" s="23" t="str">
        <f t="shared" si="71"/>
        <v/>
      </c>
      <c r="H510" s="23" t="str">
        <f t="shared" si="71"/>
        <v/>
      </c>
      <c r="I510" s="23" t="str">
        <f t="shared" si="71"/>
        <v/>
      </c>
      <c r="J510" s="23" t="str">
        <f t="shared" si="71"/>
        <v/>
      </c>
      <c r="K510" s="23" t="str">
        <f t="shared" si="71"/>
        <v/>
      </c>
      <c r="L510" s="23">
        <f t="shared" si="71"/>
        <v>1688476</v>
      </c>
      <c r="M510" s="23">
        <f t="shared" si="71"/>
        <v>1736728</v>
      </c>
      <c r="N510" s="23">
        <f t="shared" si="71"/>
        <v>1729615</v>
      </c>
      <c r="O510" s="23">
        <f t="shared" si="71"/>
        <v>2953586</v>
      </c>
      <c r="P510" s="21"/>
      <c r="Q510" s="25" t="s">
        <v>265</v>
      </c>
    </row>
    <row r="511" spans="1:17" x14ac:dyDescent="0.3">
      <c r="B511" s="23" t="str">
        <f t="shared" si="71"/>
        <v/>
      </c>
      <c r="C511" s="23" t="str">
        <f t="shared" si="71"/>
        <v/>
      </c>
      <c r="D511" s="23" t="str">
        <f t="shared" si="71"/>
        <v/>
      </c>
      <c r="E511" s="23" t="str">
        <f t="shared" si="71"/>
        <v/>
      </c>
      <c r="F511" s="23" t="str">
        <f t="shared" si="71"/>
        <v/>
      </c>
      <c r="G511" s="23" t="str">
        <f t="shared" si="71"/>
        <v/>
      </c>
      <c r="H511" s="23" t="str">
        <f t="shared" si="71"/>
        <v/>
      </c>
      <c r="I511" s="23" t="str">
        <f t="shared" si="71"/>
        <v/>
      </c>
      <c r="J511" s="23" t="str">
        <f t="shared" si="71"/>
        <v/>
      </c>
      <c r="K511" s="23" t="str">
        <f t="shared" si="71"/>
        <v/>
      </c>
      <c r="L511" s="23">
        <f t="shared" si="71"/>
        <v>1756793</v>
      </c>
      <c r="M511" s="23">
        <f t="shared" si="71"/>
        <v>1669071</v>
      </c>
      <c r="N511" s="23">
        <f t="shared" si="71"/>
        <v>1822588</v>
      </c>
      <c r="O511" s="23" t="str">
        <f t="shared" si="71"/>
        <v/>
      </c>
      <c r="P511" s="21"/>
      <c r="Q511" s="25" t="s">
        <v>266</v>
      </c>
    </row>
    <row r="512" spans="1:17" x14ac:dyDescent="0.3">
      <c r="B512" s="42" t="str">
        <f t="shared" si="71"/>
        <v/>
      </c>
      <c r="C512" s="42" t="str">
        <f t="shared" si="71"/>
        <v/>
      </c>
      <c r="D512" s="42" t="str">
        <f t="shared" si="71"/>
        <v/>
      </c>
      <c r="E512" s="42" t="str">
        <f t="shared" si="71"/>
        <v/>
      </c>
      <c r="F512" s="42" t="str">
        <f t="shared" si="71"/>
        <v/>
      </c>
      <c r="G512" s="42" t="str">
        <f t="shared" si="71"/>
        <v/>
      </c>
      <c r="H512" s="42" t="str">
        <f t="shared" si="71"/>
        <v/>
      </c>
      <c r="I512" s="42" t="str">
        <f t="shared" si="71"/>
        <v/>
      </c>
      <c r="J512" s="42" t="str">
        <f t="shared" si="71"/>
        <v/>
      </c>
      <c r="K512" s="42">
        <f t="shared" si="71"/>
        <v>1609580.5</v>
      </c>
      <c r="L512" s="42">
        <f t="shared" si="71"/>
        <v>2090708</v>
      </c>
      <c r="M512" s="42">
        <f t="shared" si="71"/>
        <v>1637784</v>
      </c>
      <c r="N512" s="42">
        <f t="shared" si="71"/>
        <v>2168620</v>
      </c>
      <c r="O512" s="42" t="str">
        <f t="shared" si="71"/>
        <v/>
      </c>
      <c r="P512" s="21"/>
      <c r="Q512" s="25" t="s">
        <v>272</v>
      </c>
    </row>
    <row r="513" spans="1:17" x14ac:dyDescent="0.3">
      <c r="B513" s="43">
        <f t="shared" si="71"/>
        <v>0</v>
      </c>
      <c r="C513" s="43">
        <f t="shared" si="71"/>
        <v>0</v>
      </c>
      <c r="D513" s="43">
        <f t="shared" si="71"/>
        <v>0</v>
      </c>
      <c r="E513" s="43">
        <f t="shared" si="71"/>
        <v>0</v>
      </c>
      <c r="F513" s="43">
        <f t="shared" si="71"/>
        <v>0</v>
      </c>
      <c r="G513" s="43">
        <f t="shared" si="71"/>
        <v>0</v>
      </c>
      <c r="H513" s="43">
        <f t="shared" si="71"/>
        <v>0</v>
      </c>
      <c r="I513" s="43">
        <f t="shared" si="71"/>
        <v>0</v>
      </c>
      <c r="J513" s="43">
        <f t="shared" si="71"/>
        <v>0</v>
      </c>
      <c r="K513" s="43">
        <f t="shared" si="71"/>
        <v>1609580.5</v>
      </c>
      <c r="L513" s="43">
        <f t="shared" si="71"/>
        <v>7367766</v>
      </c>
      <c r="M513" s="43">
        <f t="shared" si="71"/>
        <v>6945379</v>
      </c>
      <c r="N513" s="43">
        <f t="shared" si="71"/>
        <v>7376461</v>
      </c>
      <c r="O513" s="43">
        <f t="shared" si="71"/>
        <v>10942630</v>
      </c>
      <c r="P513" s="21"/>
      <c r="Q513" s="25" t="s">
        <v>267</v>
      </c>
    </row>
    <row r="514" spans="1:17" x14ac:dyDescent="0.3">
      <c r="B514" s="52" t="e">
        <f t="shared" ref="B514:O514" si="72">B513/B$446</f>
        <v>#DIV/0!</v>
      </c>
      <c r="C514" s="52" t="e">
        <f t="shared" si="72"/>
        <v>#DIV/0!</v>
      </c>
      <c r="D514" s="52" t="e">
        <f t="shared" si="72"/>
        <v>#DIV/0!</v>
      </c>
      <c r="E514" s="52" t="e">
        <f t="shared" si="72"/>
        <v>#DIV/0!</v>
      </c>
      <c r="F514" s="52" t="e">
        <f t="shared" si="72"/>
        <v>#DIV/0!</v>
      </c>
      <c r="G514" s="52" t="e">
        <f t="shared" si="72"/>
        <v>#DIV/0!</v>
      </c>
      <c r="H514" s="52" t="e">
        <f t="shared" si="72"/>
        <v>#DIV/0!</v>
      </c>
      <c r="I514" s="52" t="e">
        <f t="shared" si="72"/>
        <v>#DIV/0!</v>
      </c>
      <c r="J514" s="52" t="e">
        <f t="shared" si="72"/>
        <v>#DIV/0!</v>
      </c>
      <c r="K514" s="52">
        <f t="shared" si="72"/>
        <v>0.88936251036881553</v>
      </c>
      <c r="L514" s="52">
        <f t="shared" si="72"/>
        <v>0.90223902721632665</v>
      </c>
      <c r="M514" s="52">
        <f t="shared" si="72"/>
        <v>1.0131359141386087</v>
      </c>
      <c r="N514" s="52">
        <f t="shared" si="72"/>
        <v>0.84018457847375705</v>
      </c>
      <c r="O514" s="52">
        <f t="shared" si="72"/>
        <v>0.83513625476310116</v>
      </c>
      <c r="P514" s="21"/>
      <c r="Q514" s="56" t="s">
        <v>277</v>
      </c>
    </row>
    <row r="515" spans="1:17" s="48" customFormat="1" x14ac:dyDescent="0.3">
      <c r="A515" s="44"/>
      <c r="B515" s="45"/>
      <c r="C515" s="52" t="e">
        <f t="shared" ref="C515:M515" si="73">C513/B513-1</f>
        <v>#DIV/0!</v>
      </c>
      <c r="D515" s="52" t="e">
        <f t="shared" si="73"/>
        <v>#DIV/0!</v>
      </c>
      <c r="E515" s="52" t="e">
        <f t="shared" si="73"/>
        <v>#DIV/0!</v>
      </c>
      <c r="F515" s="52" t="e">
        <f t="shared" si="73"/>
        <v>#DIV/0!</v>
      </c>
      <c r="G515" s="52" t="e">
        <f t="shared" si="73"/>
        <v>#DIV/0!</v>
      </c>
      <c r="H515" s="52" t="e">
        <f t="shared" si="73"/>
        <v>#DIV/0!</v>
      </c>
      <c r="I515" s="52" t="e">
        <f t="shared" si="73"/>
        <v>#DIV/0!</v>
      </c>
      <c r="J515" s="52" t="e">
        <f t="shared" si="73"/>
        <v>#DIV/0!</v>
      </c>
      <c r="K515" s="52" t="e">
        <f t="shared" si="73"/>
        <v>#DIV/0!</v>
      </c>
      <c r="L515" s="52">
        <f t="shared" si="73"/>
        <v>3.5774448683989402</v>
      </c>
      <c r="M515" s="52">
        <f t="shared" si="73"/>
        <v>-5.7329046552238472E-2</v>
      </c>
      <c r="N515" s="52">
        <f>N513/M513-1</f>
        <v>6.2067455210147671E-2</v>
      </c>
      <c r="O515" s="52">
        <f>O513/N513-1</f>
        <v>0.48345256621027355</v>
      </c>
      <c r="P515" s="40"/>
      <c r="Q515" s="47" t="s">
        <v>273</v>
      </c>
    </row>
    <row r="516" spans="1:17" x14ac:dyDescent="0.3">
      <c r="B516" s="35" t="s">
        <v>149</v>
      </c>
      <c r="C516" s="35"/>
      <c r="D516" s="35"/>
      <c r="E516" s="35"/>
      <c r="F516" s="35"/>
      <c r="G516" s="35"/>
      <c r="H516" s="35"/>
      <c r="I516" s="35"/>
      <c r="J516" s="35"/>
      <c r="K516" s="35"/>
      <c r="L516" s="35"/>
      <c r="M516" s="35"/>
      <c r="N516" s="35"/>
      <c r="O516" s="35"/>
      <c r="P516" s="21"/>
      <c r="Q516" s="25"/>
    </row>
    <row r="517" spans="1:17" x14ac:dyDescent="0.3">
      <c r="B517" s="23" t="str">
        <f t="shared" ref="B517:O520" si="74">IFERROR(VLOOKUP($B$516,$127:$213,MATCH($Q517&amp;"/"&amp;B$347,$125:$125,0),FALSE),"")</f>
        <v/>
      </c>
      <c r="C517" s="23" t="str">
        <f t="shared" si="74"/>
        <v/>
      </c>
      <c r="D517" s="23" t="str">
        <f t="shared" si="74"/>
        <v/>
      </c>
      <c r="E517" s="23" t="str">
        <f t="shared" si="74"/>
        <v/>
      </c>
      <c r="F517" s="23" t="str">
        <f t="shared" si="74"/>
        <v/>
      </c>
      <c r="G517" s="23" t="str">
        <f t="shared" si="74"/>
        <v/>
      </c>
      <c r="H517" s="23" t="str">
        <f t="shared" si="74"/>
        <v/>
      </c>
      <c r="I517" s="23" t="str">
        <f t="shared" si="74"/>
        <v/>
      </c>
      <c r="J517" s="23" t="str">
        <f t="shared" si="74"/>
        <v/>
      </c>
      <c r="K517" s="23" t="str">
        <f t="shared" si="74"/>
        <v/>
      </c>
      <c r="L517" s="23">
        <f t="shared" si="74"/>
        <v>194102</v>
      </c>
      <c r="M517" s="23">
        <f t="shared" si="74"/>
        <v>-174151</v>
      </c>
      <c r="N517" s="23">
        <f t="shared" si="74"/>
        <v>19960</v>
      </c>
      <c r="O517" s="23">
        <f t="shared" si="74"/>
        <v>207675</v>
      </c>
      <c r="P517" s="21"/>
      <c r="Q517" s="25" t="s">
        <v>264</v>
      </c>
    </row>
    <row r="518" spans="1:17" x14ac:dyDescent="0.3">
      <c r="B518" s="23" t="str">
        <f t="shared" si="74"/>
        <v/>
      </c>
      <c r="C518" s="23" t="str">
        <f t="shared" si="74"/>
        <v/>
      </c>
      <c r="D518" s="23" t="str">
        <f t="shared" si="74"/>
        <v/>
      </c>
      <c r="E518" s="23" t="str">
        <f t="shared" si="74"/>
        <v/>
      </c>
      <c r="F518" s="23" t="str">
        <f t="shared" si="74"/>
        <v/>
      </c>
      <c r="G518" s="23" t="str">
        <f t="shared" si="74"/>
        <v/>
      </c>
      <c r="H518" s="23" t="str">
        <f t="shared" si="74"/>
        <v/>
      </c>
      <c r="I518" s="23" t="str">
        <f t="shared" si="74"/>
        <v/>
      </c>
      <c r="J518" s="23" t="str">
        <f t="shared" si="74"/>
        <v/>
      </c>
      <c r="K518" s="23" t="str">
        <f t="shared" si="74"/>
        <v/>
      </c>
      <c r="L518" s="23">
        <f t="shared" si="74"/>
        <v>74329</v>
      </c>
      <c r="M518" s="23">
        <f t="shared" si="74"/>
        <v>-47947</v>
      </c>
      <c r="N518" s="23">
        <f t="shared" si="74"/>
        <v>30913</v>
      </c>
      <c r="O518" s="23">
        <f t="shared" si="74"/>
        <v>575440</v>
      </c>
      <c r="P518" s="21"/>
      <c r="Q518" s="25" t="s">
        <v>265</v>
      </c>
    </row>
    <row r="519" spans="1:17" x14ac:dyDescent="0.3">
      <c r="B519" s="23" t="str">
        <f t="shared" si="74"/>
        <v/>
      </c>
      <c r="C519" s="23" t="str">
        <f t="shared" si="74"/>
        <v/>
      </c>
      <c r="D519" s="23" t="str">
        <f t="shared" si="74"/>
        <v/>
      </c>
      <c r="E519" s="23" t="str">
        <f t="shared" si="74"/>
        <v/>
      </c>
      <c r="F519" s="23" t="str">
        <f t="shared" si="74"/>
        <v/>
      </c>
      <c r="G519" s="23" t="str">
        <f t="shared" si="74"/>
        <v/>
      </c>
      <c r="H519" s="23" t="str">
        <f t="shared" si="74"/>
        <v/>
      </c>
      <c r="I519" s="23" t="str">
        <f t="shared" si="74"/>
        <v/>
      </c>
      <c r="J519" s="23" t="str">
        <f t="shared" si="74"/>
        <v/>
      </c>
      <c r="K519" s="23" t="str">
        <f t="shared" si="74"/>
        <v/>
      </c>
      <c r="L519" s="23">
        <f t="shared" si="74"/>
        <v>-97256</v>
      </c>
      <c r="M519" s="23">
        <f t="shared" si="74"/>
        <v>-100714</v>
      </c>
      <c r="N519" s="23">
        <f t="shared" si="74"/>
        <v>-120819</v>
      </c>
      <c r="O519" s="23" t="str">
        <f t="shared" si="74"/>
        <v/>
      </c>
      <c r="P519" s="21"/>
      <c r="Q519" s="25" t="s">
        <v>266</v>
      </c>
    </row>
    <row r="520" spans="1:17" x14ac:dyDescent="0.3">
      <c r="B520" s="42" t="str">
        <f t="shared" si="74"/>
        <v/>
      </c>
      <c r="C520" s="42" t="str">
        <f t="shared" si="74"/>
        <v/>
      </c>
      <c r="D520" s="42" t="str">
        <f t="shared" si="74"/>
        <v/>
      </c>
      <c r="E520" s="42" t="str">
        <f t="shared" si="74"/>
        <v/>
      </c>
      <c r="F520" s="42" t="str">
        <f t="shared" si="74"/>
        <v/>
      </c>
      <c r="G520" s="42" t="str">
        <f t="shared" si="74"/>
        <v/>
      </c>
      <c r="H520" s="42" t="str">
        <f t="shared" si="74"/>
        <v/>
      </c>
      <c r="I520" s="42" t="str">
        <f t="shared" si="74"/>
        <v/>
      </c>
      <c r="J520" s="42" t="str">
        <f t="shared" si="74"/>
        <v/>
      </c>
      <c r="K520" s="42">
        <f t="shared" si="74"/>
        <v>138022</v>
      </c>
      <c r="L520" s="42">
        <f t="shared" si="74"/>
        <v>149838</v>
      </c>
      <c r="M520" s="42">
        <f t="shared" si="74"/>
        <v>-132293</v>
      </c>
      <c r="N520" s="42">
        <f t="shared" si="74"/>
        <v>148125</v>
      </c>
      <c r="O520" s="42" t="str">
        <f t="shared" si="74"/>
        <v/>
      </c>
      <c r="P520" s="21"/>
      <c r="Q520" s="25" t="s">
        <v>272</v>
      </c>
    </row>
    <row r="521" spans="1:17" x14ac:dyDescent="0.3">
      <c r="B521" s="42">
        <f>SUM(B517:B520)</f>
        <v>0</v>
      </c>
      <c r="C521" s="42">
        <f t="shared" ref="C521:M521" si="75">SUM(C517:C520)</f>
        <v>0</v>
      </c>
      <c r="D521" s="42">
        <f t="shared" si="75"/>
        <v>0</v>
      </c>
      <c r="E521" s="42">
        <f t="shared" si="75"/>
        <v>0</v>
      </c>
      <c r="F521" s="42">
        <f t="shared" si="75"/>
        <v>0</v>
      </c>
      <c r="G521" s="42">
        <f t="shared" si="75"/>
        <v>0</v>
      </c>
      <c r="H521" s="42">
        <f t="shared" si="75"/>
        <v>0</v>
      </c>
      <c r="I521" s="42">
        <f t="shared" si="75"/>
        <v>0</v>
      </c>
      <c r="J521" s="42">
        <f t="shared" si="75"/>
        <v>0</v>
      </c>
      <c r="K521" s="42">
        <f t="shared" si="75"/>
        <v>138022</v>
      </c>
      <c r="L521" s="42">
        <f t="shared" si="75"/>
        <v>321013</v>
      </c>
      <c r="M521" s="42">
        <f t="shared" si="75"/>
        <v>-455105</v>
      </c>
      <c r="N521" s="42">
        <f>IF(N518="",N517*4,IF(N519="",(N518+N517)*2,IF(N520="",((N519+N518+N517)/3)*4,SUM(N517:N520))))</f>
        <v>78179</v>
      </c>
      <c r="O521" s="42">
        <f>IF(O518="",O517*4,IF(O519="",(O518+O517)*2,IF(O520="",((O519+O518+O517)/3)*4,SUM(O517:O520))))</f>
        <v>1566230</v>
      </c>
      <c r="P521" s="21"/>
      <c r="Q521" s="25" t="s">
        <v>267</v>
      </c>
    </row>
    <row r="522" spans="1:17" x14ac:dyDescent="0.3">
      <c r="B522" s="55" t="e">
        <f t="shared" ref="B522:N522" si="76">B521/B$482</f>
        <v>#DIV/0!</v>
      </c>
      <c r="C522" s="55" t="e">
        <f t="shared" si="76"/>
        <v>#DIV/0!</v>
      </c>
      <c r="D522" s="55" t="e">
        <f t="shared" si="76"/>
        <v>#DIV/0!</v>
      </c>
      <c r="E522" s="55" t="e">
        <f t="shared" si="76"/>
        <v>#DIV/0!</v>
      </c>
      <c r="F522" s="55" t="e">
        <f t="shared" si="76"/>
        <v>#DIV/0!</v>
      </c>
      <c r="G522" s="55" t="e">
        <f t="shared" si="76"/>
        <v>#DIV/0!</v>
      </c>
      <c r="H522" s="55" t="e">
        <f t="shared" si="76"/>
        <v>#DIV/0!</v>
      </c>
      <c r="I522" s="55" t="e">
        <f t="shared" si="76"/>
        <v>#DIV/0!</v>
      </c>
      <c r="J522" s="55" t="e">
        <f t="shared" si="76"/>
        <v>#DIV/0!</v>
      </c>
      <c r="K522" s="55">
        <f t="shared" si="76"/>
        <v>5.6374281904085055E-2</v>
      </c>
      <c r="L522" s="55">
        <f t="shared" si="76"/>
        <v>2.920150844699022E-2</v>
      </c>
      <c r="M522" s="55">
        <f t="shared" si="76"/>
        <v>-4.4483665750025853E-2</v>
      </c>
      <c r="N522" s="55">
        <f t="shared" si="76"/>
        <v>6.3687978679162205E-3</v>
      </c>
      <c r="O522" s="55">
        <f>O521/O$482</f>
        <v>9.379060818409482E-2</v>
      </c>
      <c r="P522" s="21"/>
      <c r="Q522" s="27" t="s">
        <v>268</v>
      </c>
    </row>
    <row r="523" spans="1:17" s="48" customFormat="1" x14ac:dyDescent="0.3">
      <c r="A523" s="44"/>
      <c r="B523" s="45"/>
      <c r="C523" s="52" t="e">
        <f t="shared" ref="C523:M523" si="77">C521/B521-1</f>
        <v>#DIV/0!</v>
      </c>
      <c r="D523" s="52" t="e">
        <f t="shared" si="77"/>
        <v>#DIV/0!</v>
      </c>
      <c r="E523" s="52" t="e">
        <f t="shared" si="77"/>
        <v>#DIV/0!</v>
      </c>
      <c r="F523" s="52" t="e">
        <f t="shared" si="77"/>
        <v>#DIV/0!</v>
      </c>
      <c r="G523" s="52" t="e">
        <f t="shared" si="77"/>
        <v>#DIV/0!</v>
      </c>
      <c r="H523" s="52" t="e">
        <f t="shared" si="77"/>
        <v>#DIV/0!</v>
      </c>
      <c r="I523" s="52" t="e">
        <f t="shared" si="77"/>
        <v>#DIV/0!</v>
      </c>
      <c r="J523" s="52" t="e">
        <f t="shared" si="77"/>
        <v>#DIV/0!</v>
      </c>
      <c r="K523" s="52" t="e">
        <f t="shared" si="77"/>
        <v>#DIV/0!</v>
      </c>
      <c r="L523" s="52">
        <f t="shared" si="77"/>
        <v>1.3258103780556723</v>
      </c>
      <c r="M523" s="52">
        <f t="shared" si="77"/>
        <v>-2.4177151704136595</v>
      </c>
      <c r="N523" s="52">
        <f>N521/M521-1</f>
        <v>-1.1717823359444524</v>
      </c>
      <c r="O523" s="52">
        <f>O521/N521-1</f>
        <v>19.033896570690338</v>
      </c>
      <c r="P523" s="40"/>
      <c r="Q523" s="47" t="s">
        <v>273</v>
      </c>
    </row>
    <row r="524" spans="1:17" x14ac:dyDescent="0.3">
      <c r="B524" s="35" t="s">
        <v>279</v>
      </c>
      <c r="C524" s="35"/>
      <c r="D524" s="35"/>
      <c r="E524" s="35"/>
      <c r="F524" s="35"/>
      <c r="G524" s="35"/>
      <c r="H524" s="35"/>
      <c r="I524" s="35"/>
      <c r="J524" s="35"/>
      <c r="K524" s="35"/>
      <c r="L524" s="35"/>
      <c r="M524" s="35"/>
      <c r="N524" s="35"/>
      <c r="O524" s="35"/>
      <c r="P524" s="21"/>
      <c r="Q524" s="25"/>
    </row>
    <row r="525" spans="1:17" x14ac:dyDescent="0.3">
      <c r="B525" s="23" t="str">
        <f t="shared" ref="B525:O528" si="78">IFERROR(VLOOKUP($B$524,$127:$213,MATCH($Q525&amp;"/"&amp;B$347,$125:$125,0),FALSE),"")</f>
        <v/>
      </c>
      <c r="C525" s="23" t="str">
        <f t="shared" si="78"/>
        <v/>
      </c>
      <c r="D525" s="23" t="str">
        <f t="shared" si="78"/>
        <v/>
      </c>
      <c r="E525" s="23" t="str">
        <f t="shared" si="78"/>
        <v/>
      </c>
      <c r="F525" s="23" t="str">
        <f t="shared" si="78"/>
        <v/>
      </c>
      <c r="G525" s="23" t="str">
        <f t="shared" si="78"/>
        <v/>
      </c>
      <c r="H525" s="23" t="str">
        <f t="shared" si="78"/>
        <v/>
      </c>
      <c r="I525" s="23" t="str">
        <f t="shared" si="78"/>
        <v/>
      </c>
      <c r="J525" s="23" t="str">
        <f t="shared" si="78"/>
        <v/>
      </c>
      <c r="K525" s="23" t="str">
        <f t="shared" si="78"/>
        <v/>
      </c>
      <c r="L525" s="23" t="str">
        <f t="shared" si="78"/>
        <v/>
      </c>
      <c r="M525" s="23" t="str">
        <f t="shared" si="78"/>
        <v/>
      </c>
      <c r="N525" s="23" t="str">
        <f t="shared" si="78"/>
        <v/>
      </c>
      <c r="O525" s="23" t="str">
        <f t="shared" si="78"/>
        <v/>
      </c>
      <c r="P525" s="21"/>
      <c r="Q525" s="25" t="s">
        <v>264</v>
      </c>
    </row>
    <row r="526" spans="1:17" x14ac:dyDescent="0.3">
      <c r="B526" s="23" t="str">
        <f t="shared" si="78"/>
        <v/>
      </c>
      <c r="C526" s="23" t="str">
        <f t="shared" si="78"/>
        <v/>
      </c>
      <c r="D526" s="23" t="str">
        <f t="shared" si="78"/>
        <v/>
      </c>
      <c r="E526" s="23" t="str">
        <f t="shared" si="78"/>
        <v/>
      </c>
      <c r="F526" s="23" t="str">
        <f t="shared" si="78"/>
        <v/>
      </c>
      <c r="G526" s="23" t="str">
        <f t="shared" si="78"/>
        <v/>
      </c>
      <c r="H526" s="23" t="str">
        <f t="shared" si="78"/>
        <v/>
      </c>
      <c r="I526" s="23" t="str">
        <f t="shared" si="78"/>
        <v/>
      </c>
      <c r="J526" s="23" t="str">
        <f t="shared" si="78"/>
        <v/>
      </c>
      <c r="K526" s="23" t="str">
        <f t="shared" si="78"/>
        <v/>
      </c>
      <c r="L526" s="23" t="str">
        <f t="shared" si="78"/>
        <v/>
      </c>
      <c r="M526" s="23" t="str">
        <f t="shared" si="78"/>
        <v/>
      </c>
      <c r="N526" s="23" t="str">
        <f t="shared" si="78"/>
        <v/>
      </c>
      <c r="O526" s="23" t="str">
        <f t="shared" si="78"/>
        <v/>
      </c>
      <c r="P526" s="21"/>
      <c r="Q526" s="25" t="s">
        <v>265</v>
      </c>
    </row>
    <row r="527" spans="1:17" x14ac:dyDescent="0.3">
      <c r="B527" s="23" t="str">
        <f t="shared" si="78"/>
        <v/>
      </c>
      <c r="C527" s="23" t="str">
        <f t="shared" si="78"/>
        <v/>
      </c>
      <c r="D527" s="23" t="str">
        <f t="shared" si="78"/>
        <v/>
      </c>
      <c r="E527" s="23" t="str">
        <f t="shared" si="78"/>
        <v/>
      </c>
      <c r="F527" s="23" t="str">
        <f t="shared" si="78"/>
        <v/>
      </c>
      <c r="G527" s="23" t="str">
        <f t="shared" si="78"/>
        <v/>
      </c>
      <c r="H527" s="23" t="str">
        <f t="shared" si="78"/>
        <v/>
      </c>
      <c r="I527" s="23" t="str">
        <f t="shared" si="78"/>
        <v/>
      </c>
      <c r="J527" s="23" t="str">
        <f t="shared" si="78"/>
        <v/>
      </c>
      <c r="K527" s="23" t="str">
        <f t="shared" si="78"/>
        <v/>
      </c>
      <c r="L527" s="23" t="str">
        <f t="shared" si="78"/>
        <v/>
      </c>
      <c r="M527" s="23" t="str">
        <f t="shared" si="78"/>
        <v/>
      </c>
      <c r="N527" s="23" t="str">
        <f t="shared" si="78"/>
        <v/>
      </c>
      <c r="O527" s="23" t="str">
        <f t="shared" si="78"/>
        <v/>
      </c>
      <c r="P527" s="21"/>
      <c r="Q527" s="25" t="s">
        <v>266</v>
      </c>
    </row>
    <row r="528" spans="1:17" x14ac:dyDescent="0.3">
      <c r="B528" s="42" t="str">
        <f t="shared" si="78"/>
        <v/>
      </c>
      <c r="C528" s="42" t="str">
        <f t="shared" si="78"/>
        <v/>
      </c>
      <c r="D528" s="42" t="str">
        <f t="shared" si="78"/>
        <v/>
      </c>
      <c r="E528" s="42" t="str">
        <f t="shared" si="78"/>
        <v/>
      </c>
      <c r="F528" s="42" t="str">
        <f t="shared" si="78"/>
        <v/>
      </c>
      <c r="G528" s="42" t="str">
        <f t="shared" si="78"/>
        <v/>
      </c>
      <c r="H528" s="42" t="str">
        <f t="shared" si="78"/>
        <v/>
      </c>
      <c r="I528" s="42" t="str">
        <f t="shared" si="78"/>
        <v/>
      </c>
      <c r="J528" s="42" t="str">
        <f t="shared" si="78"/>
        <v/>
      </c>
      <c r="K528" s="42" t="str">
        <f t="shared" si="78"/>
        <v/>
      </c>
      <c r="L528" s="42" t="str">
        <f t="shared" si="78"/>
        <v/>
      </c>
      <c r="M528" s="42" t="str">
        <f t="shared" si="78"/>
        <v/>
      </c>
      <c r="N528" s="42" t="str">
        <f t="shared" si="78"/>
        <v/>
      </c>
      <c r="O528" s="42" t="str">
        <f t="shared" si="78"/>
        <v/>
      </c>
      <c r="P528" s="21"/>
      <c r="Q528" s="25" t="s">
        <v>272</v>
      </c>
    </row>
    <row r="529" spans="1:17" x14ac:dyDescent="0.3">
      <c r="B529" s="42">
        <f>SUM(B525:B528)</f>
        <v>0</v>
      </c>
      <c r="C529" s="42">
        <f t="shared" ref="C529:M529" si="79">SUM(C525:C528)</f>
        <v>0</v>
      </c>
      <c r="D529" s="42">
        <f t="shared" si="79"/>
        <v>0</v>
      </c>
      <c r="E529" s="42">
        <f t="shared" si="79"/>
        <v>0</v>
      </c>
      <c r="F529" s="42">
        <f t="shared" si="79"/>
        <v>0</v>
      </c>
      <c r="G529" s="42">
        <f t="shared" si="79"/>
        <v>0</v>
      </c>
      <c r="H529" s="42">
        <f t="shared" si="79"/>
        <v>0</v>
      </c>
      <c r="I529" s="42">
        <f t="shared" si="79"/>
        <v>0</v>
      </c>
      <c r="J529" s="42">
        <f t="shared" si="79"/>
        <v>0</v>
      </c>
      <c r="K529" s="42">
        <f t="shared" si="79"/>
        <v>0</v>
      </c>
      <c r="L529" s="42">
        <f t="shared" si="79"/>
        <v>0</v>
      </c>
      <c r="M529" s="42">
        <f t="shared" si="79"/>
        <v>0</v>
      </c>
      <c r="N529" s="42" t="e">
        <f>IF(N526="",N525*4,IF(N527="",(N526+N525)*2,IF(N528="",((N527+N526+N525)/3)*4,SUM(N525:N528))))</f>
        <v>#VALUE!</v>
      </c>
      <c r="O529" s="42" t="e">
        <f>IF(O526="",O525*4,IF(O527="",(O526+O525)*2,IF(O528="",((O527+O526+O525)/3)*4,SUM(O525:O528))))</f>
        <v>#VALUE!</v>
      </c>
      <c r="P529" s="21"/>
      <c r="Q529" s="25" t="s">
        <v>267</v>
      </c>
    </row>
    <row r="530" spans="1:17" x14ac:dyDescent="0.3">
      <c r="B530" s="55" t="e">
        <f t="shared" ref="B530:N530" si="80">B529/B$482</f>
        <v>#DIV/0!</v>
      </c>
      <c r="C530" s="55" t="e">
        <f t="shared" si="80"/>
        <v>#DIV/0!</v>
      </c>
      <c r="D530" s="55" t="e">
        <f t="shared" si="80"/>
        <v>#DIV/0!</v>
      </c>
      <c r="E530" s="55" t="e">
        <f t="shared" si="80"/>
        <v>#DIV/0!</v>
      </c>
      <c r="F530" s="55" t="e">
        <f t="shared" si="80"/>
        <v>#DIV/0!</v>
      </c>
      <c r="G530" s="55" t="e">
        <f t="shared" si="80"/>
        <v>#DIV/0!</v>
      </c>
      <c r="H530" s="55" t="e">
        <f t="shared" si="80"/>
        <v>#DIV/0!</v>
      </c>
      <c r="I530" s="55" t="e">
        <f t="shared" si="80"/>
        <v>#DIV/0!</v>
      </c>
      <c r="J530" s="55" t="e">
        <f t="shared" si="80"/>
        <v>#DIV/0!</v>
      </c>
      <c r="K530" s="55">
        <f t="shared" si="80"/>
        <v>0</v>
      </c>
      <c r="L530" s="55">
        <f t="shared" si="80"/>
        <v>0</v>
      </c>
      <c r="M530" s="55">
        <f t="shared" si="80"/>
        <v>0</v>
      </c>
      <c r="N530" s="55" t="e">
        <f t="shared" si="80"/>
        <v>#VALUE!</v>
      </c>
      <c r="O530" s="55" t="e">
        <f>O529/O$482</f>
        <v>#VALUE!</v>
      </c>
      <c r="P530" s="21"/>
      <c r="Q530" s="27" t="s">
        <v>268</v>
      </c>
    </row>
    <row r="531" spans="1:17" s="48" customFormat="1" x14ac:dyDescent="0.3">
      <c r="A531" s="44"/>
      <c r="B531" s="45"/>
      <c r="C531" s="52" t="e">
        <f t="shared" ref="C531:M531" si="81">C529/B529-1</f>
        <v>#DIV/0!</v>
      </c>
      <c r="D531" s="52" t="e">
        <f t="shared" si="81"/>
        <v>#DIV/0!</v>
      </c>
      <c r="E531" s="52" t="e">
        <f t="shared" si="81"/>
        <v>#DIV/0!</v>
      </c>
      <c r="F531" s="52" t="e">
        <f t="shared" si="81"/>
        <v>#DIV/0!</v>
      </c>
      <c r="G531" s="52" t="e">
        <f t="shared" si="81"/>
        <v>#DIV/0!</v>
      </c>
      <c r="H531" s="52" t="e">
        <f t="shared" si="81"/>
        <v>#DIV/0!</v>
      </c>
      <c r="I531" s="52" t="e">
        <f t="shared" si="81"/>
        <v>#DIV/0!</v>
      </c>
      <c r="J531" s="52" t="e">
        <f t="shared" si="81"/>
        <v>#DIV/0!</v>
      </c>
      <c r="K531" s="52" t="e">
        <f t="shared" si="81"/>
        <v>#DIV/0!</v>
      </c>
      <c r="L531" s="52" t="e">
        <f t="shared" si="81"/>
        <v>#DIV/0!</v>
      </c>
      <c r="M531" s="52" t="e">
        <f t="shared" si="81"/>
        <v>#DIV/0!</v>
      </c>
      <c r="N531" s="52" t="e">
        <f>N529/M529-1</f>
        <v>#VALUE!</v>
      </c>
      <c r="O531" s="52" t="e">
        <f>O529/N529-1</f>
        <v>#VALUE!</v>
      </c>
      <c r="P531" s="40"/>
      <c r="Q531" s="47" t="s">
        <v>273</v>
      </c>
    </row>
    <row r="532" spans="1:17" x14ac:dyDescent="0.3">
      <c r="B532" s="36" t="s">
        <v>280</v>
      </c>
      <c r="C532" s="36"/>
      <c r="D532" s="36"/>
      <c r="E532" s="36"/>
      <c r="F532" s="36"/>
      <c r="G532" s="36"/>
      <c r="H532" s="36"/>
      <c r="I532" s="36"/>
      <c r="J532" s="36"/>
      <c r="K532" s="36"/>
      <c r="L532" s="36"/>
      <c r="M532" s="36"/>
      <c r="N532" s="36"/>
      <c r="O532" s="36"/>
      <c r="P532" s="21"/>
      <c r="Q532" s="3"/>
    </row>
    <row r="533" spans="1:17" x14ac:dyDescent="0.3">
      <c r="B533" s="43" t="str">
        <f t="shared" ref="B533:O537" si="82">IFERROR(B478-B485-B501-B517-B525,"")</f>
        <v/>
      </c>
      <c r="C533" s="43" t="str">
        <f t="shared" si="82"/>
        <v/>
      </c>
      <c r="D533" s="43" t="str">
        <f t="shared" si="82"/>
        <v/>
      </c>
      <c r="E533" s="43" t="str">
        <f t="shared" si="82"/>
        <v/>
      </c>
      <c r="F533" s="43" t="str">
        <f t="shared" si="82"/>
        <v/>
      </c>
      <c r="G533" s="43" t="str">
        <f t="shared" si="82"/>
        <v/>
      </c>
      <c r="H533" s="43" t="str">
        <f t="shared" si="82"/>
        <v/>
      </c>
      <c r="I533" s="43" t="str">
        <f t="shared" si="82"/>
        <v/>
      </c>
      <c r="J533" s="43" t="str">
        <f t="shared" si="82"/>
        <v/>
      </c>
      <c r="K533" s="43" t="str">
        <f t="shared" si="82"/>
        <v/>
      </c>
      <c r="L533" s="43" t="str">
        <f t="shared" si="82"/>
        <v/>
      </c>
      <c r="M533" s="43" t="str">
        <f t="shared" si="82"/>
        <v/>
      </c>
      <c r="N533" s="43" t="str">
        <f t="shared" si="82"/>
        <v/>
      </c>
      <c r="O533" s="43" t="str">
        <f>IFERROR(O478-O485-O501-O517-O525,"")</f>
        <v/>
      </c>
      <c r="P533" s="21"/>
      <c r="Q533" s="25" t="s">
        <v>264</v>
      </c>
    </row>
    <row r="534" spans="1:17" x14ac:dyDescent="0.3">
      <c r="B534" s="23" t="str">
        <f t="shared" si="82"/>
        <v/>
      </c>
      <c r="C534" s="23" t="str">
        <f t="shared" si="82"/>
        <v/>
      </c>
      <c r="D534" s="23" t="str">
        <f t="shared" si="82"/>
        <v/>
      </c>
      <c r="E534" s="23" t="str">
        <f t="shared" si="82"/>
        <v/>
      </c>
      <c r="F534" s="23" t="str">
        <f t="shared" si="82"/>
        <v/>
      </c>
      <c r="G534" s="23" t="str">
        <f t="shared" si="82"/>
        <v/>
      </c>
      <c r="H534" s="23" t="str">
        <f t="shared" si="82"/>
        <v/>
      </c>
      <c r="I534" s="23" t="str">
        <f t="shared" si="82"/>
        <v/>
      </c>
      <c r="J534" s="23" t="str">
        <f t="shared" si="82"/>
        <v/>
      </c>
      <c r="K534" s="23" t="str">
        <f t="shared" si="82"/>
        <v/>
      </c>
      <c r="L534" s="23" t="str">
        <f t="shared" si="82"/>
        <v/>
      </c>
      <c r="M534" s="23" t="str">
        <f t="shared" si="82"/>
        <v/>
      </c>
      <c r="N534" s="23" t="str">
        <f t="shared" si="82"/>
        <v/>
      </c>
      <c r="O534" s="23" t="str">
        <f t="shared" si="82"/>
        <v/>
      </c>
      <c r="P534" s="21"/>
      <c r="Q534" s="25" t="s">
        <v>265</v>
      </c>
    </row>
    <row r="535" spans="1:17" x14ac:dyDescent="0.3">
      <c r="B535" s="23" t="str">
        <f t="shared" si="82"/>
        <v/>
      </c>
      <c r="C535" s="23" t="str">
        <f t="shared" si="82"/>
        <v/>
      </c>
      <c r="D535" s="23" t="str">
        <f t="shared" si="82"/>
        <v/>
      </c>
      <c r="E535" s="23" t="str">
        <f t="shared" si="82"/>
        <v/>
      </c>
      <c r="F535" s="23" t="str">
        <f t="shared" si="82"/>
        <v/>
      </c>
      <c r="G535" s="23" t="str">
        <f t="shared" si="82"/>
        <v/>
      </c>
      <c r="H535" s="23" t="str">
        <f t="shared" si="82"/>
        <v/>
      </c>
      <c r="I535" s="23" t="str">
        <f t="shared" si="82"/>
        <v/>
      </c>
      <c r="J535" s="23" t="str">
        <f t="shared" si="82"/>
        <v/>
      </c>
      <c r="K535" s="23" t="str">
        <f t="shared" si="82"/>
        <v/>
      </c>
      <c r="L535" s="23" t="str">
        <f t="shared" si="82"/>
        <v/>
      </c>
      <c r="M535" s="23" t="str">
        <f t="shared" si="82"/>
        <v/>
      </c>
      <c r="N535" s="23" t="str">
        <f t="shared" si="82"/>
        <v/>
      </c>
      <c r="O535" s="23" t="str">
        <f t="shared" si="82"/>
        <v/>
      </c>
      <c r="P535" s="21"/>
      <c r="Q535" s="25" t="s">
        <v>266</v>
      </c>
    </row>
    <row r="536" spans="1:17" x14ac:dyDescent="0.3">
      <c r="B536" s="23" t="str">
        <f t="shared" si="82"/>
        <v/>
      </c>
      <c r="C536" s="42" t="str">
        <f t="shared" si="82"/>
        <v/>
      </c>
      <c r="D536" s="42" t="str">
        <f t="shared" si="82"/>
        <v/>
      </c>
      <c r="E536" s="42" t="str">
        <f t="shared" si="82"/>
        <v/>
      </c>
      <c r="F536" s="42" t="str">
        <f t="shared" si="82"/>
        <v/>
      </c>
      <c r="G536" s="42" t="str">
        <f t="shared" si="82"/>
        <v/>
      </c>
      <c r="H536" s="42" t="str">
        <f t="shared" si="82"/>
        <v/>
      </c>
      <c r="I536" s="42" t="str">
        <f t="shared" si="82"/>
        <v/>
      </c>
      <c r="J536" s="42" t="str">
        <f t="shared" si="82"/>
        <v/>
      </c>
      <c r="K536" s="42" t="str">
        <f t="shared" si="82"/>
        <v/>
      </c>
      <c r="L536" s="42" t="str">
        <f t="shared" si="82"/>
        <v/>
      </c>
      <c r="M536" s="42" t="str">
        <f t="shared" si="82"/>
        <v/>
      </c>
      <c r="N536" s="42" t="str">
        <f t="shared" si="82"/>
        <v/>
      </c>
      <c r="O536" s="42" t="str">
        <f t="shared" si="82"/>
        <v/>
      </c>
      <c r="P536" s="21"/>
      <c r="Q536" s="25" t="s">
        <v>272</v>
      </c>
    </row>
    <row r="537" spans="1:17" x14ac:dyDescent="0.3">
      <c r="B537" s="57">
        <f t="shared" si="82"/>
        <v>0</v>
      </c>
      <c r="C537" s="42">
        <f t="shared" si="82"/>
        <v>0</v>
      </c>
      <c r="D537" s="42">
        <f t="shared" si="82"/>
        <v>0</v>
      </c>
      <c r="E537" s="42">
        <f t="shared" si="82"/>
        <v>0</v>
      </c>
      <c r="F537" s="42">
        <f t="shared" si="82"/>
        <v>0</v>
      </c>
      <c r="G537" s="42">
        <f t="shared" si="82"/>
        <v>0</v>
      </c>
      <c r="H537" s="42">
        <f t="shared" si="82"/>
        <v>0</v>
      </c>
      <c r="I537" s="42">
        <f t="shared" si="82"/>
        <v>0</v>
      </c>
      <c r="J537" s="42">
        <f t="shared" si="82"/>
        <v>0</v>
      </c>
      <c r="K537" s="42">
        <f t="shared" si="82"/>
        <v>1264484.5</v>
      </c>
      <c r="L537" s="42">
        <f t="shared" si="82"/>
        <v>6144141</v>
      </c>
      <c r="M537" s="42">
        <f t="shared" si="82"/>
        <v>6609800</v>
      </c>
      <c r="N537" s="42" t="str">
        <f t="shared" si="82"/>
        <v/>
      </c>
      <c r="O537" s="42" t="str">
        <f t="shared" si="82"/>
        <v/>
      </c>
      <c r="P537" s="21"/>
      <c r="Q537" s="25" t="s">
        <v>267</v>
      </c>
    </row>
    <row r="538" spans="1:17" x14ac:dyDescent="0.3">
      <c r="B538" s="52" t="e">
        <f t="shared" ref="B538:O538" si="83">+B537/(B$446+B$454)</f>
        <v>#DIV/0!</v>
      </c>
      <c r="C538" s="52" t="e">
        <f t="shared" si="83"/>
        <v>#DIV/0!</v>
      </c>
      <c r="D538" s="52" t="e">
        <f t="shared" si="83"/>
        <v>#DIV/0!</v>
      </c>
      <c r="E538" s="52" t="e">
        <f t="shared" si="83"/>
        <v>#DIV/0!</v>
      </c>
      <c r="F538" s="52" t="e">
        <f t="shared" si="83"/>
        <v>#DIV/0!</v>
      </c>
      <c r="G538" s="52" t="e">
        <f t="shared" si="83"/>
        <v>#DIV/0!</v>
      </c>
      <c r="H538" s="52" t="e">
        <f t="shared" si="83"/>
        <v>#DIV/0!</v>
      </c>
      <c r="I538" s="52" t="e">
        <f t="shared" si="83"/>
        <v>#DIV/0!</v>
      </c>
      <c r="J538" s="52" t="e">
        <f t="shared" si="83"/>
        <v>#DIV/0!</v>
      </c>
      <c r="K538" s="52">
        <f t="shared" si="83"/>
        <v>0.69868211577020012</v>
      </c>
      <c r="L538" s="52">
        <f t="shared" si="83"/>
        <v>0.75239683221751996</v>
      </c>
      <c r="M538" s="52">
        <f t="shared" si="83"/>
        <v>0.96418435412572523</v>
      </c>
      <c r="N538" s="52" t="e">
        <f t="shared" si="83"/>
        <v>#VALUE!</v>
      </c>
      <c r="O538" s="52" t="e">
        <f t="shared" si="83"/>
        <v>#VALUE!</v>
      </c>
      <c r="P538" s="21"/>
      <c r="Q538" s="27" t="s">
        <v>281</v>
      </c>
    </row>
    <row r="539" spans="1:17" x14ac:dyDescent="0.3">
      <c r="B539" s="58" t="s">
        <v>154</v>
      </c>
      <c r="C539" s="58"/>
      <c r="D539" s="58"/>
      <c r="E539" s="58"/>
      <c r="F539" s="58"/>
      <c r="G539" s="58"/>
      <c r="H539" s="58"/>
      <c r="I539" s="58"/>
      <c r="J539" s="58"/>
      <c r="K539" s="58"/>
      <c r="L539" s="58"/>
      <c r="M539" s="58"/>
      <c r="N539" s="58"/>
      <c r="O539" s="58"/>
      <c r="P539" s="21"/>
      <c r="Q539" s="3"/>
    </row>
    <row r="540" spans="1:17" x14ac:dyDescent="0.3">
      <c r="B540" s="43" t="str">
        <f t="shared" ref="B540:O543" si="84">IFERROR(VLOOKUP($B$539,$127:$213,MATCH($Q540&amp;"/"&amp;B$347,$125:$125,0),FALSE),"")</f>
        <v/>
      </c>
      <c r="C540" s="43" t="str">
        <f t="shared" si="84"/>
        <v/>
      </c>
      <c r="D540" s="43" t="str">
        <f t="shared" si="84"/>
        <v/>
      </c>
      <c r="E540" s="43" t="str">
        <f t="shared" si="84"/>
        <v/>
      </c>
      <c r="F540" s="43" t="str">
        <f t="shared" si="84"/>
        <v/>
      </c>
      <c r="G540" s="43" t="str">
        <f t="shared" si="84"/>
        <v/>
      </c>
      <c r="H540" s="43" t="str">
        <f t="shared" si="84"/>
        <v/>
      </c>
      <c r="I540" s="43" t="str">
        <f t="shared" si="84"/>
        <v/>
      </c>
      <c r="J540" s="43" t="str">
        <f t="shared" si="84"/>
        <v/>
      </c>
      <c r="K540" s="43" t="str">
        <f t="shared" si="84"/>
        <v/>
      </c>
      <c r="L540" s="43">
        <f t="shared" si="84"/>
        <v>269581</v>
      </c>
      <c r="M540" s="43">
        <f t="shared" si="84"/>
        <v>422896</v>
      </c>
      <c r="N540" s="43">
        <f t="shared" si="84"/>
        <v>219347</v>
      </c>
      <c r="O540" s="43">
        <f t="shared" si="84"/>
        <v>324868</v>
      </c>
      <c r="P540" s="21"/>
      <c r="Q540" s="25" t="s">
        <v>264</v>
      </c>
    </row>
    <row r="541" spans="1:17" x14ac:dyDescent="0.3">
      <c r="B541" s="23" t="str">
        <f t="shared" si="84"/>
        <v/>
      </c>
      <c r="C541" s="23" t="str">
        <f t="shared" si="84"/>
        <v/>
      </c>
      <c r="D541" s="23" t="str">
        <f t="shared" si="84"/>
        <v/>
      </c>
      <c r="E541" s="23" t="str">
        <f t="shared" si="84"/>
        <v/>
      </c>
      <c r="F541" s="23" t="str">
        <f t="shared" si="84"/>
        <v/>
      </c>
      <c r="G541" s="23" t="str">
        <f t="shared" si="84"/>
        <v/>
      </c>
      <c r="H541" s="23" t="str">
        <f t="shared" si="84"/>
        <v/>
      </c>
      <c r="I541" s="23" t="str">
        <f t="shared" si="84"/>
        <v/>
      </c>
      <c r="J541" s="23" t="str">
        <f t="shared" si="84"/>
        <v/>
      </c>
      <c r="K541" s="23" t="str">
        <f t="shared" si="84"/>
        <v/>
      </c>
      <c r="L541" s="23">
        <f t="shared" si="84"/>
        <v>269184</v>
      </c>
      <c r="M541" s="23">
        <f t="shared" si="84"/>
        <v>314903</v>
      </c>
      <c r="N541" s="23">
        <f t="shared" si="84"/>
        <v>291255</v>
      </c>
      <c r="O541" s="23">
        <f t="shared" si="84"/>
        <v>342236</v>
      </c>
      <c r="P541" s="21"/>
      <c r="Q541" s="25" t="s">
        <v>265</v>
      </c>
    </row>
    <row r="542" spans="1:17" x14ac:dyDescent="0.3">
      <c r="B542" s="23" t="str">
        <f t="shared" si="84"/>
        <v/>
      </c>
      <c r="C542" s="23" t="str">
        <f t="shared" si="84"/>
        <v/>
      </c>
      <c r="D542" s="23" t="str">
        <f t="shared" si="84"/>
        <v/>
      </c>
      <c r="E542" s="23" t="str">
        <f t="shared" si="84"/>
        <v/>
      </c>
      <c r="F542" s="23" t="str">
        <f t="shared" si="84"/>
        <v/>
      </c>
      <c r="G542" s="23" t="str">
        <f t="shared" si="84"/>
        <v/>
      </c>
      <c r="H542" s="23" t="str">
        <f t="shared" si="84"/>
        <v/>
      </c>
      <c r="I542" s="23" t="str">
        <f t="shared" si="84"/>
        <v/>
      </c>
      <c r="J542" s="23" t="str">
        <f t="shared" si="84"/>
        <v/>
      </c>
      <c r="K542" s="23" t="str">
        <f t="shared" si="84"/>
        <v/>
      </c>
      <c r="L542" s="23">
        <f t="shared" si="84"/>
        <v>315761</v>
      </c>
      <c r="M542" s="23">
        <f t="shared" si="84"/>
        <v>306628</v>
      </c>
      <c r="N542" s="23">
        <f t="shared" si="84"/>
        <v>294551</v>
      </c>
      <c r="O542" s="23" t="str">
        <f t="shared" si="84"/>
        <v/>
      </c>
      <c r="P542" s="21"/>
      <c r="Q542" s="25" t="s">
        <v>266</v>
      </c>
    </row>
    <row r="543" spans="1:17" x14ac:dyDescent="0.3">
      <c r="B543" s="42" t="str">
        <f t="shared" si="84"/>
        <v/>
      </c>
      <c r="C543" s="42" t="str">
        <f t="shared" si="84"/>
        <v/>
      </c>
      <c r="D543" s="42" t="str">
        <f t="shared" si="84"/>
        <v/>
      </c>
      <c r="E543" s="42" t="str">
        <f t="shared" si="84"/>
        <v/>
      </c>
      <c r="F543" s="42" t="str">
        <f t="shared" si="84"/>
        <v/>
      </c>
      <c r="G543" s="42" t="str">
        <f t="shared" si="84"/>
        <v/>
      </c>
      <c r="H543" s="42" t="str">
        <f t="shared" si="84"/>
        <v/>
      </c>
      <c r="I543" s="42" t="str">
        <f t="shared" si="84"/>
        <v/>
      </c>
      <c r="J543" s="42" t="str">
        <f t="shared" si="84"/>
        <v/>
      </c>
      <c r="K543" s="42">
        <f t="shared" si="84"/>
        <v>238067.75</v>
      </c>
      <c r="L543" s="42">
        <f t="shared" si="84"/>
        <v>337312</v>
      </c>
      <c r="M543" s="42">
        <f t="shared" si="84"/>
        <v>308061</v>
      </c>
      <c r="N543" s="42">
        <f t="shared" si="84"/>
        <v>292177</v>
      </c>
      <c r="O543" s="42" t="str">
        <f t="shared" si="84"/>
        <v/>
      </c>
      <c r="P543" s="21"/>
      <c r="Q543" s="25" t="s">
        <v>272</v>
      </c>
    </row>
    <row r="544" spans="1:17" x14ac:dyDescent="0.3">
      <c r="B544" s="42">
        <f>SUM(B540:B543)</f>
        <v>0</v>
      </c>
      <c r="C544" s="42">
        <f t="shared" ref="C544:M544" si="85">SUM(C540:C543)</f>
        <v>0</v>
      </c>
      <c r="D544" s="42">
        <f t="shared" si="85"/>
        <v>0</v>
      </c>
      <c r="E544" s="42">
        <f t="shared" si="85"/>
        <v>0</v>
      </c>
      <c r="F544" s="42">
        <f t="shared" si="85"/>
        <v>0</v>
      </c>
      <c r="G544" s="42">
        <f t="shared" si="85"/>
        <v>0</v>
      </c>
      <c r="H544" s="42">
        <f t="shared" si="85"/>
        <v>0</v>
      </c>
      <c r="I544" s="42">
        <f t="shared" si="85"/>
        <v>0</v>
      </c>
      <c r="J544" s="42">
        <f t="shared" si="85"/>
        <v>0</v>
      </c>
      <c r="K544" s="42">
        <f t="shared" si="85"/>
        <v>238067.75</v>
      </c>
      <c r="L544" s="42">
        <f t="shared" si="85"/>
        <v>1191838</v>
      </c>
      <c r="M544" s="42">
        <f t="shared" si="85"/>
        <v>1352488</v>
      </c>
      <c r="N544" s="42">
        <f>IF(N541="",N540*4,IF(N542="",(N541+N540)*2,IF(N543="",((N542+N541+N540)/3)*4,SUM(N540:N543))))</f>
        <v>1097330</v>
      </c>
      <c r="O544" s="42">
        <f>IF(O541="",O540*4,IF(O542="",(O541+O540)*2,IF(O543="",((O542+O541+O540)/3)*4,SUM(O540:O543))))</f>
        <v>1334208</v>
      </c>
      <c r="P544" s="21"/>
      <c r="Q544" s="25" t="s">
        <v>267</v>
      </c>
    </row>
    <row r="545" spans="1:17" x14ac:dyDescent="0.3">
      <c r="B545" s="52" t="e">
        <f t="shared" ref="B545:M545" si="86">+B544/B$537</f>
        <v>#DIV/0!</v>
      </c>
      <c r="C545" s="52" t="e">
        <f t="shared" si="86"/>
        <v>#DIV/0!</v>
      </c>
      <c r="D545" s="52" t="e">
        <f t="shared" si="86"/>
        <v>#DIV/0!</v>
      </c>
      <c r="E545" s="52" t="e">
        <f t="shared" si="86"/>
        <v>#DIV/0!</v>
      </c>
      <c r="F545" s="52" t="e">
        <f t="shared" si="86"/>
        <v>#DIV/0!</v>
      </c>
      <c r="G545" s="52" t="e">
        <f t="shared" si="86"/>
        <v>#DIV/0!</v>
      </c>
      <c r="H545" s="52" t="e">
        <f t="shared" si="86"/>
        <v>#DIV/0!</v>
      </c>
      <c r="I545" s="52" t="e">
        <f t="shared" si="86"/>
        <v>#DIV/0!</v>
      </c>
      <c r="J545" s="52" t="e">
        <f t="shared" si="86"/>
        <v>#DIV/0!</v>
      </c>
      <c r="K545" s="52">
        <f t="shared" si="86"/>
        <v>0.18827257273616244</v>
      </c>
      <c r="L545" s="52">
        <f t="shared" si="86"/>
        <v>0.19397959779894375</v>
      </c>
      <c r="M545" s="52">
        <f t="shared" si="86"/>
        <v>0.20461859662924747</v>
      </c>
      <c r="N545" s="52" t="e">
        <f>+N544/N$537</f>
        <v>#VALUE!</v>
      </c>
      <c r="O545" s="52" t="e">
        <f>+O544/O$537</f>
        <v>#VALUE!</v>
      </c>
      <c r="P545" s="21"/>
      <c r="Q545" s="27" t="s">
        <v>282</v>
      </c>
    </row>
    <row r="546" spans="1:17" x14ac:dyDescent="0.3">
      <c r="B546" s="36" t="s">
        <v>171</v>
      </c>
      <c r="C546" s="36"/>
      <c r="D546" s="36"/>
      <c r="E546" s="36"/>
      <c r="F546" s="36"/>
      <c r="G546" s="36"/>
      <c r="H546" s="36"/>
      <c r="I546" s="36"/>
      <c r="J546" s="36"/>
      <c r="K546" s="36"/>
      <c r="L546" s="36"/>
      <c r="M546" s="36"/>
      <c r="N546" s="36"/>
      <c r="O546" s="36"/>
      <c r="P546" s="21"/>
      <c r="Q546" s="3"/>
    </row>
    <row r="547" spans="1:17" x14ac:dyDescent="0.3">
      <c r="B547" s="43" t="str">
        <f t="shared" ref="B547:O550" si="87">IFERROR(VLOOKUP($B$546,$127:$213,MATCH($Q547&amp;"/"&amp;B$347,$125:$125,0),FALSE),"")</f>
        <v/>
      </c>
      <c r="C547" s="43" t="str">
        <f t="shared" si="87"/>
        <v/>
      </c>
      <c r="D547" s="43" t="str">
        <f t="shared" si="87"/>
        <v/>
      </c>
      <c r="E547" s="43" t="str">
        <f t="shared" si="87"/>
        <v/>
      </c>
      <c r="F547" s="43" t="str">
        <f t="shared" si="87"/>
        <v/>
      </c>
      <c r="G547" s="43" t="str">
        <f t="shared" si="87"/>
        <v/>
      </c>
      <c r="H547" s="43" t="str">
        <f t="shared" si="87"/>
        <v/>
      </c>
      <c r="I547" s="43" t="str">
        <f t="shared" si="87"/>
        <v/>
      </c>
      <c r="J547" s="43" t="str">
        <f t="shared" si="87"/>
        <v/>
      </c>
      <c r="K547" s="43" t="str">
        <f t="shared" si="87"/>
        <v/>
      </c>
      <c r="L547" s="43">
        <f t="shared" si="87"/>
        <v>1032884</v>
      </c>
      <c r="M547" s="43">
        <f t="shared" si="87"/>
        <v>1360953</v>
      </c>
      <c r="N547" s="43">
        <f t="shared" si="87"/>
        <v>1035947</v>
      </c>
      <c r="O547" s="43">
        <f t="shared" si="87"/>
        <v>1200420</v>
      </c>
      <c r="P547" s="21"/>
      <c r="Q547" s="25" t="s">
        <v>264</v>
      </c>
    </row>
    <row r="548" spans="1:17" x14ac:dyDescent="0.3">
      <c r="B548" s="23" t="str">
        <f t="shared" si="87"/>
        <v/>
      </c>
      <c r="C548" s="23" t="str">
        <f t="shared" si="87"/>
        <v/>
      </c>
      <c r="D548" s="23" t="str">
        <f t="shared" si="87"/>
        <v/>
      </c>
      <c r="E548" s="23" t="str">
        <f t="shared" si="87"/>
        <v/>
      </c>
      <c r="F548" s="23" t="str">
        <f t="shared" si="87"/>
        <v/>
      </c>
      <c r="G548" s="23" t="str">
        <f t="shared" si="87"/>
        <v/>
      </c>
      <c r="H548" s="23" t="str">
        <f t="shared" si="87"/>
        <v/>
      </c>
      <c r="I548" s="23" t="str">
        <f t="shared" si="87"/>
        <v/>
      </c>
      <c r="J548" s="23" t="str">
        <f t="shared" si="87"/>
        <v/>
      </c>
      <c r="K548" s="23" t="str">
        <f t="shared" si="87"/>
        <v/>
      </c>
      <c r="L548" s="23">
        <f t="shared" si="87"/>
        <v>982252</v>
      </c>
      <c r="M548" s="23">
        <f t="shared" si="87"/>
        <v>1106068</v>
      </c>
      <c r="N548" s="23">
        <f t="shared" si="87"/>
        <v>1041616</v>
      </c>
      <c r="O548" s="23">
        <f t="shared" si="87"/>
        <v>1146344</v>
      </c>
      <c r="P548" s="21"/>
      <c r="Q548" s="25" t="s">
        <v>265</v>
      </c>
    </row>
    <row r="549" spans="1:17" x14ac:dyDescent="0.3">
      <c r="B549" s="23" t="str">
        <f t="shared" si="87"/>
        <v/>
      </c>
      <c r="C549" s="23" t="str">
        <f t="shared" si="87"/>
        <v/>
      </c>
      <c r="D549" s="23" t="str">
        <f t="shared" si="87"/>
        <v/>
      </c>
      <c r="E549" s="23" t="str">
        <f t="shared" si="87"/>
        <v/>
      </c>
      <c r="F549" s="23" t="str">
        <f t="shared" si="87"/>
        <v/>
      </c>
      <c r="G549" s="23" t="str">
        <f t="shared" si="87"/>
        <v/>
      </c>
      <c r="H549" s="23" t="str">
        <f t="shared" si="87"/>
        <v/>
      </c>
      <c r="I549" s="23" t="str">
        <f t="shared" si="87"/>
        <v/>
      </c>
      <c r="J549" s="23" t="str">
        <f t="shared" si="87"/>
        <v/>
      </c>
      <c r="K549" s="23" t="str">
        <f t="shared" si="87"/>
        <v/>
      </c>
      <c r="L549" s="23">
        <f t="shared" si="87"/>
        <v>1204014</v>
      </c>
      <c r="M549" s="23">
        <f t="shared" si="87"/>
        <v>1111606</v>
      </c>
      <c r="N549" s="23">
        <f t="shared" si="87"/>
        <v>1185627</v>
      </c>
      <c r="O549" s="23" t="str">
        <f t="shared" si="87"/>
        <v/>
      </c>
      <c r="P549" s="21"/>
      <c r="Q549" s="25" t="s">
        <v>266</v>
      </c>
    </row>
    <row r="550" spans="1:17" x14ac:dyDescent="0.3">
      <c r="B550" s="23" t="str">
        <f t="shared" si="87"/>
        <v/>
      </c>
      <c r="C550" s="42" t="str">
        <f t="shared" si="87"/>
        <v/>
      </c>
      <c r="D550" s="42" t="str">
        <f t="shared" si="87"/>
        <v/>
      </c>
      <c r="E550" s="42" t="str">
        <f t="shared" si="87"/>
        <v/>
      </c>
      <c r="F550" s="42" t="str">
        <f t="shared" si="87"/>
        <v/>
      </c>
      <c r="G550" s="42" t="str">
        <f t="shared" si="87"/>
        <v/>
      </c>
      <c r="H550" s="42" t="str">
        <f t="shared" si="87"/>
        <v/>
      </c>
      <c r="I550" s="42" t="str">
        <f t="shared" si="87"/>
        <v/>
      </c>
      <c r="J550" s="42" t="str">
        <f t="shared" si="87"/>
        <v/>
      </c>
      <c r="K550" s="42">
        <f t="shared" si="87"/>
        <v>939121.75</v>
      </c>
      <c r="L550" s="42">
        <f t="shared" si="87"/>
        <v>1289179</v>
      </c>
      <c r="M550" s="42">
        <f t="shared" si="87"/>
        <v>1143516</v>
      </c>
      <c r="N550" s="42">
        <f t="shared" si="87"/>
        <v>1212973</v>
      </c>
      <c r="O550" s="42" t="str">
        <f t="shared" si="87"/>
        <v/>
      </c>
      <c r="P550" s="21"/>
      <c r="Q550" s="25" t="s">
        <v>272</v>
      </c>
    </row>
    <row r="551" spans="1:17" x14ac:dyDescent="0.3">
      <c r="B551" s="59">
        <f>SUM(B547:B550)</f>
        <v>0</v>
      </c>
      <c r="C551" s="42">
        <f t="shared" ref="C551:M551" si="88">SUM(C547:C550)</f>
        <v>0</v>
      </c>
      <c r="D551" s="42">
        <f t="shared" si="88"/>
        <v>0</v>
      </c>
      <c r="E551" s="42">
        <f t="shared" si="88"/>
        <v>0</v>
      </c>
      <c r="F551" s="42">
        <f t="shared" si="88"/>
        <v>0</v>
      </c>
      <c r="G551" s="42">
        <f t="shared" si="88"/>
        <v>0</v>
      </c>
      <c r="H551" s="42">
        <f t="shared" si="88"/>
        <v>0</v>
      </c>
      <c r="I551" s="42">
        <f t="shared" si="88"/>
        <v>0</v>
      </c>
      <c r="J551" s="42">
        <f t="shared" si="88"/>
        <v>0</v>
      </c>
      <c r="K551" s="42">
        <f t="shared" si="88"/>
        <v>939121.75</v>
      </c>
      <c r="L551" s="42">
        <f t="shared" si="88"/>
        <v>4508329</v>
      </c>
      <c r="M551" s="42">
        <f t="shared" si="88"/>
        <v>4722143</v>
      </c>
      <c r="N551" s="42">
        <f>IF(N548="",N547*4,IF(N549="",(N548+N547)*2,IF(N550="",((N549+N548+N547)/3)*4,SUM(N547:N550))))</f>
        <v>4476163</v>
      </c>
      <c r="O551" s="42">
        <f>IF(O548="",O547*4,IF(O549="",(O548+O547)*2,IF(O550="",((O549+O548+O547)/3)*4,SUM(O547:O550))))</f>
        <v>4693528</v>
      </c>
      <c r="P551" s="21"/>
      <c r="Q551" s="25" t="s">
        <v>267</v>
      </c>
    </row>
    <row r="552" spans="1:17" x14ac:dyDescent="0.3">
      <c r="B552" s="52" t="e">
        <f t="shared" ref="B552:O552" si="89">+B551/(B$446+B$454)</f>
        <v>#DIV/0!</v>
      </c>
      <c r="C552" s="52" t="e">
        <f t="shared" si="89"/>
        <v>#DIV/0!</v>
      </c>
      <c r="D552" s="52" t="e">
        <f t="shared" si="89"/>
        <v>#DIV/0!</v>
      </c>
      <c r="E552" s="52" t="e">
        <f t="shared" si="89"/>
        <v>#DIV/0!</v>
      </c>
      <c r="F552" s="52" t="e">
        <f t="shared" si="89"/>
        <v>#DIV/0!</v>
      </c>
      <c r="G552" s="52" t="e">
        <f t="shared" si="89"/>
        <v>#DIV/0!</v>
      </c>
      <c r="H552" s="52" t="e">
        <f t="shared" si="89"/>
        <v>#DIV/0!</v>
      </c>
      <c r="I552" s="52" t="e">
        <f t="shared" si="89"/>
        <v>#DIV/0!</v>
      </c>
      <c r="J552" s="52" t="e">
        <f t="shared" si="89"/>
        <v>#DIV/0!</v>
      </c>
      <c r="K552" s="52">
        <f t="shared" si="89"/>
        <v>0.518905191210974</v>
      </c>
      <c r="L552" s="52">
        <f t="shared" si="89"/>
        <v>0.55207920166454183</v>
      </c>
      <c r="M552" s="52">
        <f t="shared" si="89"/>
        <v>0.6888281640207442</v>
      </c>
      <c r="N552" s="52" t="e">
        <f t="shared" si="89"/>
        <v>#VALUE!</v>
      </c>
      <c r="O552" s="52" t="e">
        <f t="shared" si="89"/>
        <v>#VALUE!</v>
      </c>
      <c r="P552" s="21"/>
      <c r="Q552" s="27" t="s">
        <v>283</v>
      </c>
    </row>
    <row r="553" spans="1:17" s="48" customFormat="1" x14ac:dyDescent="0.3">
      <c r="A553" s="44"/>
      <c r="B553" s="45"/>
      <c r="C553" s="26" t="e">
        <f t="shared" ref="C553:M553" si="90">C551/B551-1</f>
        <v>#DIV/0!</v>
      </c>
      <c r="D553" s="26" t="e">
        <f t="shared" si="90"/>
        <v>#DIV/0!</v>
      </c>
      <c r="E553" s="26" t="e">
        <f t="shared" si="90"/>
        <v>#DIV/0!</v>
      </c>
      <c r="F553" s="26" t="e">
        <f t="shared" si="90"/>
        <v>#DIV/0!</v>
      </c>
      <c r="G553" s="26" t="e">
        <f t="shared" si="90"/>
        <v>#DIV/0!</v>
      </c>
      <c r="H553" s="26" t="e">
        <f t="shared" si="90"/>
        <v>#DIV/0!</v>
      </c>
      <c r="I553" s="26" t="e">
        <f t="shared" si="90"/>
        <v>#DIV/0!</v>
      </c>
      <c r="J553" s="26" t="e">
        <f t="shared" si="90"/>
        <v>#DIV/0!</v>
      </c>
      <c r="K553" s="26" t="e">
        <f t="shared" si="90"/>
        <v>#DIV/0!</v>
      </c>
      <c r="L553" s="26">
        <f t="shared" si="90"/>
        <v>3.8005799035109131</v>
      </c>
      <c r="M553" s="26">
        <f t="shared" si="90"/>
        <v>4.7426441149259535E-2</v>
      </c>
      <c r="N553" s="26">
        <f>N551/M551-1</f>
        <v>-5.2090756251981341E-2</v>
      </c>
      <c r="O553" s="26">
        <f>O551/N551-1</f>
        <v>4.8560564036653764E-2</v>
      </c>
      <c r="P553" s="40"/>
      <c r="Q553" s="47" t="s">
        <v>273</v>
      </c>
    </row>
    <row r="554" spans="1:17" x14ac:dyDescent="0.3">
      <c r="B554" s="20" t="s">
        <v>284</v>
      </c>
      <c r="C554" s="20"/>
      <c r="D554" s="20"/>
      <c r="E554" s="20"/>
      <c r="F554" s="20"/>
      <c r="G554" s="20"/>
      <c r="H554" s="20"/>
      <c r="I554" s="20"/>
      <c r="J554" s="20"/>
      <c r="K554" s="20"/>
      <c r="L554" s="20"/>
      <c r="M554" s="20"/>
      <c r="N554" s="20"/>
      <c r="O554" s="20"/>
    </row>
    <row r="555" spans="1:17" x14ac:dyDescent="0.3">
      <c r="B555" s="60" t="s">
        <v>185</v>
      </c>
      <c r="C555" s="60"/>
      <c r="D555" s="60"/>
      <c r="E555" s="60"/>
      <c r="F555" s="60"/>
      <c r="G555" s="60"/>
      <c r="H555" s="60"/>
      <c r="I555" s="60"/>
      <c r="J555" s="60"/>
      <c r="K555" s="60"/>
      <c r="L555" s="60"/>
      <c r="M555" s="60"/>
      <c r="N555" s="60"/>
      <c r="O555" s="60"/>
    </row>
    <row r="556" spans="1:17" x14ac:dyDescent="0.3">
      <c r="B556" s="23" t="str">
        <f t="shared" ref="B556:O559" si="91">IFERROR(VLOOKUP($B$555,$218:$342,MATCH($Q556&amp;"/"&amp;B$347,$216:$216,0),FALSE),"")</f>
        <v/>
      </c>
      <c r="C556" s="23" t="str">
        <f t="shared" si="91"/>
        <v/>
      </c>
      <c r="D556" s="23" t="str">
        <f t="shared" si="91"/>
        <v/>
      </c>
      <c r="E556" s="23" t="str">
        <f t="shared" si="91"/>
        <v/>
      </c>
      <c r="F556" s="23" t="str">
        <f t="shared" si="91"/>
        <v/>
      </c>
      <c r="G556" s="23" t="str">
        <f t="shared" si="91"/>
        <v/>
      </c>
      <c r="H556" s="23" t="str">
        <f t="shared" si="91"/>
        <v/>
      </c>
      <c r="I556" s="23" t="str">
        <f t="shared" si="91"/>
        <v/>
      </c>
      <c r="J556" s="23" t="str">
        <f t="shared" si="91"/>
        <v/>
      </c>
      <c r="K556" s="23" t="str">
        <f t="shared" si="91"/>
        <v/>
      </c>
      <c r="L556" s="23">
        <f t="shared" si="91"/>
        <v>210484</v>
      </c>
      <c r="M556" s="23">
        <f t="shared" si="91"/>
        <v>216216</v>
      </c>
      <c r="N556" s="24">
        <f t="shared" si="91"/>
        <v>203129</v>
      </c>
      <c r="O556" s="24">
        <f t="shared" si="91"/>
        <v>215678</v>
      </c>
      <c r="P556" s="21"/>
      <c r="Q556" s="25" t="s">
        <v>264</v>
      </c>
    </row>
    <row r="557" spans="1:17" x14ac:dyDescent="0.3">
      <c r="B557" s="23" t="str">
        <f t="shared" si="91"/>
        <v/>
      </c>
      <c r="C557" s="23" t="str">
        <f t="shared" si="91"/>
        <v/>
      </c>
      <c r="D557" s="23" t="str">
        <f t="shared" si="91"/>
        <v/>
      </c>
      <c r="E557" s="23" t="str">
        <f t="shared" si="91"/>
        <v/>
      </c>
      <c r="F557" s="23" t="str">
        <f t="shared" si="91"/>
        <v/>
      </c>
      <c r="G557" s="23" t="str">
        <f t="shared" si="91"/>
        <v/>
      </c>
      <c r="H557" s="23" t="str">
        <f t="shared" si="91"/>
        <v/>
      </c>
      <c r="I557" s="23" t="str">
        <f t="shared" si="91"/>
        <v/>
      </c>
      <c r="J557" s="23" t="str">
        <f t="shared" si="91"/>
        <v/>
      </c>
      <c r="K557" s="23" t="str">
        <f t="shared" si="91"/>
        <v/>
      </c>
      <c r="L557" s="23">
        <f t="shared" si="91"/>
        <v>428413</v>
      </c>
      <c r="M557" s="23">
        <f t="shared" si="91"/>
        <v>431528</v>
      </c>
      <c r="N557" s="24">
        <f t="shared" si="91"/>
        <v>402709</v>
      </c>
      <c r="O557" s="24">
        <f t="shared" si="91"/>
        <v>437623</v>
      </c>
      <c r="P557" s="21"/>
      <c r="Q557" s="25" t="s">
        <v>265</v>
      </c>
    </row>
    <row r="558" spans="1:17" x14ac:dyDescent="0.3">
      <c r="B558" s="23" t="str">
        <f t="shared" si="91"/>
        <v/>
      </c>
      <c r="C558" s="23" t="str">
        <f t="shared" si="91"/>
        <v/>
      </c>
      <c r="D558" s="23" t="str">
        <f t="shared" si="91"/>
        <v/>
      </c>
      <c r="E558" s="23" t="str">
        <f t="shared" si="91"/>
        <v/>
      </c>
      <c r="F558" s="23" t="str">
        <f t="shared" si="91"/>
        <v/>
      </c>
      <c r="G558" s="23" t="str">
        <f t="shared" si="91"/>
        <v/>
      </c>
      <c r="H558" s="23" t="str">
        <f t="shared" si="91"/>
        <v/>
      </c>
      <c r="I558" s="23" t="str">
        <f t="shared" si="91"/>
        <v/>
      </c>
      <c r="J558" s="23" t="str">
        <f t="shared" si="91"/>
        <v/>
      </c>
      <c r="K558" s="23" t="str">
        <f t="shared" si="91"/>
        <v/>
      </c>
      <c r="L558" s="23">
        <f t="shared" si="91"/>
        <v>650726</v>
      </c>
      <c r="M558" s="23">
        <f t="shared" si="91"/>
        <v>642403</v>
      </c>
      <c r="N558" s="24">
        <f t="shared" si="91"/>
        <v>611470</v>
      </c>
      <c r="O558" s="24" t="str">
        <f t="shared" si="91"/>
        <v/>
      </c>
      <c r="P558" s="21"/>
      <c r="Q558" s="25" t="s">
        <v>266</v>
      </c>
    </row>
    <row r="559" spans="1:17" x14ac:dyDescent="0.3">
      <c r="B559" s="23" t="str">
        <f t="shared" si="91"/>
        <v/>
      </c>
      <c r="C559" s="23" t="str">
        <f t="shared" si="91"/>
        <v/>
      </c>
      <c r="D559" s="23" t="str">
        <f t="shared" si="91"/>
        <v/>
      </c>
      <c r="E559" s="23" t="str">
        <f t="shared" si="91"/>
        <v/>
      </c>
      <c r="F559" s="23" t="str">
        <f t="shared" si="91"/>
        <v/>
      </c>
      <c r="G559" s="23" t="str">
        <f t="shared" si="91"/>
        <v/>
      </c>
      <c r="H559" s="23" t="str">
        <f t="shared" si="91"/>
        <v/>
      </c>
      <c r="I559" s="23" t="str">
        <f t="shared" si="91"/>
        <v/>
      </c>
      <c r="J559" s="23" t="str">
        <f t="shared" si="91"/>
        <v/>
      </c>
      <c r="K559" s="23">
        <f t="shared" si="91"/>
        <v>229943</v>
      </c>
      <c r="L559" s="23">
        <f t="shared" si="91"/>
        <v>874177</v>
      </c>
      <c r="M559" s="23">
        <f t="shared" si="91"/>
        <v>846917</v>
      </c>
      <c r="N559" s="24">
        <f>IFERROR(VLOOKUP($B$555,$218:$342,MATCH($Q559&amp;"/"&amp;N$347,$216:$216,0),FALSE),IFERROR((VLOOKUP($B$555,$218:$342,MATCH($Q558&amp;"/"&amp;N$347,$216:$216,0),FALSE)/3)*4,IFERROR(VLOOKUP($B$555,$218:$342,MATCH($Q557&amp;"/"&amp;N$347,$216:$216,0),FALSE)*2,IFERROR(VLOOKUP($B$555,$218:$342,MATCH($Q556&amp;"/"&amp;N$347,$216:$216,0),FALSE)*4,""))))</f>
        <v>816963</v>
      </c>
      <c r="O559" s="24">
        <f>IFERROR(VLOOKUP($B$555,$218:$342,MATCH($Q559&amp;"/"&amp;O$347,$216:$216,0),FALSE),IFERROR((VLOOKUP($B$555,$218:$342,MATCH($Q558&amp;"/"&amp;O$347,$216:$216,0),FALSE)/3)*4,IFERROR(VLOOKUP($B$555,$218:$342,MATCH($Q557&amp;"/"&amp;O$347,$216:$216,0),FALSE)*2,IFERROR(VLOOKUP($B$555,$218:$342,MATCH($Q556&amp;"/"&amp;O$347,$216:$216,0),FALSE)*4,""))))</f>
        <v>875246</v>
      </c>
      <c r="P559" s="21"/>
      <c r="Q559" s="25" t="s">
        <v>267</v>
      </c>
    </row>
    <row r="560" spans="1:17" x14ac:dyDescent="0.3">
      <c r="B560" s="26" t="e">
        <f t="shared" ref="B560:O560" si="92">B559/(B$446+B454)</f>
        <v>#VALUE!</v>
      </c>
      <c r="C560" s="26" t="e">
        <f t="shared" si="92"/>
        <v>#VALUE!</v>
      </c>
      <c r="D560" s="26" t="e">
        <f t="shared" si="92"/>
        <v>#VALUE!</v>
      </c>
      <c r="E560" s="26" t="e">
        <f t="shared" si="92"/>
        <v>#VALUE!</v>
      </c>
      <c r="F560" s="26" t="e">
        <f t="shared" si="92"/>
        <v>#VALUE!</v>
      </c>
      <c r="G560" s="26" t="e">
        <f t="shared" si="92"/>
        <v>#VALUE!</v>
      </c>
      <c r="H560" s="26" t="e">
        <f t="shared" si="92"/>
        <v>#VALUE!</v>
      </c>
      <c r="I560" s="26" t="e">
        <f t="shared" si="92"/>
        <v>#VALUE!</v>
      </c>
      <c r="J560" s="26" t="e">
        <f t="shared" si="92"/>
        <v>#VALUE!</v>
      </c>
      <c r="K560" s="26">
        <f t="shared" si="92"/>
        <v>0.12705340535731924</v>
      </c>
      <c r="L560" s="26">
        <f t="shared" si="92"/>
        <v>0.10704962753905142</v>
      </c>
      <c r="M560" s="26">
        <f t="shared" si="92"/>
        <v>0.1235414264642042</v>
      </c>
      <c r="N560" s="26" t="e">
        <f t="shared" si="92"/>
        <v>#VALUE!</v>
      </c>
      <c r="O560" s="26" t="e">
        <f t="shared" si="92"/>
        <v>#VALUE!</v>
      </c>
      <c r="P560" s="21"/>
      <c r="Q560" s="27" t="s">
        <v>268</v>
      </c>
    </row>
    <row r="561" spans="2:17" x14ac:dyDescent="0.3">
      <c r="B561" s="20" t="s">
        <v>218</v>
      </c>
      <c r="C561" s="20"/>
      <c r="D561" s="20"/>
      <c r="E561" s="20"/>
      <c r="F561" s="20"/>
      <c r="G561" s="20"/>
      <c r="H561" s="20"/>
      <c r="I561" s="20"/>
      <c r="J561" s="20"/>
      <c r="K561" s="20"/>
      <c r="L561" s="20"/>
      <c r="M561" s="20"/>
      <c r="N561" s="20"/>
      <c r="O561" s="20"/>
    </row>
    <row r="562" spans="2:17" x14ac:dyDescent="0.3">
      <c r="B562" s="23" t="str">
        <f t="shared" ref="B562:O565" si="93">IFERROR(VLOOKUP($B$561,$218:$342,MATCH($Q562&amp;"/"&amp;B$347,$216:$216,0),FALSE),"")</f>
        <v/>
      </c>
      <c r="C562" s="23" t="str">
        <f t="shared" si="93"/>
        <v/>
      </c>
      <c r="D562" s="23" t="str">
        <f t="shared" si="93"/>
        <v/>
      </c>
      <c r="E562" s="23" t="str">
        <f t="shared" si="93"/>
        <v/>
      </c>
      <c r="F562" s="23" t="str">
        <f t="shared" si="93"/>
        <v/>
      </c>
      <c r="G562" s="23" t="str">
        <f t="shared" si="93"/>
        <v/>
      </c>
      <c r="H562" s="23" t="str">
        <f t="shared" si="93"/>
        <v/>
      </c>
      <c r="I562" s="23" t="str">
        <f t="shared" si="93"/>
        <v/>
      </c>
      <c r="J562" s="23" t="str">
        <f t="shared" si="93"/>
        <v/>
      </c>
      <c r="K562" s="23" t="str">
        <f t="shared" si="93"/>
        <v/>
      </c>
      <c r="L562" s="23">
        <f t="shared" si="93"/>
        <v>356573</v>
      </c>
      <c r="M562" s="23">
        <f t="shared" si="93"/>
        <v>145429</v>
      </c>
      <c r="N562" s="24">
        <f t="shared" si="93"/>
        <v>-1436338</v>
      </c>
      <c r="O562" s="24">
        <f t="shared" si="93"/>
        <v>-7716881</v>
      </c>
      <c r="P562" s="21"/>
      <c r="Q562" s="25" t="s">
        <v>264</v>
      </c>
    </row>
    <row r="563" spans="2:17" x14ac:dyDescent="0.3">
      <c r="B563" s="23" t="str">
        <f t="shared" si="93"/>
        <v/>
      </c>
      <c r="C563" s="23" t="str">
        <f t="shared" si="93"/>
        <v/>
      </c>
      <c r="D563" s="23" t="str">
        <f t="shared" si="93"/>
        <v/>
      </c>
      <c r="E563" s="23" t="str">
        <f t="shared" si="93"/>
        <v/>
      </c>
      <c r="F563" s="23" t="str">
        <f t="shared" si="93"/>
        <v/>
      </c>
      <c r="G563" s="23" t="str">
        <f t="shared" si="93"/>
        <v/>
      </c>
      <c r="H563" s="23" t="str">
        <f t="shared" si="93"/>
        <v/>
      </c>
      <c r="I563" s="23" t="str">
        <f t="shared" si="93"/>
        <v/>
      </c>
      <c r="J563" s="23" t="str">
        <f t="shared" si="93"/>
        <v/>
      </c>
      <c r="K563" s="23" t="str">
        <f t="shared" si="93"/>
        <v/>
      </c>
      <c r="L563" s="23">
        <f t="shared" si="93"/>
        <v>1855610</v>
      </c>
      <c r="M563" s="23">
        <f t="shared" si="93"/>
        <v>417502</v>
      </c>
      <c r="N563" s="24">
        <f t="shared" si="93"/>
        <v>-6642239</v>
      </c>
      <c r="O563" s="24">
        <f t="shared" si="93"/>
        <v>-14157403</v>
      </c>
      <c r="P563" s="21"/>
      <c r="Q563" s="25" t="s">
        <v>265</v>
      </c>
    </row>
    <row r="564" spans="2:17" x14ac:dyDescent="0.3">
      <c r="B564" s="23" t="str">
        <f t="shared" si="93"/>
        <v/>
      </c>
      <c r="C564" s="23" t="str">
        <f t="shared" si="93"/>
        <v/>
      </c>
      <c r="D564" s="23" t="str">
        <f t="shared" si="93"/>
        <v/>
      </c>
      <c r="E564" s="23" t="str">
        <f t="shared" si="93"/>
        <v/>
      </c>
      <c r="F564" s="23" t="str">
        <f t="shared" si="93"/>
        <v/>
      </c>
      <c r="G564" s="23" t="str">
        <f t="shared" si="93"/>
        <v/>
      </c>
      <c r="H564" s="23" t="str">
        <f t="shared" si="93"/>
        <v/>
      </c>
      <c r="I564" s="23" t="str">
        <f t="shared" si="93"/>
        <v/>
      </c>
      <c r="J564" s="23" t="str">
        <f t="shared" si="93"/>
        <v/>
      </c>
      <c r="K564" s="23" t="str">
        <f t="shared" si="93"/>
        <v/>
      </c>
      <c r="L564" s="23">
        <f t="shared" si="93"/>
        <v>-756967</v>
      </c>
      <c r="M564" s="23">
        <f t="shared" si="93"/>
        <v>711086</v>
      </c>
      <c r="N564" s="24">
        <f t="shared" si="93"/>
        <v>-10736935</v>
      </c>
      <c r="O564" s="24" t="str">
        <f t="shared" si="93"/>
        <v/>
      </c>
      <c r="P564" s="21"/>
      <c r="Q564" s="25" t="s">
        <v>266</v>
      </c>
    </row>
    <row r="565" spans="2:17" x14ac:dyDescent="0.3">
      <c r="B565" s="23" t="str">
        <f t="shared" si="93"/>
        <v/>
      </c>
      <c r="C565" s="23" t="str">
        <f t="shared" si="93"/>
        <v/>
      </c>
      <c r="D565" s="23" t="str">
        <f t="shared" si="93"/>
        <v/>
      </c>
      <c r="E565" s="23" t="str">
        <f t="shared" si="93"/>
        <v/>
      </c>
      <c r="F565" s="23" t="str">
        <f t="shared" si="93"/>
        <v/>
      </c>
      <c r="G565" s="23" t="str">
        <f t="shared" si="93"/>
        <v/>
      </c>
      <c r="H565" s="23" t="str">
        <f t="shared" si="93"/>
        <v/>
      </c>
      <c r="I565" s="23" t="str">
        <f t="shared" si="93"/>
        <v/>
      </c>
      <c r="J565" s="23" t="str">
        <f t="shared" si="93"/>
        <v/>
      </c>
      <c r="K565" s="23">
        <f t="shared" si="93"/>
        <v>-3992317</v>
      </c>
      <c r="L565" s="23">
        <f t="shared" si="93"/>
        <v>-813838</v>
      </c>
      <c r="M565" s="23">
        <f t="shared" si="93"/>
        <v>2764371</v>
      </c>
      <c r="N565" s="24">
        <f t="shared" si="93"/>
        <v>-16610324</v>
      </c>
      <c r="O565" s="24" t="str">
        <f t="shared" si="93"/>
        <v/>
      </c>
      <c r="P565" s="21"/>
      <c r="Q565" s="25" t="s">
        <v>267</v>
      </c>
    </row>
    <row r="566" spans="2:17" x14ac:dyDescent="0.3">
      <c r="B566" s="61" t="e">
        <f t="shared" ref="B566:M566" si="94">B565/B$551</f>
        <v>#VALUE!</v>
      </c>
      <c r="C566" s="61" t="e">
        <f t="shared" si="94"/>
        <v>#VALUE!</v>
      </c>
      <c r="D566" s="61" t="e">
        <f t="shared" si="94"/>
        <v>#VALUE!</v>
      </c>
      <c r="E566" s="61" t="e">
        <f t="shared" si="94"/>
        <v>#VALUE!</v>
      </c>
      <c r="F566" s="61" t="e">
        <f t="shared" si="94"/>
        <v>#VALUE!</v>
      </c>
      <c r="G566" s="61" t="e">
        <f t="shared" si="94"/>
        <v>#VALUE!</v>
      </c>
      <c r="H566" s="61" t="e">
        <f t="shared" si="94"/>
        <v>#VALUE!</v>
      </c>
      <c r="I566" s="61" t="e">
        <f t="shared" si="94"/>
        <v>#VALUE!</v>
      </c>
      <c r="J566" s="61" t="e">
        <f t="shared" si="94"/>
        <v>#VALUE!</v>
      </c>
      <c r="K566" s="61">
        <f t="shared" si="94"/>
        <v>-4.251117600034287</v>
      </c>
      <c r="L566" s="61">
        <f t="shared" si="94"/>
        <v>-0.1805187687056557</v>
      </c>
      <c r="M566" s="61">
        <f t="shared" si="94"/>
        <v>0.58540603281179748</v>
      </c>
      <c r="N566" s="61">
        <f>IFERROR(N565/N$551,IFERROR(N564/N$551,IFERROR(N563/N$551,N562/N$551)))</f>
        <v>-3.7108398420700945</v>
      </c>
      <c r="O566" s="61">
        <f>IFERROR(O565/O$551,IFERROR(O564/O$551,IFERROR(O563/O$551,O562/O$551)))</f>
        <v>-3.0163670058003276</v>
      </c>
      <c r="P566" s="21"/>
      <c r="Q566" s="27" t="s">
        <v>285</v>
      </c>
    </row>
    <row r="567" spans="2:17" x14ac:dyDescent="0.3">
      <c r="B567" s="36" t="s">
        <v>286</v>
      </c>
      <c r="C567" s="36"/>
      <c r="D567" s="36"/>
      <c r="E567" s="36"/>
      <c r="F567" s="36"/>
      <c r="G567" s="36"/>
      <c r="H567" s="36"/>
      <c r="I567" s="36"/>
      <c r="J567" s="36"/>
      <c r="K567" s="36"/>
      <c r="L567" s="36"/>
      <c r="M567" s="36"/>
      <c r="N567" s="36"/>
      <c r="O567" s="36"/>
    </row>
    <row r="568" spans="2:17" x14ac:dyDescent="0.3">
      <c r="B568" s="23" t="str">
        <f>IFERROR(B562+B574,"")</f>
        <v/>
      </c>
      <c r="C568" s="23" t="str">
        <f t="shared" ref="C568:O571" si="95">IFERROR(C562+C574,"")</f>
        <v/>
      </c>
      <c r="D568" s="23" t="str">
        <f t="shared" si="95"/>
        <v/>
      </c>
      <c r="E568" s="23" t="str">
        <f t="shared" si="95"/>
        <v/>
      </c>
      <c r="F568" s="23" t="str">
        <f t="shared" si="95"/>
        <v/>
      </c>
      <c r="G568" s="23" t="str">
        <f t="shared" si="95"/>
        <v/>
      </c>
      <c r="H568" s="23" t="str">
        <f t="shared" si="95"/>
        <v/>
      </c>
      <c r="I568" s="23" t="str">
        <f t="shared" si="95"/>
        <v/>
      </c>
      <c r="J568" s="23" t="str">
        <f t="shared" si="95"/>
        <v/>
      </c>
      <c r="K568" s="23" t="str">
        <f t="shared" si="95"/>
        <v/>
      </c>
      <c r="L568" s="23">
        <f t="shared" si="95"/>
        <v>291501</v>
      </c>
      <c r="M568" s="23">
        <f t="shared" si="95"/>
        <v>92527</v>
      </c>
      <c r="N568" s="24">
        <f t="shared" si="95"/>
        <v>-1471089</v>
      </c>
      <c r="O568" s="24">
        <f t="shared" si="95"/>
        <v>-7761875</v>
      </c>
      <c r="P568" s="21"/>
      <c r="Q568" s="25" t="s">
        <v>264</v>
      </c>
    </row>
    <row r="569" spans="2:17" x14ac:dyDescent="0.3">
      <c r="B569" s="23" t="str">
        <f t="shared" ref="B569:N571" si="96">IFERROR(B563+B575,"")</f>
        <v/>
      </c>
      <c r="C569" s="23" t="str">
        <f t="shared" si="96"/>
        <v/>
      </c>
      <c r="D569" s="23" t="str">
        <f t="shared" si="96"/>
        <v/>
      </c>
      <c r="E569" s="23" t="str">
        <f t="shared" si="96"/>
        <v/>
      </c>
      <c r="F569" s="23" t="str">
        <f t="shared" si="96"/>
        <v/>
      </c>
      <c r="G569" s="23" t="str">
        <f t="shared" si="96"/>
        <v/>
      </c>
      <c r="H569" s="23" t="str">
        <f t="shared" si="96"/>
        <v/>
      </c>
      <c r="I569" s="23" t="str">
        <f t="shared" si="96"/>
        <v/>
      </c>
      <c r="J569" s="23" t="str">
        <f t="shared" si="96"/>
        <v/>
      </c>
      <c r="K569" s="23" t="str">
        <f t="shared" si="96"/>
        <v/>
      </c>
      <c r="L569" s="23">
        <f t="shared" si="96"/>
        <v>1701236</v>
      </c>
      <c r="M569" s="23">
        <f t="shared" si="96"/>
        <v>308908</v>
      </c>
      <c r="N569" s="24">
        <f t="shared" si="96"/>
        <v>-6734901</v>
      </c>
      <c r="O569" s="24">
        <f t="shared" si="95"/>
        <v>-14258794</v>
      </c>
      <c r="P569" s="21"/>
      <c r="Q569" s="25" t="s">
        <v>265</v>
      </c>
    </row>
    <row r="570" spans="2:17" x14ac:dyDescent="0.3">
      <c r="B570" s="23" t="str">
        <f t="shared" si="96"/>
        <v/>
      </c>
      <c r="C570" s="23" t="str">
        <f t="shared" si="96"/>
        <v/>
      </c>
      <c r="D570" s="23" t="str">
        <f t="shared" si="96"/>
        <v/>
      </c>
      <c r="E570" s="23" t="str">
        <f t="shared" si="96"/>
        <v/>
      </c>
      <c r="F570" s="23" t="str">
        <f t="shared" si="96"/>
        <v/>
      </c>
      <c r="G570" s="23" t="str">
        <f t="shared" si="96"/>
        <v/>
      </c>
      <c r="H570" s="23" t="str">
        <f t="shared" si="96"/>
        <v/>
      </c>
      <c r="I570" s="23" t="str">
        <f t="shared" si="96"/>
        <v/>
      </c>
      <c r="J570" s="23" t="str">
        <f t="shared" si="96"/>
        <v/>
      </c>
      <c r="K570" s="23" t="str">
        <f t="shared" si="96"/>
        <v/>
      </c>
      <c r="L570" s="23">
        <f t="shared" si="96"/>
        <v>-959259</v>
      </c>
      <c r="M570" s="23">
        <f t="shared" si="96"/>
        <v>559642</v>
      </c>
      <c r="N570" s="24">
        <f t="shared" si="96"/>
        <v>-10879956</v>
      </c>
      <c r="O570" s="24" t="str">
        <f t="shared" si="95"/>
        <v/>
      </c>
      <c r="P570" s="21"/>
      <c r="Q570" s="25" t="s">
        <v>266</v>
      </c>
    </row>
    <row r="571" spans="2:17" x14ac:dyDescent="0.3">
      <c r="B571" s="23" t="str">
        <f t="shared" si="96"/>
        <v/>
      </c>
      <c r="C571" s="23" t="str">
        <f t="shared" si="96"/>
        <v/>
      </c>
      <c r="D571" s="23" t="str">
        <f t="shared" si="96"/>
        <v/>
      </c>
      <c r="E571" s="23" t="str">
        <f t="shared" si="96"/>
        <v/>
      </c>
      <c r="F571" s="23" t="str">
        <f t="shared" si="96"/>
        <v/>
      </c>
      <c r="G571" s="23" t="str">
        <f t="shared" si="96"/>
        <v/>
      </c>
      <c r="H571" s="23" t="str">
        <f t="shared" si="96"/>
        <v/>
      </c>
      <c r="I571" s="23" t="str">
        <f t="shared" si="96"/>
        <v/>
      </c>
      <c r="J571" s="23" t="str">
        <f t="shared" si="96"/>
        <v/>
      </c>
      <c r="K571" s="23">
        <f t="shared" si="96"/>
        <v>-4286455</v>
      </c>
      <c r="L571" s="23">
        <f t="shared" si="96"/>
        <v>-1079780</v>
      </c>
      <c r="M571" s="23">
        <f t="shared" si="96"/>
        <v>2568633</v>
      </c>
      <c r="N571" s="23">
        <f t="shared" si="96"/>
        <v>-16796413</v>
      </c>
      <c r="O571" s="23" t="str">
        <f t="shared" si="95"/>
        <v/>
      </c>
      <c r="P571" s="21"/>
      <c r="Q571" s="25" t="s">
        <v>267</v>
      </c>
    </row>
    <row r="572" spans="2:17" x14ac:dyDescent="0.3">
      <c r="B572" s="62" t="s">
        <v>287</v>
      </c>
      <c r="C572" s="62"/>
      <c r="D572" s="62"/>
      <c r="E572" s="62"/>
      <c r="F572" s="62"/>
      <c r="G572" s="62"/>
      <c r="H572" s="62"/>
      <c r="I572" s="62"/>
      <c r="J572" s="62"/>
      <c r="K572" s="62"/>
      <c r="L572" s="62"/>
      <c r="M572" s="62"/>
      <c r="N572" s="62"/>
      <c r="O572" s="62"/>
      <c r="P572" s="21"/>
      <c r="Q572" s="25"/>
    </row>
    <row r="573" spans="2:17" x14ac:dyDescent="0.3">
      <c r="B573" s="33" t="s">
        <v>230</v>
      </c>
      <c r="C573" s="33"/>
      <c r="D573" s="33"/>
      <c r="E573" s="33"/>
      <c r="F573" s="33"/>
      <c r="G573" s="33"/>
      <c r="H573" s="33"/>
      <c r="I573" s="33"/>
      <c r="J573" s="33"/>
      <c r="K573" s="33"/>
      <c r="L573" s="33"/>
      <c r="M573" s="33"/>
      <c r="N573" s="33"/>
      <c r="O573" s="33"/>
    </row>
    <row r="574" spans="2:17" x14ac:dyDescent="0.3">
      <c r="B574" s="23" t="str">
        <f t="shared" ref="B574:O577" si="97">IFERROR(VLOOKUP($B$573,$218:$342,MATCH($Q574&amp;"/"&amp;B$347,$216:$216,0),FALSE),"")</f>
        <v/>
      </c>
      <c r="C574" s="23" t="str">
        <f t="shared" si="97"/>
        <v/>
      </c>
      <c r="D574" s="23" t="str">
        <f t="shared" si="97"/>
        <v/>
      </c>
      <c r="E574" s="23" t="str">
        <f t="shared" si="97"/>
        <v/>
      </c>
      <c r="F574" s="23" t="str">
        <f t="shared" si="97"/>
        <v/>
      </c>
      <c r="G574" s="23" t="str">
        <f t="shared" si="97"/>
        <v/>
      </c>
      <c r="H574" s="23" t="str">
        <f t="shared" si="97"/>
        <v/>
      </c>
      <c r="I574" s="23" t="str">
        <f t="shared" si="97"/>
        <v/>
      </c>
      <c r="J574" s="23" t="str">
        <f t="shared" si="97"/>
        <v/>
      </c>
      <c r="K574" s="23" t="str">
        <f t="shared" si="97"/>
        <v/>
      </c>
      <c r="L574" s="23">
        <f t="shared" si="97"/>
        <v>-65072</v>
      </c>
      <c r="M574" s="23">
        <f t="shared" si="97"/>
        <v>-52902</v>
      </c>
      <c r="N574" s="24">
        <f t="shared" si="97"/>
        <v>-34751</v>
      </c>
      <c r="O574" s="24">
        <f t="shared" si="97"/>
        <v>-44994</v>
      </c>
      <c r="P574" s="21"/>
      <c r="Q574" s="25" t="s">
        <v>264</v>
      </c>
    </row>
    <row r="575" spans="2:17" x14ac:dyDescent="0.3">
      <c r="B575" s="23" t="str">
        <f t="shared" si="97"/>
        <v/>
      </c>
      <c r="C575" s="23" t="str">
        <f t="shared" si="97"/>
        <v/>
      </c>
      <c r="D575" s="23" t="str">
        <f t="shared" si="97"/>
        <v/>
      </c>
      <c r="E575" s="23" t="str">
        <f t="shared" si="97"/>
        <v/>
      </c>
      <c r="F575" s="23" t="str">
        <f t="shared" si="97"/>
        <v/>
      </c>
      <c r="G575" s="23" t="str">
        <f t="shared" si="97"/>
        <v/>
      </c>
      <c r="H575" s="23" t="str">
        <f t="shared" si="97"/>
        <v/>
      </c>
      <c r="I575" s="23" t="str">
        <f t="shared" si="97"/>
        <v/>
      </c>
      <c r="J575" s="23" t="str">
        <f t="shared" si="97"/>
        <v/>
      </c>
      <c r="K575" s="23" t="str">
        <f t="shared" si="97"/>
        <v/>
      </c>
      <c r="L575" s="23">
        <f t="shared" si="97"/>
        <v>-154374</v>
      </c>
      <c r="M575" s="23">
        <f t="shared" si="97"/>
        <v>-108594</v>
      </c>
      <c r="N575" s="24">
        <f t="shared" si="97"/>
        <v>-92662</v>
      </c>
      <c r="O575" s="24">
        <f t="shared" si="97"/>
        <v>-101391</v>
      </c>
      <c r="P575" s="21"/>
      <c r="Q575" s="25" t="s">
        <v>265</v>
      </c>
    </row>
    <row r="576" spans="2:17" x14ac:dyDescent="0.3">
      <c r="B576" s="23" t="str">
        <f t="shared" si="97"/>
        <v/>
      </c>
      <c r="C576" s="23" t="str">
        <f t="shared" si="97"/>
        <v/>
      </c>
      <c r="D576" s="23" t="str">
        <f t="shared" si="97"/>
        <v/>
      </c>
      <c r="E576" s="23" t="str">
        <f t="shared" si="97"/>
        <v/>
      </c>
      <c r="F576" s="23" t="str">
        <f t="shared" si="97"/>
        <v/>
      </c>
      <c r="G576" s="23" t="str">
        <f t="shared" si="97"/>
        <v/>
      </c>
      <c r="H576" s="23" t="str">
        <f t="shared" si="97"/>
        <v/>
      </c>
      <c r="I576" s="23" t="str">
        <f t="shared" si="97"/>
        <v/>
      </c>
      <c r="J576" s="23" t="str">
        <f t="shared" si="97"/>
        <v/>
      </c>
      <c r="K576" s="23" t="str">
        <f t="shared" si="97"/>
        <v/>
      </c>
      <c r="L576" s="23">
        <f t="shared" si="97"/>
        <v>-202292</v>
      </c>
      <c r="M576" s="23">
        <f t="shared" si="97"/>
        <v>-151444</v>
      </c>
      <c r="N576" s="24">
        <f t="shared" si="97"/>
        <v>-143021</v>
      </c>
      <c r="O576" s="24" t="str">
        <f t="shared" si="97"/>
        <v/>
      </c>
      <c r="P576" s="21"/>
      <c r="Q576" s="25" t="s">
        <v>266</v>
      </c>
    </row>
    <row r="577" spans="2:17" x14ac:dyDescent="0.3">
      <c r="B577" s="23" t="str">
        <f t="shared" si="97"/>
        <v/>
      </c>
      <c r="C577" s="23" t="str">
        <f t="shared" si="97"/>
        <v/>
      </c>
      <c r="D577" s="23" t="str">
        <f t="shared" si="97"/>
        <v/>
      </c>
      <c r="E577" s="23" t="str">
        <f t="shared" si="97"/>
        <v/>
      </c>
      <c r="F577" s="23" t="str">
        <f t="shared" si="97"/>
        <v/>
      </c>
      <c r="G577" s="23" t="str">
        <f t="shared" si="97"/>
        <v/>
      </c>
      <c r="H577" s="23" t="str">
        <f t="shared" si="97"/>
        <v/>
      </c>
      <c r="I577" s="23" t="str">
        <f t="shared" si="97"/>
        <v/>
      </c>
      <c r="J577" s="23" t="str">
        <f t="shared" si="97"/>
        <v/>
      </c>
      <c r="K577" s="23">
        <f t="shared" si="97"/>
        <v>-294138</v>
      </c>
      <c r="L577" s="23">
        <f t="shared" si="97"/>
        <v>-265942</v>
      </c>
      <c r="M577" s="23">
        <f t="shared" si="97"/>
        <v>-195738</v>
      </c>
      <c r="N577" s="24">
        <f t="shared" si="97"/>
        <v>-186089</v>
      </c>
      <c r="O577" s="24" t="str">
        <f t="shared" si="97"/>
        <v/>
      </c>
      <c r="P577" s="21"/>
      <c r="Q577" s="25" t="s">
        <v>267</v>
      </c>
    </row>
    <row r="578" spans="2:17" x14ac:dyDescent="0.3">
      <c r="B578" s="58" t="s">
        <v>234</v>
      </c>
      <c r="C578" s="58"/>
      <c r="D578" s="58"/>
      <c r="E578" s="58"/>
      <c r="F578" s="58"/>
      <c r="G578" s="58"/>
      <c r="H578" s="58"/>
      <c r="I578" s="58"/>
      <c r="J578" s="58"/>
      <c r="K578" s="58"/>
      <c r="L578" s="58"/>
      <c r="M578" s="58"/>
      <c r="N578" s="58"/>
      <c r="O578" s="58"/>
    </row>
    <row r="579" spans="2:17" x14ac:dyDescent="0.3">
      <c r="B579" s="23" t="str">
        <f t="shared" ref="B579:O582" si="98">IFERROR(VLOOKUP($B$578,$218:$342,MATCH($Q579&amp;"/"&amp;B$347,$216:$216,0),FALSE),"")</f>
        <v/>
      </c>
      <c r="C579" s="23" t="str">
        <f t="shared" si="98"/>
        <v/>
      </c>
      <c r="D579" s="23" t="str">
        <f t="shared" si="98"/>
        <v/>
      </c>
      <c r="E579" s="23" t="str">
        <f t="shared" si="98"/>
        <v/>
      </c>
      <c r="F579" s="23" t="str">
        <f t="shared" si="98"/>
        <v/>
      </c>
      <c r="G579" s="23" t="str">
        <f t="shared" si="98"/>
        <v/>
      </c>
      <c r="H579" s="23" t="str">
        <f t="shared" si="98"/>
        <v/>
      </c>
      <c r="I579" s="23" t="str">
        <f t="shared" si="98"/>
        <v/>
      </c>
      <c r="J579" s="23" t="str">
        <f t="shared" si="98"/>
        <v/>
      </c>
      <c r="K579" s="23" t="str">
        <f t="shared" si="98"/>
        <v/>
      </c>
      <c r="L579" s="23">
        <f t="shared" si="98"/>
        <v>286659</v>
      </c>
      <c r="M579" s="23">
        <f t="shared" si="98"/>
        <v>78703</v>
      </c>
      <c r="N579" s="24">
        <f t="shared" si="98"/>
        <v>868118</v>
      </c>
      <c r="O579" s="24">
        <f t="shared" si="98"/>
        <v>-42171</v>
      </c>
      <c r="P579" s="21"/>
      <c r="Q579" s="25" t="s">
        <v>264</v>
      </c>
    </row>
    <row r="580" spans="2:17" x14ac:dyDescent="0.3">
      <c r="B580" s="23" t="str">
        <f t="shared" si="98"/>
        <v/>
      </c>
      <c r="C580" s="23" t="str">
        <f t="shared" si="98"/>
        <v/>
      </c>
      <c r="D580" s="23" t="str">
        <f t="shared" si="98"/>
        <v/>
      </c>
      <c r="E580" s="23" t="str">
        <f t="shared" si="98"/>
        <v/>
      </c>
      <c r="F580" s="23" t="str">
        <f t="shared" si="98"/>
        <v/>
      </c>
      <c r="G580" s="23" t="str">
        <f t="shared" si="98"/>
        <v/>
      </c>
      <c r="H580" s="23" t="str">
        <f t="shared" si="98"/>
        <v/>
      </c>
      <c r="I580" s="23" t="str">
        <f t="shared" si="98"/>
        <v/>
      </c>
      <c r="J580" s="23" t="str">
        <f t="shared" si="98"/>
        <v/>
      </c>
      <c r="K580" s="23" t="str">
        <f t="shared" si="98"/>
        <v/>
      </c>
      <c r="L580" s="23">
        <f t="shared" si="98"/>
        <v>199129</v>
      </c>
      <c r="M580" s="23">
        <f t="shared" si="98"/>
        <v>1615831</v>
      </c>
      <c r="N580" s="24">
        <f t="shared" si="98"/>
        <v>1766316</v>
      </c>
      <c r="O580" s="24">
        <f t="shared" si="98"/>
        <v>-1059266</v>
      </c>
      <c r="P580" s="21"/>
      <c r="Q580" s="25" t="s">
        <v>265</v>
      </c>
    </row>
    <row r="581" spans="2:17" x14ac:dyDescent="0.3">
      <c r="B581" s="23" t="str">
        <f t="shared" si="98"/>
        <v/>
      </c>
      <c r="C581" s="23" t="str">
        <f t="shared" si="98"/>
        <v/>
      </c>
      <c r="D581" s="23" t="str">
        <f t="shared" si="98"/>
        <v/>
      </c>
      <c r="E581" s="23" t="str">
        <f t="shared" si="98"/>
        <v/>
      </c>
      <c r="F581" s="23" t="str">
        <f t="shared" si="98"/>
        <v/>
      </c>
      <c r="G581" s="23" t="str">
        <f t="shared" si="98"/>
        <v/>
      </c>
      <c r="H581" s="23" t="str">
        <f t="shared" si="98"/>
        <v/>
      </c>
      <c r="I581" s="23" t="str">
        <f t="shared" si="98"/>
        <v/>
      </c>
      <c r="J581" s="23" t="str">
        <f t="shared" si="98"/>
        <v/>
      </c>
      <c r="K581" s="23" t="str">
        <f t="shared" si="98"/>
        <v/>
      </c>
      <c r="L581" s="23">
        <f t="shared" si="98"/>
        <v>228715</v>
      </c>
      <c r="M581" s="23">
        <f t="shared" si="98"/>
        <v>3284168</v>
      </c>
      <c r="N581" s="24">
        <f t="shared" si="98"/>
        <v>1764578</v>
      </c>
      <c r="O581" s="24" t="str">
        <f t="shared" si="98"/>
        <v/>
      </c>
      <c r="P581" s="21"/>
      <c r="Q581" s="25" t="s">
        <v>266</v>
      </c>
    </row>
    <row r="582" spans="2:17" x14ac:dyDescent="0.3">
      <c r="B582" s="23" t="str">
        <f t="shared" si="98"/>
        <v/>
      </c>
      <c r="C582" s="23" t="str">
        <f t="shared" si="98"/>
        <v/>
      </c>
      <c r="D582" s="23" t="str">
        <f t="shared" si="98"/>
        <v/>
      </c>
      <c r="E582" s="23" t="str">
        <f t="shared" si="98"/>
        <v/>
      </c>
      <c r="F582" s="23" t="str">
        <f t="shared" si="98"/>
        <v/>
      </c>
      <c r="G582" s="23" t="str">
        <f t="shared" si="98"/>
        <v/>
      </c>
      <c r="H582" s="23" t="str">
        <f t="shared" si="98"/>
        <v/>
      </c>
      <c r="I582" s="23" t="str">
        <f t="shared" si="98"/>
        <v/>
      </c>
      <c r="J582" s="23" t="str">
        <f t="shared" si="98"/>
        <v/>
      </c>
      <c r="K582" s="23">
        <f t="shared" si="98"/>
        <v>-68099</v>
      </c>
      <c r="L582" s="23">
        <f t="shared" si="98"/>
        <v>251411</v>
      </c>
      <c r="M582" s="23">
        <f t="shared" si="98"/>
        <v>2294751</v>
      </c>
      <c r="N582" s="24">
        <f t="shared" si="98"/>
        <v>3359828</v>
      </c>
      <c r="O582" s="24" t="str">
        <f t="shared" si="98"/>
        <v/>
      </c>
      <c r="P582" s="21"/>
      <c r="Q582" s="25" t="s">
        <v>267</v>
      </c>
    </row>
    <row r="583" spans="2:17" x14ac:dyDescent="0.3">
      <c r="B583" s="36" t="s">
        <v>255</v>
      </c>
      <c r="C583" s="36"/>
      <c r="D583" s="36"/>
      <c r="E583" s="36"/>
      <c r="F583" s="36"/>
      <c r="G583" s="36"/>
      <c r="H583" s="36"/>
      <c r="I583" s="36"/>
      <c r="J583" s="36"/>
      <c r="K583" s="36"/>
      <c r="L583" s="36"/>
      <c r="M583" s="36"/>
      <c r="N583" s="36"/>
      <c r="O583" s="36"/>
    </row>
    <row r="584" spans="2:17" x14ac:dyDescent="0.3">
      <c r="B584" s="23" t="str">
        <f t="shared" ref="B584:O587" si="99">IFERROR(VLOOKUP($B$583,$218:$342,MATCH($Q584&amp;"/"&amp;B$347,$216:$216,0),FALSE),"")</f>
        <v/>
      </c>
      <c r="C584" s="23" t="str">
        <f t="shared" si="99"/>
        <v/>
      </c>
      <c r="D584" s="23" t="str">
        <f t="shared" si="99"/>
        <v/>
      </c>
      <c r="E584" s="23" t="str">
        <f t="shared" si="99"/>
        <v/>
      </c>
      <c r="F584" s="23" t="str">
        <f t="shared" si="99"/>
        <v/>
      </c>
      <c r="G584" s="23" t="str">
        <f t="shared" si="99"/>
        <v/>
      </c>
      <c r="H584" s="23" t="str">
        <f t="shared" si="99"/>
        <v/>
      </c>
      <c r="I584" s="23" t="str">
        <f t="shared" si="99"/>
        <v/>
      </c>
      <c r="J584" s="23" t="str">
        <f t="shared" si="99"/>
        <v/>
      </c>
      <c r="K584" s="23" t="str">
        <f t="shared" si="99"/>
        <v/>
      </c>
      <c r="L584" s="23">
        <f t="shared" si="99"/>
        <v>-395471</v>
      </c>
      <c r="M584" s="23">
        <f t="shared" si="99"/>
        <v>1288656</v>
      </c>
      <c r="N584" s="23">
        <f t="shared" si="99"/>
        <v>-411429</v>
      </c>
      <c r="O584" s="23">
        <f t="shared" si="99"/>
        <v>7504598</v>
      </c>
      <c r="P584" s="21"/>
      <c r="Q584" s="25" t="s">
        <v>264</v>
      </c>
    </row>
    <row r="585" spans="2:17" x14ac:dyDescent="0.3">
      <c r="B585" s="23" t="str">
        <f t="shared" si="99"/>
        <v/>
      </c>
      <c r="C585" s="23" t="str">
        <f t="shared" si="99"/>
        <v/>
      </c>
      <c r="D585" s="23" t="str">
        <f t="shared" si="99"/>
        <v/>
      </c>
      <c r="E585" s="23" t="str">
        <f t="shared" si="99"/>
        <v/>
      </c>
      <c r="F585" s="23" t="str">
        <f t="shared" si="99"/>
        <v/>
      </c>
      <c r="G585" s="23" t="str">
        <f t="shared" si="99"/>
        <v/>
      </c>
      <c r="H585" s="23" t="str">
        <f t="shared" si="99"/>
        <v/>
      </c>
      <c r="I585" s="23" t="str">
        <f t="shared" si="99"/>
        <v/>
      </c>
      <c r="J585" s="23" t="str">
        <f t="shared" si="99"/>
        <v/>
      </c>
      <c r="K585" s="23" t="str">
        <f t="shared" si="99"/>
        <v/>
      </c>
      <c r="L585" s="23">
        <f t="shared" si="99"/>
        <v>1320437</v>
      </c>
      <c r="M585" s="23">
        <f t="shared" si="99"/>
        <v>-2004609</v>
      </c>
      <c r="N585" s="23">
        <f t="shared" si="99"/>
        <v>5271244</v>
      </c>
      <c r="O585" s="23">
        <f t="shared" si="99"/>
        <v>15854215</v>
      </c>
      <c r="P585" s="21"/>
      <c r="Q585" s="25" t="s">
        <v>265</v>
      </c>
    </row>
    <row r="586" spans="2:17" x14ac:dyDescent="0.3">
      <c r="B586" s="23" t="str">
        <f t="shared" si="99"/>
        <v/>
      </c>
      <c r="C586" s="23" t="str">
        <f t="shared" si="99"/>
        <v/>
      </c>
      <c r="D586" s="23" t="str">
        <f t="shared" si="99"/>
        <v/>
      </c>
      <c r="E586" s="23" t="str">
        <f t="shared" si="99"/>
        <v/>
      </c>
      <c r="F586" s="23" t="str">
        <f t="shared" si="99"/>
        <v/>
      </c>
      <c r="G586" s="23" t="str">
        <f t="shared" si="99"/>
        <v/>
      </c>
      <c r="H586" s="23" t="str">
        <f t="shared" si="99"/>
        <v/>
      </c>
      <c r="I586" s="23" t="str">
        <f t="shared" si="99"/>
        <v/>
      </c>
      <c r="J586" s="23" t="str">
        <f t="shared" si="99"/>
        <v/>
      </c>
      <c r="K586" s="23" t="str">
        <f t="shared" si="99"/>
        <v/>
      </c>
      <c r="L586" s="23">
        <f t="shared" si="99"/>
        <v>1133743</v>
      </c>
      <c r="M586" s="23">
        <f t="shared" si="99"/>
        <v>-3682980</v>
      </c>
      <c r="N586" s="23">
        <f t="shared" si="99"/>
        <v>9785600</v>
      </c>
      <c r="O586" s="23" t="str">
        <f t="shared" si="99"/>
        <v/>
      </c>
      <c r="P586" s="21"/>
      <c r="Q586" s="25" t="s">
        <v>266</v>
      </c>
    </row>
    <row r="587" spans="2:17" x14ac:dyDescent="0.3">
      <c r="B587" s="23" t="str">
        <f t="shared" si="99"/>
        <v/>
      </c>
      <c r="C587" s="23" t="str">
        <f t="shared" si="99"/>
        <v/>
      </c>
      <c r="D587" s="23" t="str">
        <f t="shared" si="99"/>
        <v/>
      </c>
      <c r="E587" s="23" t="str">
        <f t="shared" si="99"/>
        <v/>
      </c>
      <c r="F587" s="23" t="str">
        <f t="shared" si="99"/>
        <v/>
      </c>
      <c r="G587" s="23" t="str">
        <f t="shared" si="99"/>
        <v/>
      </c>
      <c r="H587" s="23" t="str">
        <f t="shared" si="99"/>
        <v/>
      </c>
      <c r="I587" s="23" t="str">
        <f t="shared" si="99"/>
        <v/>
      </c>
      <c r="J587" s="23" t="str">
        <f t="shared" si="99"/>
        <v/>
      </c>
      <c r="K587" s="23">
        <f t="shared" si="99"/>
        <v>3306674</v>
      </c>
      <c r="L587" s="23">
        <f t="shared" si="99"/>
        <v>750784</v>
      </c>
      <c r="M587" s="23">
        <f t="shared" si="99"/>
        <v>-4207958</v>
      </c>
      <c r="N587" s="23">
        <f t="shared" si="99"/>
        <v>13423221</v>
      </c>
      <c r="O587" s="23" t="str">
        <f t="shared" si="99"/>
        <v/>
      </c>
      <c r="P587" s="21"/>
      <c r="Q587" s="25" t="s">
        <v>267</v>
      </c>
    </row>
    <row r="588" spans="2:17" x14ac:dyDescent="0.3">
      <c r="B588" s="63" t="s">
        <v>256</v>
      </c>
      <c r="C588" s="63"/>
      <c r="D588" s="63"/>
      <c r="E588" s="63"/>
      <c r="F588" s="63"/>
      <c r="G588" s="63"/>
      <c r="H588" s="63"/>
      <c r="I588" s="63"/>
      <c r="J588" s="63"/>
      <c r="K588" s="63"/>
      <c r="L588" s="63"/>
      <c r="M588" s="63"/>
      <c r="N588" s="63"/>
      <c r="O588" s="63"/>
    </row>
    <row r="589" spans="2:17" x14ac:dyDescent="0.3">
      <c r="B589" s="23" t="str">
        <f t="shared" ref="B589:O592" si="100">IFERROR(VLOOKUP($B$588,$218:$342,MATCH($Q589&amp;"/"&amp;B$347,$216:$216,0),FALSE),"")</f>
        <v/>
      </c>
      <c r="C589" s="23" t="str">
        <f t="shared" si="100"/>
        <v/>
      </c>
      <c r="D589" s="23" t="str">
        <f t="shared" si="100"/>
        <v/>
      </c>
      <c r="E589" s="23" t="str">
        <f t="shared" si="100"/>
        <v/>
      </c>
      <c r="F589" s="23" t="str">
        <f t="shared" si="100"/>
        <v/>
      </c>
      <c r="G589" s="23" t="str">
        <f t="shared" si="100"/>
        <v/>
      </c>
      <c r="H589" s="23" t="str">
        <f t="shared" si="100"/>
        <v/>
      </c>
      <c r="I589" s="23" t="str">
        <f t="shared" si="100"/>
        <v/>
      </c>
      <c r="J589" s="23" t="str">
        <f t="shared" si="100"/>
        <v/>
      </c>
      <c r="K589" s="23" t="str">
        <f t="shared" si="100"/>
        <v/>
      </c>
      <c r="L589" s="23">
        <f t="shared" si="100"/>
        <v>247761</v>
      </c>
      <c r="M589" s="23">
        <f t="shared" si="100"/>
        <v>1512788</v>
      </c>
      <c r="N589" s="24">
        <f t="shared" si="100"/>
        <v>-979649</v>
      </c>
      <c r="O589" s="24">
        <f t="shared" si="100"/>
        <v>-254454</v>
      </c>
      <c r="P589" s="21"/>
      <c r="Q589" s="25" t="s">
        <v>264</v>
      </c>
    </row>
    <row r="590" spans="2:17" x14ac:dyDescent="0.3">
      <c r="B590" s="23" t="str">
        <f t="shared" si="100"/>
        <v/>
      </c>
      <c r="C590" s="23" t="str">
        <f t="shared" si="100"/>
        <v/>
      </c>
      <c r="D590" s="23" t="str">
        <f t="shared" si="100"/>
        <v/>
      </c>
      <c r="E590" s="23" t="str">
        <f t="shared" si="100"/>
        <v/>
      </c>
      <c r="F590" s="23" t="str">
        <f t="shared" si="100"/>
        <v/>
      </c>
      <c r="G590" s="23" t="str">
        <f t="shared" si="100"/>
        <v/>
      </c>
      <c r="H590" s="23" t="str">
        <f t="shared" si="100"/>
        <v/>
      </c>
      <c r="I590" s="23" t="str">
        <f t="shared" si="100"/>
        <v/>
      </c>
      <c r="J590" s="23" t="str">
        <f t="shared" si="100"/>
        <v/>
      </c>
      <c r="K590" s="23" t="str">
        <f t="shared" si="100"/>
        <v/>
      </c>
      <c r="L590" s="23">
        <f t="shared" si="100"/>
        <v>3375176</v>
      </c>
      <c r="M590" s="23">
        <f t="shared" si="100"/>
        <v>28724</v>
      </c>
      <c r="N590" s="24">
        <f t="shared" si="100"/>
        <v>395321</v>
      </c>
      <c r="O590" s="24">
        <f t="shared" si="100"/>
        <v>637546</v>
      </c>
      <c r="P590" s="21"/>
      <c r="Q590" s="25" t="s">
        <v>265</v>
      </c>
    </row>
    <row r="591" spans="2:17" x14ac:dyDescent="0.3">
      <c r="B591" s="23" t="str">
        <f t="shared" si="100"/>
        <v/>
      </c>
      <c r="C591" s="23" t="str">
        <f t="shared" si="100"/>
        <v/>
      </c>
      <c r="D591" s="23" t="str">
        <f t="shared" si="100"/>
        <v/>
      </c>
      <c r="E591" s="23" t="str">
        <f t="shared" si="100"/>
        <v/>
      </c>
      <c r="F591" s="23" t="str">
        <f t="shared" si="100"/>
        <v/>
      </c>
      <c r="G591" s="23" t="str">
        <f t="shared" si="100"/>
        <v/>
      </c>
      <c r="H591" s="23" t="str">
        <f t="shared" si="100"/>
        <v/>
      </c>
      <c r="I591" s="23" t="str">
        <f t="shared" si="100"/>
        <v/>
      </c>
      <c r="J591" s="23" t="str">
        <f t="shared" si="100"/>
        <v/>
      </c>
      <c r="K591" s="23" t="str">
        <f t="shared" si="100"/>
        <v/>
      </c>
      <c r="L591" s="23">
        <f t="shared" si="100"/>
        <v>605491</v>
      </c>
      <c r="M591" s="23">
        <f t="shared" si="100"/>
        <v>312274</v>
      </c>
      <c r="N591" s="24">
        <f t="shared" si="100"/>
        <v>813243</v>
      </c>
      <c r="O591" s="24" t="str">
        <f t="shared" si="100"/>
        <v/>
      </c>
      <c r="P591" s="21"/>
      <c r="Q591" s="25" t="s">
        <v>266</v>
      </c>
    </row>
    <row r="592" spans="2:17" x14ac:dyDescent="0.3">
      <c r="B592" s="23" t="str">
        <f t="shared" si="100"/>
        <v/>
      </c>
      <c r="C592" s="23" t="str">
        <f t="shared" si="100"/>
        <v/>
      </c>
      <c r="D592" s="23" t="str">
        <f t="shared" si="100"/>
        <v/>
      </c>
      <c r="E592" s="23" t="str">
        <f t="shared" si="100"/>
        <v/>
      </c>
      <c r="F592" s="23" t="str">
        <f t="shared" si="100"/>
        <v/>
      </c>
      <c r="G592" s="23" t="str">
        <f t="shared" si="100"/>
        <v/>
      </c>
      <c r="H592" s="23" t="str">
        <f t="shared" si="100"/>
        <v/>
      </c>
      <c r="I592" s="23" t="str">
        <f t="shared" si="100"/>
        <v/>
      </c>
      <c r="J592" s="23" t="str">
        <f t="shared" si="100"/>
        <v/>
      </c>
      <c r="K592" s="23">
        <f t="shared" si="100"/>
        <v>-753742</v>
      </c>
      <c r="L592" s="23">
        <f t="shared" si="100"/>
        <v>188357</v>
      </c>
      <c r="M592" s="23">
        <f t="shared" si="100"/>
        <v>851164</v>
      </c>
      <c r="N592" s="24">
        <f t="shared" si="100"/>
        <v>172725</v>
      </c>
      <c r="O592" s="24" t="str">
        <f t="shared" si="100"/>
        <v/>
      </c>
      <c r="P592" s="21"/>
      <c r="Q592" s="25" t="s">
        <v>267</v>
      </c>
    </row>
    <row r="593" spans="2:17" x14ac:dyDescent="0.3">
      <c r="B593" s="64" t="s">
        <v>288</v>
      </c>
      <c r="C593" s="64"/>
      <c r="D593" s="64"/>
      <c r="E593" s="64"/>
      <c r="F593" s="64"/>
      <c r="G593" s="64"/>
      <c r="H593" s="64"/>
      <c r="I593" s="64"/>
      <c r="J593" s="64"/>
      <c r="K593" s="64"/>
      <c r="L593" s="64"/>
      <c r="M593" s="64"/>
      <c r="N593" s="64"/>
      <c r="O593" s="64"/>
      <c r="P593" s="65"/>
      <c r="Q593" s="66"/>
    </row>
    <row r="594" spans="2:17" x14ac:dyDescent="0.3">
      <c r="B594" s="67" t="s">
        <v>289</v>
      </c>
      <c r="C594" s="67"/>
      <c r="D594" s="67"/>
      <c r="E594" s="67"/>
      <c r="F594" s="67"/>
      <c r="G594" s="67"/>
      <c r="H594" s="67"/>
      <c r="I594" s="67"/>
      <c r="J594" s="67"/>
      <c r="K594" s="67"/>
      <c r="L594" s="67"/>
      <c r="M594" s="67"/>
      <c r="N594" s="67"/>
      <c r="O594" s="67"/>
      <c r="P594" s="65"/>
      <c r="Q594" s="66"/>
    </row>
    <row r="595" spans="2:17" x14ac:dyDescent="0.3">
      <c r="B595" s="68" t="e">
        <f t="shared" ref="B595:N595" si="101">B551/B401</f>
        <v>#VALUE!</v>
      </c>
      <c r="C595" s="68" t="e">
        <f t="shared" si="101"/>
        <v>#VALUE!</v>
      </c>
      <c r="D595" s="68" t="e">
        <f t="shared" si="101"/>
        <v>#VALUE!</v>
      </c>
      <c r="E595" s="68" t="e">
        <f t="shared" si="101"/>
        <v>#VALUE!</v>
      </c>
      <c r="F595" s="68" t="e">
        <f t="shared" si="101"/>
        <v>#VALUE!</v>
      </c>
      <c r="G595" s="68" t="e">
        <f t="shared" si="101"/>
        <v>#VALUE!</v>
      </c>
      <c r="H595" s="68" t="e">
        <f t="shared" si="101"/>
        <v>#VALUE!</v>
      </c>
      <c r="I595" s="68" t="e">
        <f t="shared" si="101"/>
        <v>#VALUE!</v>
      </c>
      <c r="J595" s="68" t="e">
        <f t="shared" si="101"/>
        <v>#VALUE!</v>
      </c>
      <c r="K595" s="68" t="e">
        <f t="shared" si="101"/>
        <v>#VALUE!</v>
      </c>
      <c r="L595" s="68" t="e">
        <f t="shared" si="101"/>
        <v>#VALUE!</v>
      </c>
      <c r="M595" s="68" t="e">
        <f t="shared" si="101"/>
        <v>#VALUE!</v>
      </c>
      <c r="N595" s="68" t="e">
        <f t="shared" si="101"/>
        <v>#VALUE!</v>
      </c>
      <c r="O595" s="68" t="e">
        <f>O551/O401</f>
        <v>#VALUE!</v>
      </c>
      <c r="P595" s="21"/>
      <c r="Q595" s="66" t="s">
        <v>290</v>
      </c>
    </row>
    <row r="596" spans="2:17" x14ac:dyDescent="0.3">
      <c r="B596" s="69" t="e">
        <f t="shared" ref="B596:N596" si="102">B551/B438</f>
        <v>#VALUE!</v>
      </c>
      <c r="C596" s="69" t="e">
        <f t="shared" si="102"/>
        <v>#VALUE!</v>
      </c>
      <c r="D596" s="69" t="e">
        <f t="shared" si="102"/>
        <v>#VALUE!</v>
      </c>
      <c r="E596" s="69" t="e">
        <f t="shared" si="102"/>
        <v>#VALUE!</v>
      </c>
      <c r="F596" s="69" t="e">
        <f t="shared" si="102"/>
        <v>#VALUE!</v>
      </c>
      <c r="G596" s="69" t="e">
        <f t="shared" si="102"/>
        <v>#VALUE!</v>
      </c>
      <c r="H596" s="69" t="e">
        <f t="shared" si="102"/>
        <v>#VALUE!</v>
      </c>
      <c r="I596" s="69" t="e">
        <f t="shared" si="102"/>
        <v>#VALUE!</v>
      </c>
      <c r="J596" s="69" t="e">
        <f t="shared" si="102"/>
        <v>#VALUE!</v>
      </c>
      <c r="K596" s="69" t="e">
        <f t="shared" si="102"/>
        <v>#VALUE!</v>
      </c>
      <c r="L596" s="69" t="e">
        <f t="shared" si="102"/>
        <v>#VALUE!</v>
      </c>
      <c r="M596" s="69" t="e">
        <f t="shared" si="102"/>
        <v>#VALUE!</v>
      </c>
      <c r="N596" s="69" t="e">
        <f t="shared" si="102"/>
        <v>#VALUE!</v>
      </c>
      <c r="O596" s="69" t="e">
        <f>O551/O438</f>
        <v>#VALUE!</v>
      </c>
      <c r="P596" s="21"/>
      <c r="Q596" s="66" t="s">
        <v>291</v>
      </c>
    </row>
    <row r="597" spans="2:17" x14ac:dyDescent="0.3">
      <c r="B597" s="67" t="s">
        <v>292</v>
      </c>
      <c r="C597" s="67"/>
      <c r="D597" s="67"/>
      <c r="E597" s="67"/>
      <c r="F597" s="67"/>
      <c r="G597" s="67"/>
      <c r="H597" s="67"/>
      <c r="I597" s="67"/>
      <c r="J597" s="67"/>
      <c r="K597" s="67"/>
      <c r="L597" s="67"/>
      <c r="M597" s="67"/>
      <c r="N597" s="67"/>
      <c r="O597" s="67"/>
      <c r="P597" s="65"/>
      <c r="Q597" s="66"/>
    </row>
    <row r="598" spans="2:17" x14ac:dyDescent="0.3">
      <c r="B598" s="70" t="e">
        <f t="shared" ref="B598:N598" si="103">B419/B438</f>
        <v>#VALUE!</v>
      </c>
      <c r="C598" s="70" t="e">
        <f t="shared" si="103"/>
        <v>#VALUE!</v>
      </c>
      <c r="D598" s="70" t="e">
        <f t="shared" si="103"/>
        <v>#VALUE!</v>
      </c>
      <c r="E598" s="70" t="e">
        <f t="shared" si="103"/>
        <v>#VALUE!</v>
      </c>
      <c r="F598" s="70" t="e">
        <f t="shared" si="103"/>
        <v>#VALUE!</v>
      </c>
      <c r="G598" s="70" t="e">
        <f t="shared" si="103"/>
        <v>#VALUE!</v>
      </c>
      <c r="H598" s="70" t="e">
        <f t="shared" si="103"/>
        <v>#VALUE!</v>
      </c>
      <c r="I598" s="70" t="e">
        <f t="shared" si="103"/>
        <v>#VALUE!</v>
      </c>
      <c r="J598" s="70" t="e">
        <f t="shared" si="103"/>
        <v>#VALUE!</v>
      </c>
      <c r="K598" s="70" t="e">
        <f t="shared" si="103"/>
        <v>#VALUE!</v>
      </c>
      <c r="L598" s="70" t="e">
        <f t="shared" si="103"/>
        <v>#VALUE!</v>
      </c>
      <c r="M598" s="70" t="e">
        <f t="shared" si="103"/>
        <v>#VALUE!</v>
      </c>
      <c r="N598" s="70" t="e">
        <f t="shared" si="103"/>
        <v>#VALUE!</v>
      </c>
      <c r="O598" s="70" t="e">
        <f>O419/O438</f>
        <v>#VALUE!</v>
      </c>
      <c r="P598" s="21"/>
      <c r="Q598" s="66" t="s">
        <v>293</v>
      </c>
    </row>
    <row r="599" spans="2:17" x14ac:dyDescent="0.3">
      <c r="B599" s="71" t="e">
        <f t="shared" ref="B599:N599" si="104">B419/B551</f>
        <v>#VALUE!</v>
      </c>
      <c r="C599" s="71" t="e">
        <f t="shared" si="104"/>
        <v>#VALUE!</v>
      </c>
      <c r="D599" s="71" t="e">
        <f t="shared" si="104"/>
        <v>#VALUE!</v>
      </c>
      <c r="E599" s="71" t="e">
        <f t="shared" si="104"/>
        <v>#VALUE!</v>
      </c>
      <c r="F599" s="71" t="e">
        <f t="shared" si="104"/>
        <v>#VALUE!</v>
      </c>
      <c r="G599" s="71" t="e">
        <f t="shared" si="104"/>
        <v>#VALUE!</v>
      </c>
      <c r="H599" s="71" t="e">
        <f t="shared" si="104"/>
        <v>#VALUE!</v>
      </c>
      <c r="I599" s="71" t="e">
        <f t="shared" si="104"/>
        <v>#VALUE!</v>
      </c>
      <c r="J599" s="71" t="e">
        <f t="shared" si="104"/>
        <v>#VALUE!</v>
      </c>
      <c r="K599" s="71" t="e">
        <f t="shared" si="104"/>
        <v>#VALUE!</v>
      </c>
      <c r="L599" s="71" t="e">
        <f t="shared" si="104"/>
        <v>#VALUE!</v>
      </c>
      <c r="M599" s="71" t="e">
        <f t="shared" si="104"/>
        <v>#VALUE!</v>
      </c>
      <c r="N599" s="71" t="e">
        <f t="shared" si="104"/>
        <v>#VALUE!</v>
      </c>
      <c r="O599" s="71" t="e">
        <f>O419/O551</f>
        <v>#VALUE!</v>
      </c>
      <c r="P599" s="21"/>
      <c r="Q599" s="66" t="s">
        <v>294</v>
      </c>
    </row>
    <row r="600" spans="2:17" x14ac:dyDescent="0.3">
      <c r="B600" s="67" t="s">
        <v>295</v>
      </c>
      <c r="C600" s="67"/>
      <c r="D600" s="67"/>
      <c r="E600" s="67"/>
      <c r="F600" s="67"/>
      <c r="G600" s="67"/>
      <c r="H600" s="67"/>
      <c r="I600" s="67"/>
      <c r="J600" s="67"/>
      <c r="K600" s="67"/>
      <c r="L600" s="67"/>
      <c r="M600" s="67"/>
      <c r="N600" s="67"/>
      <c r="O600" s="67"/>
      <c r="P600" s="65"/>
      <c r="Q600" s="66"/>
    </row>
    <row r="601" spans="2:17" x14ac:dyDescent="0.3">
      <c r="B601" s="72"/>
      <c r="C601" s="72"/>
      <c r="D601" s="72"/>
      <c r="E601" s="72"/>
      <c r="F601" s="72"/>
      <c r="G601" s="72"/>
      <c r="H601" s="72">
        <v>1045496.492</v>
      </c>
      <c r="I601" s="72">
        <v>1087368.9069999999</v>
      </c>
      <c r="J601" s="72">
        <v>1147771.588</v>
      </c>
      <c r="K601" s="72">
        <v>1336247.2509999999</v>
      </c>
      <c r="L601" s="72">
        <v>1373152.3929999999</v>
      </c>
      <c r="M601" s="72">
        <v>1373152.3929999999</v>
      </c>
      <c r="N601" s="72">
        <v>1373152.3929999999</v>
      </c>
      <c r="O601" s="72">
        <v>1373152.3929999999</v>
      </c>
      <c r="P601" s="73"/>
      <c r="Q601" s="74" t="s">
        <v>296</v>
      </c>
    </row>
    <row r="602" spans="2:17" x14ac:dyDescent="0.3">
      <c r="B602" s="71" t="e">
        <f t="shared" ref="B602:O602" si="105">B438/B601</f>
        <v>#VALUE!</v>
      </c>
      <c r="C602" s="71" t="e">
        <f t="shared" si="105"/>
        <v>#VALUE!</v>
      </c>
      <c r="D602" s="71" t="e">
        <f t="shared" si="105"/>
        <v>#VALUE!</v>
      </c>
      <c r="E602" s="71" t="e">
        <f t="shared" si="105"/>
        <v>#VALUE!</v>
      </c>
      <c r="F602" s="71" t="e">
        <f t="shared" si="105"/>
        <v>#VALUE!</v>
      </c>
      <c r="G602" s="71" t="e">
        <f t="shared" si="105"/>
        <v>#VALUE!</v>
      </c>
      <c r="H602" s="71" t="e">
        <f t="shared" si="105"/>
        <v>#VALUE!</v>
      </c>
      <c r="I602" s="71" t="e">
        <f t="shared" si="105"/>
        <v>#VALUE!</v>
      </c>
      <c r="J602" s="71" t="e">
        <f t="shared" si="105"/>
        <v>#VALUE!</v>
      </c>
      <c r="K602" s="71" t="e">
        <f t="shared" si="105"/>
        <v>#VALUE!</v>
      </c>
      <c r="L602" s="71" t="e">
        <f t="shared" si="105"/>
        <v>#VALUE!</v>
      </c>
      <c r="M602" s="71" t="e">
        <f t="shared" si="105"/>
        <v>#VALUE!</v>
      </c>
      <c r="N602" s="71" t="e">
        <f t="shared" si="105"/>
        <v>#VALUE!</v>
      </c>
      <c r="O602" s="71" t="e">
        <f t="shared" si="105"/>
        <v>#VALUE!</v>
      </c>
      <c r="P602" s="21"/>
      <c r="Q602" s="74" t="s">
        <v>297</v>
      </c>
    </row>
    <row r="603" spans="2:17" x14ac:dyDescent="0.3">
      <c r="B603" s="71" t="e">
        <f t="shared" ref="B603:O603" si="106">B551/B601</f>
        <v>#DIV/0!</v>
      </c>
      <c r="C603" s="71" t="e">
        <f t="shared" si="106"/>
        <v>#DIV/0!</v>
      </c>
      <c r="D603" s="71" t="e">
        <f t="shared" si="106"/>
        <v>#DIV/0!</v>
      </c>
      <c r="E603" s="71" t="e">
        <f t="shared" si="106"/>
        <v>#DIV/0!</v>
      </c>
      <c r="F603" s="71" t="e">
        <f t="shared" si="106"/>
        <v>#DIV/0!</v>
      </c>
      <c r="G603" s="71" t="e">
        <f t="shared" si="106"/>
        <v>#DIV/0!</v>
      </c>
      <c r="H603" s="71">
        <f t="shared" si="106"/>
        <v>0</v>
      </c>
      <c r="I603" s="71">
        <f t="shared" si="106"/>
        <v>0</v>
      </c>
      <c r="J603" s="71">
        <f t="shared" si="106"/>
        <v>0</v>
      </c>
      <c r="K603" s="71">
        <f t="shared" si="106"/>
        <v>0.70280537475171201</v>
      </c>
      <c r="L603" s="71">
        <f t="shared" si="106"/>
        <v>3.2831964048436104</v>
      </c>
      <c r="M603" s="71">
        <f t="shared" si="106"/>
        <v>3.4389067259193862</v>
      </c>
      <c r="N603" s="71">
        <f t="shared" si="106"/>
        <v>3.2597714738862202</v>
      </c>
      <c r="O603" s="71">
        <f t="shared" si="106"/>
        <v>3.4180678152887292</v>
      </c>
      <c r="P603" s="21"/>
      <c r="Q603" s="66" t="s">
        <v>298</v>
      </c>
    </row>
    <row r="604" spans="2:17" x14ac:dyDescent="0.3">
      <c r="B604" s="75"/>
      <c r="C604" s="75" t="e">
        <f t="shared" ref="C604:M604" si="107">+C603/B603-1</f>
        <v>#DIV/0!</v>
      </c>
      <c r="D604" s="76" t="e">
        <f t="shared" si="107"/>
        <v>#DIV/0!</v>
      </c>
      <c r="E604" s="75" t="e">
        <f t="shared" si="107"/>
        <v>#DIV/0!</v>
      </c>
      <c r="F604" s="76" t="e">
        <f t="shared" si="107"/>
        <v>#DIV/0!</v>
      </c>
      <c r="G604" s="75" t="e">
        <f t="shared" si="107"/>
        <v>#DIV/0!</v>
      </c>
      <c r="H604" s="76" t="e">
        <f t="shared" si="107"/>
        <v>#DIV/0!</v>
      </c>
      <c r="I604" s="75" t="e">
        <f t="shared" si="107"/>
        <v>#DIV/0!</v>
      </c>
      <c r="J604" s="76" t="e">
        <f t="shared" si="107"/>
        <v>#DIV/0!</v>
      </c>
      <c r="K604" s="75" t="e">
        <f t="shared" si="107"/>
        <v>#DIV/0!</v>
      </c>
      <c r="L604" s="76">
        <f t="shared" si="107"/>
        <v>3.6715584752087338</v>
      </c>
      <c r="M604" s="75">
        <f t="shared" si="107"/>
        <v>4.7426441149259535E-2</v>
      </c>
      <c r="N604" s="77">
        <f>+N603/M603-1</f>
        <v>-5.2090756251981341E-2</v>
      </c>
      <c r="O604" s="77">
        <f>+O603/N603-1</f>
        <v>4.8560564036653764E-2</v>
      </c>
      <c r="P604" s="78"/>
      <c r="Q604" s="79" t="s">
        <v>299</v>
      </c>
    </row>
    <row r="605" spans="2:17" x14ac:dyDescent="0.3">
      <c r="B605" s="80"/>
      <c r="C605" s="80"/>
      <c r="D605" s="80"/>
      <c r="E605" s="80"/>
      <c r="F605" s="80">
        <v>2.4237474942143886E-3</v>
      </c>
      <c r="G605" s="80">
        <v>2.4843660252300004E-3</v>
      </c>
      <c r="H605" s="80">
        <v>4.3064067000000003E-3</v>
      </c>
      <c r="I605" s="80">
        <v>6.3636999999999999E-3</v>
      </c>
      <c r="J605" s="80">
        <v>1.2E-2</v>
      </c>
      <c r="K605" s="80">
        <v>1.4</v>
      </c>
      <c r="L605" s="80">
        <v>1.8</v>
      </c>
      <c r="M605" s="80">
        <v>1.8</v>
      </c>
      <c r="N605" s="80">
        <v>1.8</v>
      </c>
      <c r="O605" s="80"/>
      <c r="P605" s="21"/>
      <c r="Q605" s="74" t="s">
        <v>300</v>
      </c>
    </row>
    <row r="606" spans="2:17" x14ac:dyDescent="0.3">
      <c r="B606" s="75" t="e">
        <f t="shared" ref="B606:O606" si="108">+B605/B614</f>
        <v>#DIV/0!</v>
      </c>
      <c r="C606" s="75" t="e">
        <f t="shared" si="108"/>
        <v>#DIV/0!</v>
      </c>
      <c r="D606" s="76" t="e">
        <f t="shared" si="108"/>
        <v>#DIV/0!</v>
      </c>
      <c r="E606" s="75" t="e">
        <f t="shared" si="108"/>
        <v>#DIV/0!</v>
      </c>
      <c r="F606" s="76">
        <f t="shared" si="108"/>
        <v>1.74999969071377E-4</v>
      </c>
      <c r="G606" s="75">
        <f t="shared" si="108"/>
        <v>7.9670365108851479E-5</v>
      </c>
      <c r="H606" s="76">
        <f t="shared" si="108"/>
        <v>1.3088298442269933E-4</v>
      </c>
      <c r="I606" s="75">
        <f t="shared" si="108"/>
        <v>1.3967797780106892E-4</v>
      </c>
      <c r="J606" s="76">
        <f t="shared" si="108"/>
        <v>2.9557914045473971E-4</v>
      </c>
      <c r="K606" s="75">
        <f t="shared" si="108"/>
        <v>2.5890967999294724E-2</v>
      </c>
      <c r="L606" s="76">
        <f t="shared" si="108"/>
        <v>3.2987624982806482E-2</v>
      </c>
      <c r="M606" s="75">
        <f t="shared" si="108"/>
        <v>2.485926107005907E-2</v>
      </c>
      <c r="N606" s="77">
        <f t="shared" si="108"/>
        <v>3.5381355195880544E-2</v>
      </c>
      <c r="O606" s="77">
        <f t="shared" si="108"/>
        <v>0</v>
      </c>
      <c r="P606" s="21"/>
      <c r="Q606" s="79" t="s">
        <v>301</v>
      </c>
    </row>
    <row r="607" spans="2:17" x14ac:dyDescent="0.3">
      <c r="B607" s="81" t="e">
        <f t="shared" ref="B607:M607" si="109">+B605/B603</f>
        <v>#DIV/0!</v>
      </c>
      <c r="C607" s="81" t="e">
        <f t="shared" si="109"/>
        <v>#DIV/0!</v>
      </c>
      <c r="D607" s="82" t="e">
        <f t="shared" si="109"/>
        <v>#DIV/0!</v>
      </c>
      <c r="E607" s="81" t="e">
        <f t="shared" si="109"/>
        <v>#DIV/0!</v>
      </c>
      <c r="F607" s="82" t="e">
        <f t="shared" si="109"/>
        <v>#DIV/0!</v>
      </c>
      <c r="G607" s="81" t="e">
        <f t="shared" si="109"/>
        <v>#DIV/0!</v>
      </c>
      <c r="H607" s="82" t="e">
        <f t="shared" si="109"/>
        <v>#DIV/0!</v>
      </c>
      <c r="I607" s="81" t="e">
        <f t="shared" si="109"/>
        <v>#DIV/0!</v>
      </c>
      <c r="J607" s="82" t="e">
        <f t="shared" si="109"/>
        <v>#DIV/0!</v>
      </c>
      <c r="K607" s="81">
        <f t="shared" si="109"/>
        <v>1.9920166383112732</v>
      </c>
      <c r="L607" s="82">
        <f t="shared" si="109"/>
        <v>0.54824621437344079</v>
      </c>
      <c r="M607" s="81">
        <f t="shared" si="109"/>
        <v>0.52342216392006768</v>
      </c>
      <c r="N607" s="83">
        <f>+N605/N603</f>
        <v>0.55218594751799699</v>
      </c>
      <c r="O607" s="83">
        <f>+O605/O603</f>
        <v>0</v>
      </c>
      <c r="P607" s="65"/>
      <c r="Q607" s="84" t="s">
        <v>302</v>
      </c>
    </row>
    <row r="608" spans="2:17" x14ac:dyDescent="0.3">
      <c r="B608" s="43">
        <f t="shared" ref="B608:O608" si="110">+B614*B601</f>
        <v>0</v>
      </c>
      <c r="C608" s="43">
        <f t="shared" si="110"/>
        <v>0</v>
      </c>
      <c r="D608" s="43">
        <f t="shared" si="110"/>
        <v>0</v>
      </c>
      <c r="E608" s="43">
        <f t="shared" si="110"/>
        <v>0</v>
      </c>
      <c r="F608" s="43">
        <f t="shared" si="110"/>
        <v>0</v>
      </c>
      <c r="G608" s="43">
        <f t="shared" si="110"/>
        <v>0</v>
      </c>
      <c r="H608" s="43">
        <f t="shared" si="110"/>
        <v>34399682.417345971</v>
      </c>
      <c r="I608" s="43">
        <f t="shared" si="110"/>
        <v>49540304.222695753</v>
      </c>
      <c r="J608" s="43">
        <f t="shared" si="110"/>
        <v>46597534.030345477</v>
      </c>
      <c r="K608" s="43">
        <f t="shared" si="110"/>
        <v>72254778.247416601</v>
      </c>
      <c r="L608" s="43">
        <f t="shared" si="110"/>
        <v>74927319.220109478</v>
      </c>
      <c r="M608" s="43">
        <f t="shared" si="110"/>
        <v>99426700.593966082</v>
      </c>
      <c r="N608" s="43">
        <f t="shared" si="110"/>
        <v>69858101.639017403</v>
      </c>
      <c r="O608" s="43">
        <f t="shared" si="110"/>
        <v>69344195.846499994</v>
      </c>
      <c r="P608" s="21"/>
      <c r="Q608" s="66" t="s">
        <v>303</v>
      </c>
    </row>
    <row r="609" spans="1:17" x14ac:dyDescent="0.3">
      <c r="B609" s="85" t="e">
        <f t="shared" ref="B609:O609" si="111">+B614/B$602</f>
        <v>#VALUE!</v>
      </c>
      <c r="C609" s="85" t="e">
        <f t="shared" si="111"/>
        <v>#VALUE!</v>
      </c>
      <c r="D609" s="86" t="e">
        <f t="shared" si="111"/>
        <v>#VALUE!</v>
      </c>
      <c r="E609" s="85" t="e">
        <f t="shared" si="111"/>
        <v>#VALUE!</v>
      </c>
      <c r="F609" s="86" t="e">
        <f t="shared" si="111"/>
        <v>#VALUE!</v>
      </c>
      <c r="G609" s="85" t="e">
        <f t="shared" si="111"/>
        <v>#VALUE!</v>
      </c>
      <c r="H609" s="86" t="e">
        <f t="shared" si="111"/>
        <v>#VALUE!</v>
      </c>
      <c r="I609" s="85" t="e">
        <f t="shared" si="111"/>
        <v>#VALUE!</v>
      </c>
      <c r="J609" s="86" t="e">
        <f t="shared" si="111"/>
        <v>#VALUE!</v>
      </c>
      <c r="K609" s="85" t="e">
        <f t="shared" si="111"/>
        <v>#VALUE!</v>
      </c>
      <c r="L609" s="86" t="e">
        <f t="shared" si="111"/>
        <v>#VALUE!</v>
      </c>
      <c r="M609" s="85" t="e">
        <f t="shared" si="111"/>
        <v>#VALUE!</v>
      </c>
      <c r="N609" s="87" t="e">
        <f t="shared" si="111"/>
        <v>#VALUE!</v>
      </c>
      <c r="O609" s="87" t="e">
        <f t="shared" si="111"/>
        <v>#VALUE!</v>
      </c>
      <c r="P609" s="88" t="e">
        <f>(SUM(INDEX($B609:$O609,,$Q$347-$B$347-$P$347+1):INDEX($B609:$O609,$Q$347-$B$347+1))-MAX(INDEX($B609:$O609,,$Q$347-$B$347-$P$347+1):INDEX($B609:$O609,$Q$347-$B$347+1))-MIN(INDEX($B609:$O609,,$Q$347-$B$347-$P$347+1):INDEX($B609:$O609,$Q$347-$B$347+1)))/(COUNT(INDEX($B609:$O609,,$Q$347-$B$347-$P$347+1):INDEX($B609:$O609,$Q$347-$B$347+1))-2)</f>
        <v>#VALUE!</v>
      </c>
      <c r="Q609" s="89" t="s">
        <v>304</v>
      </c>
    </row>
    <row r="610" spans="1:17" x14ac:dyDescent="0.3">
      <c r="B610" s="85" t="e">
        <f t="shared" ref="B610:O610" si="112">+B614/B$603</f>
        <v>#DIV/0!</v>
      </c>
      <c r="C610" s="85" t="e">
        <f t="shared" si="112"/>
        <v>#DIV/0!</v>
      </c>
      <c r="D610" s="86" t="e">
        <f t="shared" si="112"/>
        <v>#DIV/0!</v>
      </c>
      <c r="E610" s="85" t="e">
        <f t="shared" si="112"/>
        <v>#DIV/0!</v>
      </c>
      <c r="F610" s="86" t="e">
        <f t="shared" si="112"/>
        <v>#DIV/0!</v>
      </c>
      <c r="G610" s="85" t="e">
        <f t="shared" si="112"/>
        <v>#DIV/0!</v>
      </c>
      <c r="H610" s="86" t="e">
        <f t="shared" si="112"/>
        <v>#DIV/0!</v>
      </c>
      <c r="I610" s="85" t="e">
        <f t="shared" si="112"/>
        <v>#DIV/0!</v>
      </c>
      <c r="J610" s="86" t="e">
        <f t="shared" si="112"/>
        <v>#DIV/0!</v>
      </c>
      <c r="K610" s="85">
        <f t="shared" si="112"/>
        <v>76.938669823605522</v>
      </c>
      <c r="L610" s="86">
        <f t="shared" si="112"/>
        <v>16.619754064113216</v>
      </c>
      <c r="M610" s="85">
        <f t="shared" si="112"/>
        <v>21.055419243755658</v>
      </c>
      <c r="N610" s="87">
        <f t="shared" si="112"/>
        <v>15.606692973204373</v>
      </c>
      <c r="O610" s="87">
        <f t="shared" si="112"/>
        <v>14.774428925639731</v>
      </c>
      <c r="P610" s="88" t="e">
        <f>(SUM(INDEX($B610:$O610,,$Q$347-$B$347-$P$347+1):INDEX($B610:$O610,$Q$347-$B$347+1))-MAX(INDEX($B610:$O610,,$Q$347-$B$347-$P$347+1):INDEX($B610:$O610,$Q$347-$B$347+1))-MIN(INDEX($B610:$O610,,$Q$347-$B$347-$P$347+1):INDEX($B610:$O610,$Q$347-$B$347+1)))/(COUNT(INDEX($B610:$O610,,$Q$347-$B$347-$P$347+1):INDEX($B610:$O610,$Q$347-$B$347+1))-2)</f>
        <v>#DIV/0!</v>
      </c>
      <c r="Q610" s="89" t="s">
        <v>305</v>
      </c>
    </row>
    <row r="611" spans="1:17" x14ac:dyDescent="0.3">
      <c r="B611" s="85" t="e">
        <f t="shared" ref="B611:O611" si="113">B608/B446</f>
        <v>#DIV/0!</v>
      </c>
      <c r="C611" s="85" t="e">
        <f t="shared" si="113"/>
        <v>#DIV/0!</v>
      </c>
      <c r="D611" s="86" t="e">
        <f t="shared" si="113"/>
        <v>#DIV/0!</v>
      </c>
      <c r="E611" s="85" t="e">
        <f t="shared" si="113"/>
        <v>#DIV/0!</v>
      </c>
      <c r="F611" s="86" t="e">
        <f t="shared" si="113"/>
        <v>#DIV/0!</v>
      </c>
      <c r="G611" s="85" t="e">
        <f t="shared" si="113"/>
        <v>#DIV/0!</v>
      </c>
      <c r="H611" s="86" t="e">
        <f t="shared" si="113"/>
        <v>#DIV/0!</v>
      </c>
      <c r="I611" s="85" t="e">
        <f t="shared" si="113"/>
        <v>#DIV/0!</v>
      </c>
      <c r="J611" s="86" t="e">
        <f t="shared" si="113"/>
        <v>#DIV/0!</v>
      </c>
      <c r="K611" s="85">
        <f t="shared" si="113"/>
        <v>39.923875176336018</v>
      </c>
      <c r="L611" s="86">
        <f t="shared" si="113"/>
        <v>9.1754205555766504</v>
      </c>
      <c r="M611" s="85">
        <f t="shared" si="113"/>
        <v>14.503565780363257</v>
      </c>
      <c r="N611" s="87">
        <f t="shared" si="113"/>
        <v>7.9568914793360541</v>
      </c>
      <c r="O611" s="87">
        <f t="shared" si="113"/>
        <v>5.2923156506986899</v>
      </c>
      <c r="P611" s="88" t="e">
        <f>(SUM(INDEX($B611:$O611,,$Q$347-$B$347-$P$347+1):INDEX($B611:$O611,$Q$347-$B$347+1))-MAX(INDEX($B611:$O611,,$Q$347-$B$347-$P$347+1):INDEX($B611:$O611,$Q$347-$B$347+1))-MIN(INDEX($B611:$O611,,$Q$347-$B$347-$P$347+1):INDEX($B611:$O611,$Q$347-$B$347+1)))/(COUNT(INDEX($B611:$O611,,$Q$347-$B$347-$P$347+1):INDEX($B611:$O611,$Q$347-$B$347+1))-2)</f>
        <v>#DIV/0!</v>
      </c>
      <c r="Q611" s="89" t="s">
        <v>306</v>
      </c>
    </row>
    <row r="612" spans="1:17" s="39" customFormat="1" ht="14.25" x14ac:dyDescent="0.2">
      <c r="A612" s="90"/>
      <c r="B612" s="91"/>
      <c r="C612" s="91"/>
      <c r="D612" s="91"/>
      <c r="E612" s="91"/>
      <c r="F612" s="91">
        <v>21.188158219672761</v>
      </c>
      <c r="G612" s="91">
        <v>40.395791570239808</v>
      </c>
      <c r="H612" s="91">
        <v>39.58787573883501</v>
      </c>
      <c r="I612" s="91">
        <v>62.873537820000003</v>
      </c>
      <c r="J612" s="91">
        <v>59.428412459999997</v>
      </c>
      <c r="K612" s="91">
        <v>69.25</v>
      </c>
      <c r="L612" s="91">
        <v>81</v>
      </c>
      <c r="M612" s="91">
        <v>94.25</v>
      </c>
      <c r="N612" s="92">
        <v>67.75</v>
      </c>
      <c r="O612" s="92">
        <v>61</v>
      </c>
      <c r="P612" s="78"/>
      <c r="Q612" s="93" t="s">
        <v>307</v>
      </c>
    </row>
    <row r="613" spans="1:17" s="99" customFormat="1" ht="14.25" x14ac:dyDescent="0.2">
      <c r="A613" s="94"/>
      <c r="B613" s="95"/>
      <c r="C613" s="95"/>
      <c r="D613" s="95"/>
      <c r="E613" s="95"/>
      <c r="F613" s="95">
        <v>8.0792229473144737</v>
      </c>
      <c r="G613" s="95">
        <v>19.405976687176921</v>
      </c>
      <c r="H613" s="95">
        <v>21.53117221866</v>
      </c>
      <c r="I613" s="95">
        <v>31.675666821682501</v>
      </c>
      <c r="J613" s="95">
        <v>25.90935</v>
      </c>
      <c r="K613" s="95">
        <v>40.000399999999999</v>
      </c>
      <c r="L613" s="95">
        <v>36</v>
      </c>
      <c r="M613" s="95">
        <v>58.5</v>
      </c>
      <c r="N613" s="96">
        <v>38</v>
      </c>
      <c r="O613" s="96">
        <v>43.5</v>
      </c>
      <c r="P613" s="97"/>
      <c r="Q613" s="98" t="s">
        <v>308</v>
      </c>
    </row>
    <row r="614" spans="1:17" s="3" customFormat="1" ht="14.25" x14ac:dyDescent="0.2">
      <c r="A614" s="100"/>
      <c r="B614" s="101"/>
      <c r="C614" s="101"/>
      <c r="D614" s="101"/>
      <c r="E614" s="101"/>
      <c r="F614" s="101">
        <v>13.849988129002572</v>
      </c>
      <c r="G614" s="101">
        <v>31.183063135654994</v>
      </c>
      <c r="H614" s="101">
        <v>32.902723902536032</v>
      </c>
      <c r="I614" s="101">
        <v>45.559794752063624</v>
      </c>
      <c r="J614" s="101">
        <v>40.598264077560941</v>
      </c>
      <c r="K614" s="101">
        <v>54.072910678277317</v>
      </c>
      <c r="L614" s="101">
        <v>54.565916792681499</v>
      </c>
      <c r="M614" s="101">
        <v>72.407622854403812</v>
      </c>
      <c r="N614" s="102">
        <v>50.874252555752136</v>
      </c>
      <c r="O614" s="103">
        <f>VLOOKUP($P614,[1]Price!$A$1:$F$1200,2,FALSE)</f>
        <v>50.5</v>
      </c>
      <c r="P614" s="104" t="s">
        <v>309</v>
      </c>
      <c r="Q614" s="89" t="s">
        <v>310</v>
      </c>
    </row>
    <row r="615" spans="1:17" x14ac:dyDescent="0.3">
      <c r="B615" s="105" t="s">
        <v>311</v>
      </c>
      <c r="C615" s="106"/>
      <c r="D615" s="106"/>
      <c r="E615" s="106"/>
      <c r="F615" s="106"/>
      <c r="G615" s="106"/>
      <c r="H615" s="106"/>
      <c r="I615" s="106"/>
      <c r="J615" s="106"/>
      <c r="K615" s="106"/>
      <c r="L615" s="106"/>
      <c r="M615" s="106"/>
      <c r="N615" s="106"/>
      <c r="O615" s="107"/>
      <c r="P615" s="65"/>
      <c r="Q615" s="66"/>
    </row>
    <row r="616" spans="1:17" x14ac:dyDescent="0.3">
      <c r="B616" s="108"/>
      <c r="C616" s="109" t="e">
        <f t="shared" ref="C616:O616" si="114">+C610/C604/100</f>
        <v>#DIV/0!</v>
      </c>
      <c r="D616" s="108" t="e">
        <f t="shared" si="114"/>
        <v>#DIV/0!</v>
      </c>
      <c r="E616" s="109" t="e">
        <f t="shared" si="114"/>
        <v>#DIV/0!</v>
      </c>
      <c r="F616" s="108" t="e">
        <f t="shared" si="114"/>
        <v>#DIV/0!</v>
      </c>
      <c r="G616" s="109" t="e">
        <f t="shared" si="114"/>
        <v>#DIV/0!</v>
      </c>
      <c r="H616" s="108" t="e">
        <f t="shared" si="114"/>
        <v>#DIV/0!</v>
      </c>
      <c r="I616" s="109" t="e">
        <f t="shared" si="114"/>
        <v>#DIV/0!</v>
      </c>
      <c r="J616" s="108" t="e">
        <f t="shared" si="114"/>
        <v>#DIV/0!</v>
      </c>
      <c r="K616" s="109" t="e">
        <f t="shared" si="114"/>
        <v>#DIV/0!</v>
      </c>
      <c r="L616" s="108">
        <f t="shared" si="114"/>
        <v>4.526621100095201E-2</v>
      </c>
      <c r="M616" s="109">
        <f t="shared" si="114"/>
        <v>4.4395950304368128</v>
      </c>
      <c r="N616" s="110">
        <f t="shared" si="114"/>
        <v>-2.9960580525476157</v>
      </c>
      <c r="O616" s="110">
        <f t="shared" si="114"/>
        <v>3.042474736184678</v>
      </c>
      <c r="P616" s="65"/>
      <c r="Q616" s="66" t="s">
        <v>312</v>
      </c>
    </row>
    <row r="617" spans="1:17" x14ac:dyDescent="0.3">
      <c r="B617" s="111"/>
      <c r="D617" s="111"/>
      <c r="F617" s="111"/>
      <c r="H617" s="111"/>
      <c r="I617" s="112"/>
      <c r="J617" s="113"/>
      <c r="K617" s="112"/>
      <c r="L617" s="113"/>
      <c r="M617" s="112"/>
      <c r="N617" s="114"/>
      <c r="O617" s="115"/>
      <c r="P617" s="73"/>
      <c r="Q617" s="74" t="s">
        <v>313</v>
      </c>
    </row>
    <row r="618" spans="1:17" x14ac:dyDescent="0.3">
      <c r="B618" s="116" t="e">
        <f t="shared" ref="B618:O620" si="115">($P609-B609)/$P609</f>
        <v>#VALUE!</v>
      </c>
      <c r="C618" s="117" t="e">
        <f t="shared" si="115"/>
        <v>#VALUE!</v>
      </c>
      <c r="D618" s="116" t="e">
        <f t="shared" si="115"/>
        <v>#VALUE!</v>
      </c>
      <c r="E618" s="117" t="e">
        <f t="shared" si="115"/>
        <v>#VALUE!</v>
      </c>
      <c r="F618" s="116" t="e">
        <f t="shared" si="115"/>
        <v>#VALUE!</v>
      </c>
      <c r="G618" s="117" t="e">
        <f t="shared" si="115"/>
        <v>#VALUE!</v>
      </c>
      <c r="H618" s="116" t="e">
        <f t="shared" si="115"/>
        <v>#VALUE!</v>
      </c>
      <c r="I618" s="117" t="e">
        <f t="shared" si="115"/>
        <v>#VALUE!</v>
      </c>
      <c r="J618" s="116" t="e">
        <f t="shared" si="115"/>
        <v>#VALUE!</v>
      </c>
      <c r="K618" s="117" t="e">
        <f t="shared" si="115"/>
        <v>#VALUE!</v>
      </c>
      <c r="L618" s="116" t="e">
        <f t="shared" si="115"/>
        <v>#VALUE!</v>
      </c>
      <c r="M618" s="117" t="e">
        <f t="shared" si="115"/>
        <v>#VALUE!</v>
      </c>
      <c r="N618" s="118" t="e">
        <f t="shared" si="115"/>
        <v>#VALUE!</v>
      </c>
      <c r="O618" s="118" t="e">
        <f t="shared" si="115"/>
        <v>#VALUE!</v>
      </c>
      <c r="P618" s="78"/>
      <c r="Q618" s="119" t="s">
        <v>314</v>
      </c>
    </row>
    <row r="619" spans="1:17" x14ac:dyDescent="0.3">
      <c r="B619" s="116" t="e">
        <f t="shared" si="115"/>
        <v>#DIV/0!</v>
      </c>
      <c r="C619" s="117" t="e">
        <f t="shared" si="115"/>
        <v>#DIV/0!</v>
      </c>
      <c r="D619" s="116" t="e">
        <f t="shared" si="115"/>
        <v>#DIV/0!</v>
      </c>
      <c r="E619" s="117" t="e">
        <f t="shared" si="115"/>
        <v>#DIV/0!</v>
      </c>
      <c r="F619" s="116" t="e">
        <f t="shared" si="115"/>
        <v>#DIV/0!</v>
      </c>
      <c r="G619" s="117" t="e">
        <f t="shared" si="115"/>
        <v>#DIV/0!</v>
      </c>
      <c r="H619" s="116" t="e">
        <f t="shared" si="115"/>
        <v>#DIV/0!</v>
      </c>
      <c r="I619" s="117" t="e">
        <f t="shared" si="115"/>
        <v>#DIV/0!</v>
      </c>
      <c r="J619" s="116" t="e">
        <f t="shared" si="115"/>
        <v>#DIV/0!</v>
      </c>
      <c r="K619" s="117" t="e">
        <f t="shared" si="115"/>
        <v>#DIV/0!</v>
      </c>
      <c r="L619" s="116" t="e">
        <f t="shared" si="115"/>
        <v>#DIV/0!</v>
      </c>
      <c r="M619" s="117" t="e">
        <f t="shared" si="115"/>
        <v>#DIV/0!</v>
      </c>
      <c r="N619" s="118" t="e">
        <f t="shared" si="115"/>
        <v>#DIV/0!</v>
      </c>
      <c r="O619" s="118" t="e">
        <f t="shared" si="115"/>
        <v>#DIV/0!</v>
      </c>
      <c r="P619" s="78"/>
      <c r="Q619" s="119" t="s">
        <v>315</v>
      </c>
    </row>
    <row r="620" spans="1:17" x14ac:dyDescent="0.3">
      <c r="B620" s="116" t="e">
        <f t="shared" si="115"/>
        <v>#DIV/0!</v>
      </c>
      <c r="C620" s="117" t="e">
        <f t="shared" si="115"/>
        <v>#DIV/0!</v>
      </c>
      <c r="D620" s="116" t="e">
        <f t="shared" si="115"/>
        <v>#DIV/0!</v>
      </c>
      <c r="E620" s="117" t="e">
        <f t="shared" si="115"/>
        <v>#DIV/0!</v>
      </c>
      <c r="F620" s="116" t="e">
        <f t="shared" si="115"/>
        <v>#DIV/0!</v>
      </c>
      <c r="G620" s="117" t="e">
        <f t="shared" si="115"/>
        <v>#DIV/0!</v>
      </c>
      <c r="H620" s="116" t="e">
        <f t="shared" si="115"/>
        <v>#DIV/0!</v>
      </c>
      <c r="I620" s="117" t="e">
        <f t="shared" si="115"/>
        <v>#DIV/0!</v>
      </c>
      <c r="J620" s="116" t="e">
        <f t="shared" si="115"/>
        <v>#DIV/0!</v>
      </c>
      <c r="K620" s="117" t="e">
        <f t="shared" si="115"/>
        <v>#DIV/0!</v>
      </c>
      <c r="L620" s="116" t="e">
        <f t="shared" si="115"/>
        <v>#DIV/0!</v>
      </c>
      <c r="M620" s="117" t="e">
        <f t="shared" si="115"/>
        <v>#DIV/0!</v>
      </c>
      <c r="N620" s="118" t="e">
        <f t="shared" si="115"/>
        <v>#DIV/0!</v>
      </c>
      <c r="O620" s="118" t="e">
        <f t="shared" si="115"/>
        <v>#DIV/0!</v>
      </c>
      <c r="P620" s="78"/>
      <c r="Q620" s="119" t="s">
        <v>316</v>
      </c>
    </row>
    <row r="621" spans="1:17" x14ac:dyDescent="0.3">
      <c r="B621" s="111"/>
      <c r="D621" s="111"/>
      <c r="F621" s="111"/>
      <c r="H621" s="111"/>
      <c r="I621" s="82"/>
      <c r="J621" s="81"/>
      <c r="K621" s="82"/>
      <c r="L621" s="81"/>
      <c r="M621" s="82"/>
      <c r="N621" s="83">
        <f>N617/N614-1</f>
        <v>-1</v>
      </c>
      <c r="O621" s="83">
        <f>O617/O614-1</f>
        <v>-1</v>
      </c>
      <c r="P621" s="65"/>
      <c r="Q621" s="84" t="s">
        <v>317</v>
      </c>
    </row>
    <row r="622" spans="1:17" x14ac:dyDescent="0.3">
      <c r="B622" s="120" t="e">
        <f t="shared" ref="B622:N622" si="116">AVERAGE(B618:B621)</f>
        <v>#VALUE!</v>
      </c>
      <c r="C622" s="121" t="e">
        <f t="shared" si="116"/>
        <v>#VALUE!</v>
      </c>
      <c r="D622" s="120" t="e">
        <f t="shared" si="116"/>
        <v>#VALUE!</v>
      </c>
      <c r="E622" s="121" t="e">
        <f t="shared" si="116"/>
        <v>#VALUE!</v>
      </c>
      <c r="F622" s="120" t="e">
        <f t="shared" si="116"/>
        <v>#VALUE!</v>
      </c>
      <c r="G622" s="121" t="e">
        <f t="shared" si="116"/>
        <v>#VALUE!</v>
      </c>
      <c r="H622" s="120" t="e">
        <f t="shared" si="116"/>
        <v>#VALUE!</v>
      </c>
      <c r="I622" s="121" t="e">
        <f t="shared" si="116"/>
        <v>#VALUE!</v>
      </c>
      <c r="J622" s="122" t="e">
        <f t="shared" si="116"/>
        <v>#VALUE!</v>
      </c>
      <c r="K622" s="123" t="e">
        <f t="shared" si="116"/>
        <v>#VALUE!</v>
      </c>
      <c r="L622" s="122" t="e">
        <f t="shared" si="116"/>
        <v>#VALUE!</v>
      </c>
      <c r="M622" s="123" t="e">
        <f t="shared" si="116"/>
        <v>#VALUE!</v>
      </c>
      <c r="N622" s="124" t="e">
        <f t="shared" si="116"/>
        <v>#VALUE!</v>
      </c>
      <c r="O622" s="124" t="e">
        <f>AVERAGE(O618:O621)</f>
        <v>#VALUE!</v>
      </c>
      <c r="P622" s="78"/>
      <c r="Q622" s="119" t="s">
        <v>318</v>
      </c>
    </row>
    <row r="623" spans="1:17" x14ac:dyDescent="0.3">
      <c r="B623" s="125" t="s">
        <v>319</v>
      </c>
      <c r="C623" s="126"/>
      <c r="D623" s="126"/>
      <c r="E623" s="126"/>
      <c r="F623" s="126"/>
      <c r="G623" s="126"/>
      <c r="H623" s="126"/>
      <c r="I623" s="126"/>
      <c r="J623" s="126"/>
      <c r="K623" s="126"/>
      <c r="L623" s="126"/>
      <c r="M623" s="126"/>
      <c r="N623" s="126"/>
      <c r="O623" s="127"/>
      <c r="P623" s="65"/>
      <c r="Q623" s="66"/>
    </row>
    <row r="624" spans="1:17" s="3" customFormat="1" ht="14.25" x14ac:dyDescent="0.2">
      <c r="B624" s="128"/>
      <c r="C624" s="129">
        <f>+B$605+B624</f>
        <v>0</v>
      </c>
      <c r="D624" s="129">
        <f t="shared" ref="D624:O624" si="117">+C$605+C624</f>
        <v>0</v>
      </c>
      <c r="E624" s="129">
        <f t="shared" si="117"/>
        <v>0</v>
      </c>
      <c r="F624" s="129">
        <f t="shared" si="117"/>
        <v>0</v>
      </c>
      <c r="G624" s="129">
        <f t="shared" si="117"/>
        <v>2.4237474942143886E-3</v>
      </c>
      <c r="H624" s="129">
        <f t="shared" si="117"/>
        <v>4.908113519444389E-3</v>
      </c>
      <c r="I624" s="129">
        <f t="shared" si="117"/>
        <v>9.2145202194443901E-3</v>
      </c>
      <c r="J624" s="129">
        <f t="shared" si="117"/>
        <v>1.557822021944439E-2</v>
      </c>
      <c r="K624" s="129">
        <f t="shared" si="117"/>
        <v>2.757822021944439E-2</v>
      </c>
      <c r="L624" s="129">
        <f t="shared" si="117"/>
        <v>1.4275782202194442</v>
      </c>
      <c r="M624" s="129">
        <f t="shared" si="117"/>
        <v>3.2275782202194443</v>
      </c>
      <c r="N624" s="130">
        <f t="shared" si="117"/>
        <v>5.0275782202194446</v>
      </c>
      <c r="O624" s="130">
        <f t="shared" si="117"/>
        <v>6.8275782202194444</v>
      </c>
      <c r="P624" s="78"/>
      <c r="Q624" s="89" t="s">
        <v>320</v>
      </c>
    </row>
    <row r="625" spans="1:17" s="3" customFormat="1" ht="14.25" x14ac:dyDescent="0.2">
      <c r="B625" s="131">
        <f>+B$614+B624</f>
        <v>0</v>
      </c>
      <c r="C625" s="132">
        <f t="shared" ref="C625:O625" si="118">+C$614+C624</f>
        <v>0</v>
      </c>
      <c r="D625" s="132">
        <f t="shared" si="118"/>
        <v>0</v>
      </c>
      <c r="E625" s="132">
        <f t="shared" si="118"/>
        <v>0</v>
      </c>
      <c r="F625" s="132">
        <f t="shared" si="118"/>
        <v>13.849988129002572</v>
      </c>
      <c r="G625" s="132">
        <f t="shared" si="118"/>
        <v>31.18548688314921</v>
      </c>
      <c r="H625" s="132">
        <f t="shared" si="118"/>
        <v>32.907632016055473</v>
      </c>
      <c r="I625" s="132">
        <f t="shared" si="118"/>
        <v>45.569009272283068</v>
      </c>
      <c r="J625" s="132">
        <f t="shared" si="118"/>
        <v>40.613842297780387</v>
      </c>
      <c r="K625" s="132">
        <f t="shared" si="118"/>
        <v>54.100488898496764</v>
      </c>
      <c r="L625" s="132">
        <f t="shared" si="118"/>
        <v>55.993495012900944</v>
      </c>
      <c r="M625" s="132">
        <f t="shared" si="118"/>
        <v>75.635201074623254</v>
      </c>
      <c r="N625" s="133">
        <f t="shared" si="118"/>
        <v>55.901830775971582</v>
      </c>
      <c r="O625" s="133">
        <f t="shared" si="118"/>
        <v>57.327578220219443</v>
      </c>
      <c r="P625" s="78"/>
      <c r="Q625" s="89" t="s">
        <v>321</v>
      </c>
    </row>
    <row r="626" spans="1:17" s="3" customFormat="1" ht="14.25" x14ac:dyDescent="0.2">
      <c r="B626" s="134"/>
      <c r="I626" s="135"/>
      <c r="J626" s="135"/>
      <c r="K626" s="135"/>
      <c r="L626" s="135"/>
      <c r="M626" s="135"/>
      <c r="N626" s="136" t="e">
        <f>+N625/B625-1</f>
        <v>#DIV/0!</v>
      </c>
      <c r="O626" s="136" t="e">
        <f>+O625/C625-1</f>
        <v>#DIV/0!</v>
      </c>
      <c r="P626" s="78"/>
      <c r="Q626" s="137" t="s">
        <v>322</v>
      </c>
    </row>
    <row r="627" spans="1:17" s="144" customFormat="1" ht="14.25" x14ac:dyDescent="0.2">
      <c r="A627" s="138"/>
      <c r="B627" s="139"/>
      <c r="C627" s="140" t="e">
        <f>RATE(C$347-$B$347,,-$B625,C625)</f>
        <v>#NUM!</v>
      </c>
      <c r="D627" s="140" t="e">
        <f t="shared" ref="D627:O627" si="119">RATE(D$347-$B$347,,-$B625,D625)</f>
        <v>#NUM!</v>
      </c>
      <c r="E627" s="140" t="e">
        <f t="shared" si="119"/>
        <v>#NUM!</v>
      </c>
      <c r="F627" s="140" t="e">
        <f t="shared" si="119"/>
        <v>#NUM!</v>
      </c>
      <c r="G627" s="140" t="e">
        <f t="shared" si="119"/>
        <v>#NUM!</v>
      </c>
      <c r="H627" s="140" t="e">
        <f t="shared" si="119"/>
        <v>#NUM!</v>
      </c>
      <c r="I627" s="140" t="e">
        <f t="shared" si="119"/>
        <v>#NUM!</v>
      </c>
      <c r="J627" s="140" t="e">
        <f t="shared" si="119"/>
        <v>#NUM!</v>
      </c>
      <c r="K627" s="140" t="e">
        <f t="shared" si="119"/>
        <v>#NUM!</v>
      </c>
      <c r="L627" s="140" t="e">
        <f t="shared" si="119"/>
        <v>#NUM!</v>
      </c>
      <c r="M627" s="140" t="e">
        <f t="shared" si="119"/>
        <v>#NUM!</v>
      </c>
      <c r="N627" s="141" t="e">
        <f t="shared" si="119"/>
        <v>#NUM!</v>
      </c>
      <c r="O627" s="141" t="e">
        <f t="shared" si="119"/>
        <v>#NUM!</v>
      </c>
      <c r="P627" s="142"/>
      <c r="Q627" s="143" t="s">
        <v>323</v>
      </c>
    </row>
    <row r="628" spans="1:17" s="3" customFormat="1" ht="14.25" x14ac:dyDescent="0.2">
      <c r="B628" s="128"/>
      <c r="C628" s="129"/>
      <c r="D628" s="129">
        <f t="shared" ref="D628:O628" si="120">+C$605+C628</f>
        <v>0</v>
      </c>
      <c r="E628" s="129">
        <f t="shared" si="120"/>
        <v>0</v>
      </c>
      <c r="F628" s="129">
        <f t="shared" si="120"/>
        <v>0</v>
      </c>
      <c r="G628" s="129">
        <f t="shared" si="120"/>
        <v>2.4237474942143886E-3</v>
      </c>
      <c r="H628" s="129">
        <f t="shared" si="120"/>
        <v>4.908113519444389E-3</v>
      </c>
      <c r="I628" s="129">
        <f t="shared" si="120"/>
        <v>9.2145202194443901E-3</v>
      </c>
      <c r="J628" s="129">
        <f t="shared" si="120"/>
        <v>1.557822021944439E-2</v>
      </c>
      <c r="K628" s="129">
        <f t="shared" si="120"/>
        <v>2.757822021944439E-2</v>
      </c>
      <c r="L628" s="129">
        <f t="shared" si="120"/>
        <v>1.4275782202194442</v>
      </c>
      <c r="M628" s="129">
        <f t="shared" si="120"/>
        <v>3.2275782202194443</v>
      </c>
      <c r="N628" s="130">
        <f t="shared" si="120"/>
        <v>5.0275782202194446</v>
      </c>
      <c r="O628" s="130">
        <f t="shared" si="120"/>
        <v>6.8275782202194444</v>
      </c>
      <c r="P628" s="78"/>
      <c r="Q628" s="89" t="s">
        <v>320</v>
      </c>
    </row>
    <row r="629" spans="1:17" s="3" customFormat="1" ht="14.25" x14ac:dyDescent="0.2">
      <c r="B629" s="131"/>
      <c r="C629" s="132">
        <f t="shared" ref="C629:O629" si="121">+C$614+C628</f>
        <v>0</v>
      </c>
      <c r="D629" s="132">
        <f t="shared" si="121"/>
        <v>0</v>
      </c>
      <c r="E629" s="132">
        <f t="shared" si="121"/>
        <v>0</v>
      </c>
      <c r="F629" s="132">
        <f t="shared" si="121"/>
        <v>13.849988129002572</v>
      </c>
      <c r="G629" s="132">
        <f t="shared" si="121"/>
        <v>31.18548688314921</v>
      </c>
      <c r="H629" s="132">
        <f t="shared" si="121"/>
        <v>32.907632016055473</v>
      </c>
      <c r="I629" s="132">
        <f t="shared" si="121"/>
        <v>45.569009272283068</v>
      </c>
      <c r="J629" s="132">
        <f t="shared" si="121"/>
        <v>40.613842297780387</v>
      </c>
      <c r="K629" s="132">
        <f t="shared" si="121"/>
        <v>54.100488898496764</v>
      </c>
      <c r="L629" s="132">
        <f t="shared" si="121"/>
        <v>55.993495012900944</v>
      </c>
      <c r="M629" s="132">
        <f t="shared" si="121"/>
        <v>75.635201074623254</v>
      </c>
      <c r="N629" s="133">
        <f t="shared" si="121"/>
        <v>55.901830775971582</v>
      </c>
      <c r="O629" s="133">
        <f t="shared" si="121"/>
        <v>57.327578220219443</v>
      </c>
      <c r="P629" s="78"/>
      <c r="Q629" s="89" t="s">
        <v>321</v>
      </c>
    </row>
    <row r="630" spans="1:17" s="3" customFormat="1" ht="14.25" x14ac:dyDescent="0.2">
      <c r="B630" s="134"/>
      <c r="I630" s="135"/>
      <c r="J630" s="135"/>
      <c r="K630" s="135"/>
      <c r="L630" s="135"/>
      <c r="M630" s="135"/>
      <c r="N630" s="136" t="e">
        <f>+N629/C629-1</f>
        <v>#DIV/0!</v>
      </c>
      <c r="O630" s="136" t="e">
        <f>+O629/D629-1</f>
        <v>#DIV/0!</v>
      </c>
      <c r="P630" s="78"/>
      <c r="Q630" s="137" t="s">
        <v>322</v>
      </c>
    </row>
    <row r="631" spans="1:17" s="144" customFormat="1" ht="14.25" x14ac:dyDescent="0.2">
      <c r="A631" s="138"/>
      <c r="B631" s="139"/>
      <c r="C631" s="140"/>
      <c r="D631" s="140" t="e">
        <f>RATE(D$347-$C$347,,-$C629,D629)</f>
        <v>#NUM!</v>
      </c>
      <c r="E631" s="140" t="e">
        <f t="shared" ref="E631:O631" si="122">RATE(E$347-$C$347,,-$C629,E629)</f>
        <v>#NUM!</v>
      </c>
      <c r="F631" s="140" t="e">
        <f t="shared" si="122"/>
        <v>#NUM!</v>
      </c>
      <c r="G631" s="140" t="e">
        <f t="shared" si="122"/>
        <v>#NUM!</v>
      </c>
      <c r="H631" s="140" t="e">
        <f t="shared" si="122"/>
        <v>#NUM!</v>
      </c>
      <c r="I631" s="140" t="e">
        <f t="shared" si="122"/>
        <v>#NUM!</v>
      </c>
      <c r="J631" s="140" t="e">
        <f t="shared" si="122"/>
        <v>#NUM!</v>
      </c>
      <c r="K631" s="140" t="e">
        <f t="shared" si="122"/>
        <v>#NUM!</v>
      </c>
      <c r="L631" s="140" t="e">
        <f t="shared" si="122"/>
        <v>#NUM!</v>
      </c>
      <c r="M631" s="140" t="e">
        <f t="shared" si="122"/>
        <v>#NUM!</v>
      </c>
      <c r="N631" s="141" t="e">
        <f t="shared" si="122"/>
        <v>#NUM!</v>
      </c>
      <c r="O631" s="141" t="e">
        <f t="shared" si="122"/>
        <v>#NUM!</v>
      </c>
      <c r="P631" s="142"/>
      <c r="Q631" s="143" t="s">
        <v>323</v>
      </c>
    </row>
    <row r="632" spans="1:17" s="3" customFormat="1" ht="14.25" x14ac:dyDescent="0.2">
      <c r="B632" s="128"/>
      <c r="C632" s="129"/>
      <c r="D632" s="129"/>
      <c r="E632" s="129">
        <f t="shared" ref="E632:O632" si="123">+D$605+D632</f>
        <v>0</v>
      </c>
      <c r="F632" s="129">
        <f t="shared" si="123"/>
        <v>0</v>
      </c>
      <c r="G632" s="129">
        <f t="shared" si="123"/>
        <v>2.4237474942143886E-3</v>
      </c>
      <c r="H632" s="129">
        <f t="shared" si="123"/>
        <v>4.908113519444389E-3</v>
      </c>
      <c r="I632" s="129">
        <f t="shared" si="123"/>
        <v>9.2145202194443901E-3</v>
      </c>
      <c r="J632" s="129">
        <f t="shared" si="123"/>
        <v>1.557822021944439E-2</v>
      </c>
      <c r="K632" s="129">
        <f t="shared" si="123"/>
        <v>2.757822021944439E-2</v>
      </c>
      <c r="L632" s="129">
        <f t="shared" si="123"/>
        <v>1.4275782202194442</v>
      </c>
      <c r="M632" s="129">
        <f t="shared" si="123"/>
        <v>3.2275782202194443</v>
      </c>
      <c r="N632" s="130">
        <f t="shared" si="123"/>
        <v>5.0275782202194446</v>
      </c>
      <c r="O632" s="130">
        <f t="shared" si="123"/>
        <v>6.8275782202194444</v>
      </c>
      <c r="P632" s="78"/>
      <c r="Q632" s="89" t="s">
        <v>320</v>
      </c>
    </row>
    <row r="633" spans="1:17" s="3" customFormat="1" ht="14.25" x14ac:dyDescent="0.2">
      <c r="B633" s="131"/>
      <c r="C633" s="132"/>
      <c r="D633" s="132">
        <f t="shared" ref="D633:O633" si="124">+D$614+D632</f>
        <v>0</v>
      </c>
      <c r="E633" s="132">
        <f t="shared" si="124"/>
        <v>0</v>
      </c>
      <c r="F633" s="132">
        <f t="shared" si="124"/>
        <v>13.849988129002572</v>
      </c>
      <c r="G633" s="132">
        <f t="shared" si="124"/>
        <v>31.18548688314921</v>
      </c>
      <c r="H633" s="132">
        <f t="shared" si="124"/>
        <v>32.907632016055473</v>
      </c>
      <c r="I633" s="132">
        <f t="shared" si="124"/>
        <v>45.569009272283068</v>
      </c>
      <c r="J633" s="132">
        <f t="shared" si="124"/>
        <v>40.613842297780387</v>
      </c>
      <c r="K633" s="132">
        <f t="shared" si="124"/>
        <v>54.100488898496764</v>
      </c>
      <c r="L633" s="132">
        <f t="shared" si="124"/>
        <v>55.993495012900944</v>
      </c>
      <c r="M633" s="132">
        <f t="shared" si="124"/>
        <v>75.635201074623254</v>
      </c>
      <c r="N633" s="133">
        <f t="shared" si="124"/>
        <v>55.901830775971582</v>
      </c>
      <c r="O633" s="133">
        <f t="shared" si="124"/>
        <v>57.327578220219443</v>
      </c>
      <c r="P633" s="78"/>
      <c r="Q633" s="89" t="s">
        <v>321</v>
      </c>
    </row>
    <row r="634" spans="1:17" s="3" customFormat="1" ht="14.25" x14ac:dyDescent="0.2">
      <c r="B634" s="134"/>
      <c r="I634" s="135"/>
      <c r="J634" s="135"/>
      <c r="K634" s="135"/>
      <c r="L634" s="135"/>
      <c r="M634" s="135"/>
      <c r="N634" s="136" t="e">
        <f>+N633/D633-1</f>
        <v>#DIV/0!</v>
      </c>
      <c r="O634" s="136" t="e">
        <f>+O633/E633-1</f>
        <v>#DIV/0!</v>
      </c>
      <c r="P634" s="78"/>
      <c r="Q634" s="137" t="s">
        <v>322</v>
      </c>
    </row>
    <row r="635" spans="1:17" s="144" customFormat="1" ht="14.25" x14ac:dyDescent="0.2">
      <c r="A635" s="138"/>
      <c r="B635" s="139"/>
      <c r="C635" s="140"/>
      <c r="D635" s="140"/>
      <c r="E635" s="140" t="e">
        <f>RATE(E$347-$D$347,,-$D633,E633)</f>
        <v>#NUM!</v>
      </c>
      <c r="F635" s="140" t="e">
        <f t="shared" ref="F635:O635" si="125">RATE(F$347-$D$347,,-$D633,F633)</f>
        <v>#NUM!</v>
      </c>
      <c r="G635" s="140" t="e">
        <f t="shared" si="125"/>
        <v>#NUM!</v>
      </c>
      <c r="H635" s="140" t="e">
        <f t="shared" si="125"/>
        <v>#NUM!</v>
      </c>
      <c r="I635" s="140" t="e">
        <f t="shared" si="125"/>
        <v>#NUM!</v>
      </c>
      <c r="J635" s="140" t="e">
        <f t="shared" si="125"/>
        <v>#NUM!</v>
      </c>
      <c r="K635" s="140" t="e">
        <f t="shared" si="125"/>
        <v>#NUM!</v>
      </c>
      <c r="L635" s="140" t="e">
        <f t="shared" si="125"/>
        <v>#NUM!</v>
      </c>
      <c r="M635" s="140" t="e">
        <f t="shared" si="125"/>
        <v>#NUM!</v>
      </c>
      <c r="N635" s="141" t="e">
        <f t="shared" si="125"/>
        <v>#NUM!</v>
      </c>
      <c r="O635" s="141" t="e">
        <f t="shared" si="125"/>
        <v>#NUM!</v>
      </c>
      <c r="P635" s="142"/>
      <c r="Q635" s="143" t="s">
        <v>323</v>
      </c>
    </row>
    <row r="636" spans="1:17" s="3" customFormat="1" ht="14.25" x14ac:dyDescent="0.2">
      <c r="B636" s="128"/>
      <c r="C636" s="129"/>
      <c r="D636" s="129"/>
      <c r="E636" s="129"/>
      <c r="F636" s="129">
        <f t="shared" ref="F636:O636" si="126">+E$605+E636</f>
        <v>0</v>
      </c>
      <c r="G636" s="129">
        <f t="shared" si="126"/>
        <v>2.4237474942143886E-3</v>
      </c>
      <c r="H636" s="129">
        <f t="shared" si="126"/>
        <v>4.908113519444389E-3</v>
      </c>
      <c r="I636" s="129">
        <f t="shared" si="126"/>
        <v>9.2145202194443901E-3</v>
      </c>
      <c r="J636" s="129">
        <f t="shared" si="126"/>
        <v>1.557822021944439E-2</v>
      </c>
      <c r="K636" s="129">
        <f t="shared" si="126"/>
        <v>2.757822021944439E-2</v>
      </c>
      <c r="L636" s="129">
        <f t="shared" si="126"/>
        <v>1.4275782202194442</v>
      </c>
      <c r="M636" s="129">
        <f t="shared" si="126"/>
        <v>3.2275782202194443</v>
      </c>
      <c r="N636" s="130">
        <f t="shared" si="126"/>
        <v>5.0275782202194446</v>
      </c>
      <c r="O636" s="130">
        <f t="shared" si="126"/>
        <v>6.8275782202194444</v>
      </c>
      <c r="P636" s="78"/>
      <c r="Q636" s="89" t="s">
        <v>320</v>
      </c>
    </row>
    <row r="637" spans="1:17" s="3" customFormat="1" ht="14.25" x14ac:dyDescent="0.2">
      <c r="B637" s="131"/>
      <c r="C637" s="132"/>
      <c r="D637" s="132"/>
      <c r="E637" s="132">
        <f t="shared" ref="E637:O637" si="127">+E$614+E636</f>
        <v>0</v>
      </c>
      <c r="F637" s="132">
        <f t="shared" si="127"/>
        <v>13.849988129002572</v>
      </c>
      <c r="G637" s="132">
        <f t="shared" si="127"/>
        <v>31.18548688314921</v>
      </c>
      <c r="H637" s="132">
        <f t="shared" si="127"/>
        <v>32.907632016055473</v>
      </c>
      <c r="I637" s="132">
        <f t="shared" si="127"/>
        <v>45.569009272283068</v>
      </c>
      <c r="J637" s="132">
        <f t="shared" si="127"/>
        <v>40.613842297780387</v>
      </c>
      <c r="K637" s="132">
        <f t="shared" si="127"/>
        <v>54.100488898496764</v>
      </c>
      <c r="L637" s="132">
        <f t="shared" si="127"/>
        <v>55.993495012900944</v>
      </c>
      <c r="M637" s="132">
        <f t="shared" si="127"/>
        <v>75.635201074623254</v>
      </c>
      <c r="N637" s="133">
        <f t="shared" si="127"/>
        <v>55.901830775971582</v>
      </c>
      <c r="O637" s="133">
        <f t="shared" si="127"/>
        <v>57.327578220219443</v>
      </c>
      <c r="P637" s="78"/>
      <c r="Q637" s="89" t="s">
        <v>321</v>
      </c>
    </row>
    <row r="638" spans="1:17" s="3" customFormat="1" ht="14.25" x14ac:dyDescent="0.2">
      <c r="B638" s="134"/>
      <c r="I638" s="135"/>
      <c r="J638" s="135"/>
      <c r="K638" s="135"/>
      <c r="L638" s="135"/>
      <c r="M638" s="135"/>
      <c r="N638" s="136" t="e">
        <f>+N637/E637-1</f>
        <v>#DIV/0!</v>
      </c>
      <c r="O638" s="136">
        <f>+O637/F637-1</f>
        <v>3.139178870498279</v>
      </c>
      <c r="P638" s="78"/>
      <c r="Q638" s="137" t="s">
        <v>322</v>
      </c>
    </row>
    <row r="639" spans="1:17" s="144" customFormat="1" ht="14.25" x14ac:dyDescent="0.2">
      <c r="A639" s="138"/>
      <c r="B639" s="139"/>
      <c r="C639" s="140"/>
      <c r="D639" s="140"/>
      <c r="E639" s="140"/>
      <c r="F639" s="140" t="e">
        <f>RATE(F$347-$E$347,,-$E637,F637)</f>
        <v>#NUM!</v>
      </c>
      <c r="G639" s="140" t="e">
        <f t="shared" ref="G639:O639" si="128">RATE(G$347-$E$347,,-$E637,G637)</f>
        <v>#NUM!</v>
      </c>
      <c r="H639" s="140" t="e">
        <f t="shared" si="128"/>
        <v>#NUM!</v>
      </c>
      <c r="I639" s="140" t="e">
        <f t="shared" si="128"/>
        <v>#NUM!</v>
      </c>
      <c r="J639" s="140" t="e">
        <f t="shared" si="128"/>
        <v>#NUM!</v>
      </c>
      <c r="K639" s="140" t="e">
        <f t="shared" si="128"/>
        <v>#NUM!</v>
      </c>
      <c r="L639" s="140" t="e">
        <f t="shared" si="128"/>
        <v>#NUM!</v>
      </c>
      <c r="M639" s="140" t="e">
        <f t="shared" si="128"/>
        <v>#NUM!</v>
      </c>
      <c r="N639" s="141" t="e">
        <f t="shared" si="128"/>
        <v>#NUM!</v>
      </c>
      <c r="O639" s="141" t="e">
        <f t="shared" si="128"/>
        <v>#NUM!</v>
      </c>
      <c r="P639" s="142"/>
      <c r="Q639" s="143" t="s">
        <v>323</v>
      </c>
    </row>
    <row r="640" spans="1:17" s="3" customFormat="1" ht="14.25" x14ac:dyDescent="0.2">
      <c r="B640" s="128"/>
      <c r="C640" s="129"/>
      <c r="D640" s="129"/>
      <c r="E640" s="129"/>
      <c r="F640" s="129"/>
      <c r="G640" s="129">
        <f t="shared" ref="G640:O640" si="129">+F$605+F640</f>
        <v>2.4237474942143886E-3</v>
      </c>
      <c r="H640" s="129">
        <f t="shared" si="129"/>
        <v>4.908113519444389E-3</v>
      </c>
      <c r="I640" s="129">
        <f t="shared" si="129"/>
        <v>9.2145202194443901E-3</v>
      </c>
      <c r="J640" s="129">
        <f t="shared" si="129"/>
        <v>1.557822021944439E-2</v>
      </c>
      <c r="K640" s="129">
        <f t="shared" si="129"/>
        <v>2.757822021944439E-2</v>
      </c>
      <c r="L640" s="129">
        <f t="shared" si="129"/>
        <v>1.4275782202194442</v>
      </c>
      <c r="M640" s="129">
        <f t="shared" si="129"/>
        <v>3.2275782202194443</v>
      </c>
      <c r="N640" s="130">
        <f t="shared" si="129"/>
        <v>5.0275782202194446</v>
      </c>
      <c r="O640" s="130">
        <f t="shared" si="129"/>
        <v>6.8275782202194444</v>
      </c>
      <c r="P640" s="78"/>
      <c r="Q640" s="89" t="s">
        <v>320</v>
      </c>
    </row>
    <row r="641" spans="1:17" s="3" customFormat="1" ht="14.25" x14ac:dyDescent="0.2">
      <c r="B641" s="131"/>
      <c r="C641" s="132"/>
      <c r="D641" s="132"/>
      <c r="E641" s="132"/>
      <c r="F641" s="132">
        <f t="shared" ref="F641:O641" si="130">+F$614+F640</f>
        <v>13.849988129002572</v>
      </c>
      <c r="G641" s="132">
        <f t="shared" si="130"/>
        <v>31.18548688314921</v>
      </c>
      <c r="H641" s="132">
        <f t="shared" si="130"/>
        <v>32.907632016055473</v>
      </c>
      <c r="I641" s="132">
        <f t="shared" si="130"/>
        <v>45.569009272283068</v>
      </c>
      <c r="J641" s="132">
        <f t="shared" si="130"/>
        <v>40.613842297780387</v>
      </c>
      <c r="K641" s="132">
        <f t="shared" si="130"/>
        <v>54.100488898496764</v>
      </c>
      <c r="L641" s="132">
        <f t="shared" si="130"/>
        <v>55.993495012900944</v>
      </c>
      <c r="M641" s="132">
        <f t="shared" si="130"/>
        <v>75.635201074623254</v>
      </c>
      <c r="N641" s="133">
        <f t="shared" si="130"/>
        <v>55.901830775971582</v>
      </c>
      <c r="O641" s="133">
        <f t="shared" si="130"/>
        <v>57.327578220219443</v>
      </c>
      <c r="P641" s="78"/>
      <c r="Q641" s="89" t="s">
        <v>321</v>
      </c>
    </row>
    <row r="642" spans="1:17" s="3" customFormat="1" ht="14.25" x14ac:dyDescent="0.2">
      <c r="B642" s="134"/>
      <c r="I642" s="135"/>
      <c r="J642" s="135"/>
      <c r="K642" s="135"/>
      <c r="L642" s="135"/>
      <c r="M642" s="135"/>
      <c r="N642" s="136">
        <f>+N641/F641-1</f>
        <v>3.0362367285290546</v>
      </c>
      <c r="O642" s="136">
        <f>+O641/G641-1</f>
        <v>0.83827747936158947</v>
      </c>
      <c r="P642" s="78"/>
      <c r="Q642" s="137" t="s">
        <v>322</v>
      </c>
    </row>
    <row r="643" spans="1:17" s="144" customFormat="1" ht="14.25" x14ac:dyDescent="0.2">
      <c r="A643" s="138"/>
      <c r="B643" s="139"/>
      <c r="C643" s="140"/>
      <c r="D643" s="140"/>
      <c r="E643" s="140"/>
      <c r="F643" s="140"/>
      <c r="G643" s="140">
        <f>RATE(G$347-$F$347,,-$F641,G641)</f>
        <v>1.2516616326800476</v>
      </c>
      <c r="H643" s="140">
        <f t="shared" ref="H643:O643" si="131">RATE(H$347-$F$347,,-$F641,H641)</f>
        <v>0.54142931986184351</v>
      </c>
      <c r="I643" s="140">
        <f t="shared" si="131"/>
        <v>0.48732791285768901</v>
      </c>
      <c r="J643" s="140">
        <f t="shared" si="131"/>
        <v>0.30859775001330009</v>
      </c>
      <c r="K643" s="140">
        <f t="shared" si="131"/>
        <v>0.31325891515172088</v>
      </c>
      <c r="L643" s="140">
        <f t="shared" si="131"/>
        <v>0.26216082338727226</v>
      </c>
      <c r="M643" s="140">
        <f t="shared" si="131"/>
        <v>0.27445626867476564</v>
      </c>
      <c r="N643" s="141">
        <f t="shared" si="131"/>
        <v>0.19054846318118843</v>
      </c>
      <c r="O643" s="141">
        <f t="shared" si="131"/>
        <v>0.17097068193114193</v>
      </c>
      <c r="P643" s="142"/>
      <c r="Q643" s="143" t="s">
        <v>323</v>
      </c>
    </row>
    <row r="644" spans="1:17" s="3" customFormat="1" ht="14.25" x14ac:dyDescent="0.2">
      <c r="B644" s="128"/>
      <c r="C644" s="129"/>
      <c r="D644" s="129"/>
      <c r="E644" s="129"/>
      <c r="F644" s="129"/>
      <c r="G644" s="129"/>
      <c r="H644" s="129">
        <f t="shared" ref="H644:O644" si="132">+G$605+G644</f>
        <v>2.4843660252300004E-3</v>
      </c>
      <c r="I644" s="129">
        <f t="shared" si="132"/>
        <v>6.7907727252300007E-3</v>
      </c>
      <c r="J644" s="129">
        <f t="shared" si="132"/>
        <v>1.3154472725230001E-2</v>
      </c>
      <c r="K644" s="129">
        <f t="shared" si="132"/>
        <v>2.5154472725230002E-2</v>
      </c>
      <c r="L644" s="129">
        <f t="shared" si="132"/>
        <v>1.4251544727252299</v>
      </c>
      <c r="M644" s="129">
        <f t="shared" si="132"/>
        <v>3.2251544727252299</v>
      </c>
      <c r="N644" s="130">
        <f t="shared" si="132"/>
        <v>5.0251544727252302</v>
      </c>
      <c r="O644" s="130">
        <f t="shared" si="132"/>
        <v>6.82515447272523</v>
      </c>
      <c r="P644" s="78"/>
      <c r="Q644" s="89" t="s">
        <v>320</v>
      </c>
    </row>
    <row r="645" spans="1:17" s="3" customFormat="1" ht="14.25" x14ac:dyDescent="0.2">
      <c r="B645" s="131"/>
      <c r="C645" s="132"/>
      <c r="D645" s="132"/>
      <c r="E645" s="132"/>
      <c r="F645" s="132"/>
      <c r="G645" s="132">
        <f t="shared" ref="G645:O645" si="133">+G$614+G644</f>
        <v>31.183063135654994</v>
      </c>
      <c r="H645" s="132">
        <f t="shared" si="133"/>
        <v>32.90520826856126</v>
      </c>
      <c r="I645" s="132">
        <f t="shared" si="133"/>
        <v>45.566585524788856</v>
      </c>
      <c r="J645" s="132">
        <f t="shared" si="133"/>
        <v>40.611418550286174</v>
      </c>
      <c r="K645" s="132">
        <f t="shared" si="133"/>
        <v>54.098065151002544</v>
      </c>
      <c r="L645" s="132">
        <f t="shared" si="133"/>
        <v>55.991071265406731</v>
      </c>
      <c r="M645" s="132">
        <f t="shared" si="133"/>
        <v>75.632777327129048</v>
      </c>
      <c r="N645" s="133">
        <f t="shared" si="133"/>
        <v>55.89940702847737</v>
      </c>
      <c r="O645" s="133">
        <f t="shared" si="133"/>
        <v>57.325154472725231</v>
      </c>
      <c r="P645" s="78"/>
      <c r="Q645" s="89" t="s">
        <v>321</v>
      </c>
    </row>
    <row r="646" spans="1:17" s="3" customFormat="1" ht="14.25" x14ac:dyDescent="0.2">
      <c r="B646" s="134"/>
      <c r="I646" s="135"/>
      <c r="J646" s="135"/>
      <c r="K646" s="135"/>
      <c r="L646" s="135"/>
      <c r="M646" s="135"/>
      <c r="N646" s="136">
        <f>+N645/G645-1</f>
        <v>0.79262078216304177</v>
      </c>
      <c r="O646" s="136">
        <f>+O645/H645-1</f>
        <v>0.74213012131260703</v>
      </c>
      <c r="P646" s="78"/>
      <c r="Q646" s="137" t="s">
        <v>322</v>
      </c>
    </row>
    <row r="647" spans="1:17" s="144" customFormat="1" ht="14.25" x14ac:dyDescent="0.2">
      <c r="A647" s="138"/>
      <c r="B647" s="139"/>
      <c r="C647" s="140"/>
      <c r="D647" s="140"/>
      <c r="E647" s="140"/>
      <c r="F647" s="140"/>
      <c r="G647" s="140"/>
      <c r="H647" s="140">
        <f>RATE(H$347-$G$347,,-$G645,H645)</f>
        <v>5.5226939233469712E-2</v>
      </c>
      <c r="I647" s="140">
        <f t="shared" ref="I647:O647" si="134">RATE(I$347-$G$347,,-$G645,I645)</f>
        <v>0.20882617755747065</v>
      </c>
      <c r="J647" s="140">
        <f t="shared" si="134"/>
        <v>9.20515221301932E-2</v>
      </c>
      <c r="K647" s="140">
        <f t="shared" si="134"/>
        <v>0.14766659176683319</v>
      </c>
      <c r="L647" s="140">
        <f t="shared" si="134"/>
        <v>0.12419073195371275</v>
      </c>
      <c r="M647" s="140">
        <f t="shared" si="134"/>
        <v>0.1591292871680004</v>
      </c>
      <c r="N647" s="141">
        <f t="shared" si="134"/>
        <v>8.6957672456570392E-2</v>
      </c>
      <c r="O647" s="141">
        <f t="shared" si="134"/>
        <v>7.9079165628886602E-2</v>
      </c>
      <c r="P647" s="142"/>
      <c r="Q647" s="143" t="s">
        <v>323</v>
      </c>
    </row>
    <row r="648" spans="1:17" s="3" customFormat="1" ht="14.25" x14ac:dyDescent="0.2">
      <c r="B648" s="128"/>
      <c r="C648" s="129"/>
      <c r="D648" s="129"/>
      <c r="E648" s="129"/>
      <c r="F648" s="129"/>
      <c r="G648" s="129"/>
      <c r="H648" s="129"/>
      <c r="I648" s="129">
        <f t="shared" ref="I648:O648" si="135">+H$605+H648</f>
        <v>4.3064067000000003E-3</v>
      </c>
      <c r="J648" s="129">
        <f t="shared" si="135"/>
        <v>1.0670106700000001E-2</v>
      </c>
      <c r="K648" s="129">
        <f t="shared" si="135"/>
        <v>2.2670106700000001E-2</v>
      </c>
      <c r="L648" s="129">
        <f t="shared" si="135"/>
        <v>1.4226701066999998</v>
      </c>
      <c r="M648" s="129">
        <f t="shared" si="135"/>
        <v>3.2226701066999999</v>
      </c>
      <c r="N648" s="130">
        <f t="shared" si="135"/>
        <v>5.0226701066999997</v>
      </c>
      <c r="O648" s="130">
        <f t="shared" si="135"/>
        <v>6.8226701066999995</v>
      </c>
      <c r="P648" s="78"/>
      <c r="Q648" s="89" t="s">
        <v>320</v>
      </c>
    </row>
    <row r="649" spans="1:17" s="3" customFormat="1" ht="14.25" x14ac:dyDescent="0.2">
      <c r="B649" s="131"/>
      <c r="C649" s="132"/>
      <c r="D649" s="132"/>
      <c r="E649" s="132"/>
      <c r="F649" s="132"/>
      <c r="G649" s="132"/>
      <c r="H649" s="132">
        <f t="shared" ref="H649:O649" si="136">+H$614+H648</f>
        <v>32.902723902536032</v>
      </c>
      <c r="I649" s="132">
        <f t="shared" si="136"/>
        <v>45.564101158763627</v>
      </c>
      <c r="J649" s="132">
        <f t="shared" si="136"/>
        <v>40.608934184260939</v>
      </c>
      <c r="K649" s="132">
        <f t="shared" si="136"/>
        <v>54.095580784977315</v>
      </c>
      <c r="L649" s="132">
        <f t="shared" si="136"/>
        <v>55.988586899381495</v>
      </c>
      <c r="M649" s="132">
        <f t="shared" si="136"/>
        <v>75.630292961103805</v>
      </c>
      <c r="N649" s="133">
        <f t="shared" si="136"/>
        <v>55.896922662452134</v>
      </c>
      <c r="O649" s="133">
        <f t="shared" si="136"/>
        <v>57.322670106700002</v>
      </c>
      <c r="P649" s="78"/>
      <c r="Q649" s="89" t="s">
        <v>321</v>
      </c>
    </row>
    <row r="650" spans="1:17" s="3" customFormat="1" ht="14.25" x14ac:dyDescent="0.2">
      <c r="B650" s="134"/>
      <c r="I650" s="135"/>
      <c r="J650" s="135"/>
      <c r="K650" s="135"/>
      <c r="L650" s="135"/>
      <c r="M650" s="135"/>
      <c r="N650" s="136">
        <f>+N649/H649-1</f>
        <v>0.69885395592259125</v>
      </c>
      <c r="O650" s="136">
        <f>+O649/I649-1</f>
        <v>0.25806651835322714</v>
      </c>
      <c r="P650" s="78"/>
      <c r="Q650" s="137" t="s">
        <v>322</v>
      </c>
    </row>
    <row r="651" spans="1:17" s="144" customFormat="1" ht="14.25" x14ac:dyDescent="0.2">
      <c r="A651" s="138"/>
      <c r="B651" s="139"/>
      <c r="C651" s="140"/>
      <c r="D651" s="140"/>
      <c r="E651" s="140"/>
      <c r="F651" s="140"/>
      <c r="G651" s="140"/>
      <c r="H651" s="140"/>
      <c r="I651" s="140">
        <f t="shared" ref="I651:O651" si="137">RATE(I$347-$H$347,,-$H649,I649)</f>
        <v>0.38481243357640993</v>
      </c>
      <c r="J651" s="140">
        <f t="shared" si="137"/>
        <v>0.11095090996619515</v>
      </c>
      <c r="K651" s="140">
        <f t="shared" si="137"/>
        <v>0.18025716311796292</v>
      </c>
      <c r="L651" s="140">
        <f t="shared" si="137"/>
        <v>0.14213361380073206</v>
      </c>
      <c r="M651" s="140">
        <f t="shared" si="137"/>
        <v>0.18111663415257703</v>
      </c>
      <c r="N651" s="141">
        <f t="shared" si="137"/>
        <v>9.2343782254175416E-2</v>
      </c>
      <c r="O651" s="141">
        <f t="shared" si="137"/>
        <v>8.2535331882864119E-2</v>
      </c>
      <c r="P651" s="142"/>
      <c r="Q651" s="143" t="s">
        <v>323</v>
      </c>
    </row>
    <row r="652" spans="1:17" s="3" customFormat="1" ht="14.25" x14ac:dyDescent="0.2">
      <c r="B652" s="128"/>
      <c r="C652" s="129"/>
      <c r="D652" s="129"/>
      <c r="E652" s="129"/>
      <c r="F652" s="129"/>
      <c r="G652" s="129"/>
      <c r="H652" s="129"/>
      <c r="I652" s="129"/>
      <c r="J652" s="129">
        <f t="shared" ref="J652:O652" si="138">+I$605+I652</f>
        <v>6.3636999999999999E-3</v>
      </c>
      <c r="K652" s="129">
        <f t="shared" si="138"/>
        <v>1.83637E-2</v>
      </c>
      <c r="L652" s="129">
        <f t="shared" si="138"/>
        <v>1.4183637</v>
      </c>
      <c r="M652" s="129">
        <f t="shared" si="138"/>
        <v>3.2183637000000003</v>
      </c>
      <c r="N652" s="130">
        <f t="shared" si="138"/>
        <v>5.0183637000000001</v>
      </c>
      <c r="O652" s="130">
        <f t="shared" si="138"/>
        <v>6.8183636999999999</v>
      </c>
      <c r="P652" s="78"/>
      <c r="Q652" s="89" t="s">
        <v>320</v>
      </c>
    </row>
    <row r="653" spans="1:17" s="3" customFormat="1" ht="14.25" x14ac:dyDescent="0.2">
      <c r="B653" s="131"/>
      <c r="C653" s="132"/>
      <c r="D653" s="132"/>
      <c r="E653" s="132"/>
      <c r="F653" s="132"/>
      <c r="G653" s="132"/>
      <c r="H653" s="132"/>
      <c r="I653" s="132">
        <f t="shared" ref="I653:O653" si="139">+I$614+I652</f>
        <v>45.559794752063624</v>
      </c>
      <c r="J653" s="132">
        <f t="shared" si="139"/>
        <v>40.604627777560943</v>
      </c>
      <c r="K653" s="132">
        <f t="shared" si="139"/>
        <v>54.091274378277319</v>
      </c>
      <c r="L653" s="132">
        <f t="shared" si="139"/>
        <v>55.984280492681499</v>
      </c>
      <c r="M653" s="132">
        <f t="shared" si="139"/>
        <v>75.625986554403809</v>
      </c>
      <c r="N653" s="133">
        <f t="shared" si="139"/>
        <v>55.892616255752138</v>
      </c>
      <c r="O653" s="133">
        <f t="shared" si="139"/>
        <v>57.318363699999999</v>
      </c>
      <c r="P653" s="78"/>
      <c r="Q653" s="89" t="s">
        <v>321</v>
      </c>
    </row>
    <row r="654" spans="1:17" s="3" customFormat="1" ht="14.25" x14ac:dyDescent="0.2">
      <c r="B654" s="134"/>
      <c r="I654" s="135"/>
      <c r="J654" s="135"/>
      <c r="K654" s="135"/>
      <c r="L654" s="135"/>
      <c r="M654" s="135"/>
      <c r="N654" s="136">
        <f>+N653/I653-1</f>
        <v>0.22679692829872744</v>
      </c>
      <c r="O654" s="136">
        <f>+O653/J653-1</f>
        <v>0.41162145393869243</v>
      </c>
      <c r="P654" s="78"/>
      <c r="Q654" s="137" t="s">
        <v>322</v>
      </c>
    </row>
    <row r="655" spans="1:17" s="144" customFormat="1" ht="14.25" x14ac:dyDescent="0.2">
      <c r="A655" s="138"/>
      <c r="B655" s="139"/>
      <c r="C655" s="140"/>
      <c r="D655" s="140"/>
      <c r="E655" s="140"/>
      <c r="F655" s="140"/>
      <c r="G655" s="140"/>
      <c r="H655" s="140"/>
      <c r="I655" s="140"/>
      <c r="J655" s="140">
        <f t="shared" ref="J655:O655" si="140">RATE(J$347-$I$347,,-$I653,J653)</f>
        <v>-0.10876183708615672</v>
      </c>
      <c r="K655" s="140">
        <f t="shared" si="140"/>
        <v>8.961413195534787E-2</v>
      </c>
      <c r="L655" s="140">
        <f t="shared" si="140"/>
        <v>7.1095301063131583E-2</v>
      </c>
      <c r="M655" s="140">
        <f t="shared" si="140"/>
        <v>0.13506915888106699</v>
      </c>
      <c r="N655" s="141">
        <f t="shared" si="140"/>
        <v>4.172847617164193E-2</v>
      </c>
      <c r="O655" s="141">
        <f t="shared" si="140"/>
        <v>3.9007472089765516E-2</v>
      </c>
      <c r="P655" s="142"/>
      <c r="Q655" s="143" t="s">
        <v>323</v>
      </c>
    </row>
    <row r="656" spans="1:17" s="3" customFormat="1" ht="14.25" x14ac:dyDescent="0.2">
      <c r="B656" s="128"/>
      <c r="C656" s="129"/>
      <c r="D656" s="129"/>
      <c r="E656" s="129"/>
      <c r="F656" s="129"/>
      <c r="G656" s="129"/>
      <c r="H656" s="129"/>
      <c r="I656" s="129"/>
      <c r="J656" s="129"/>
      <c r="K656" s="129">
        <f>+J$605+J656</f>
        <v>1.2E-2</v>
      </c>
      <c r="L656" s="129">
        <f>+K$605+K656</f>
        <v>1.4119999999999999</v>
      </c>
      <c r="M656" s="129">
        <f>+L$605+L656</f>
        <v>3.2119999999999997</v>
      </c>
      <c r="N656" s="130">
        <f>+M$605+M656</f>
        <v>5.0119999999999996</v>
      </c>
      <c r="O656" s="130">
        <f>+N$605+N656</f>
        <v>6.8119999999999994</v>
      </c>
      <c r="P656" s="78"/>
      <c r="Q656" s="89" t="s">
        <v>320</v>
      </c>
    </row>
    <row r="657" spans="1:17" s="3" customFormat="1" ht="14.25" x14ac:dyDescent="0.2">
      <c r="B657" s="131"/>
      <c r="C657" s="132"/>
      <c r="D657" s="132"/>
      <c r="E657" s="132"/>
      <c r="F657" s="132"/>
      <c r="G657" s="132"/>
      <c r="H657" s="132"/>
      <c r="I657" s="132"/>
      <c r="J657" s="132">
        <f t="shared" ref="J657:O657" si="141">+J$614+J656</f>
        <v>40.598264077560941</v>
      </c>
      <c r="K657" s="132">
        <f t="shared" si="141"/>
        <v>54.084910678277318</v>
      </c>
      <c r="L657" s="132">
        <f t="shared" si="141"/>
        <v>55.977916792681498</v>
      </c>
      <c r="M657" s="132">
        <f t="shared" si="141"/>
        <v>75.619622854403815</v>
      </c>
      <c r="N657" s="133">
        <f t="shared" si="141"/>
        <v>55.886252555752137</v>
      </c>
      <c r="O657" s="133">
        <f t="shared" si="141"/>
        <v>57.311999999999998</v>
      </c>
      <c r="P657" s="78"/>
      <c r="Q657" s="89" t="s">
        <v>321</v>
      </c>
    </row>
    <row r="658" spans="1:17" s="3" customFormat="1" ht="14.25" x14ac:dyDescent="0.2">
      <c r="B658" s="134"/>
      <c r="I658" s="135"/>
      <c r="J658" s="135"/>
      <c r="K658" s="135"/>
      <c r="L658" s="135"/>
      <c r="M658" s="135"/>
      <c r="N658" s="136">
        <f>+N657/J657-1</f>
        <v>0.37656754113880986</v>
      </c>
      <c r="O658" s="136">
        <f>+O657/K657-1</f>
        <v>5.9667091638903491E-2</v>
      </c>
      <c r="P658" s="78"/>
      <c r="Q658" s="137" t="s">
        <v>322</v>
      </c>
    </row>
    <row r="659" spans="1:17" s="144" customFormat="1" ht="14.25" x14ac:dyDescent="0.2">
      <c r="A659" s="138"/>
      <c r="B659" s="139"/>
      <c r="C659" s="140"/>
      <c r="D659" s="140"/>
      <c r="E659" s="140"/>
      <c r="F659" s="140"/>
      <c r="G659" s="140"/>
      <c r="H659" s="140"/>
      <c r="I659" s="140"/>
      <c r="J659" s="140"/>
      <c r="K659" s="140">
        <f>RATE(K$347-$J$347,,-$J657,K657)</f>
        <v>0.33219761748804877</v>
      </c>
      <c r="L659" s="140">
        <f>RATE(L$347-$J$347,,-$J657,L657)</f>
        <v>0.17423395348198292</v>
      </c>
      <c r="M659" s="140">
        <f>RATE(M$347-$J$347,,-$J657,M657)</f>
        <v>0.23038873892982967</v>
      </c>
      <c r="N659" s="141">
        <f>RATE(N$347-$J$347,,-$J657,N657)</f>
        <v>8.3176879070285564E-2</v>
      </c>
      <c r="O659" s="141">
        <f>RATE(O$347-$J$347,,-$J657,O657)</f>
        <v>7.1390077718708561E-2</v>
      </c>
      <c r="P659" s="142"/>
      <c r="Q659" s="143" t="s">
        <v>323</v>
      </c>
    </row>
    <row r="660" spans="1:17" s="3" customFormat="1" ht="14.25" x14ac:dyDescent="0.2">
      <c r="B660" s="145"/>
      <c r="C660" s="146"/>
      <c r="D660" s="146"/>
      <c r="E660" s="146"/>
      <c r="F660" s="146"/>
      <c r="G660" s="146"/>
      <c r="H660" s="146"/>
      <c r="I660" s="146"/>
      <c r="J660" s="146"/>
      <c r="K660" s="146"/>
      <c r="L660" s="146">
        <f>+K$605+K660</f>
        <v>1.4</v>
      </c>
      <c r="M660" s="146">
        <f>+L$605+L660</f>
        <v>3.2</v>
      </c>
      <c r="N660" s="147">
        <f>+M$605+M660</f>
        <v>5</v>
      </c>
      <c r="O660" s="147">
        <f>+N$605+N660</f>
        <v>6.8</v>
      </c>
      <c r="P660" s="78"/>
      <c r="Q660" s="89" t="s">
        <v>320</v>
      </c>
    </row>
    <row r="661" spans="1:17" s="3" customFormat="1" ht="14.25" x14ac:dyDescent="0.2">
      <c r="B661" s="148"/>
      <c r="C661" s="149"/>
      <c r="D661" s="149"/>
      <c r="E661" s="149"/>
      <c r="F661" s="149"/>
      <c r="G661" s="149"/>
      <c r="H661" s="149"/>
      <c r="I661" s="149"/>
      <c r="J661" s="149"/>
      <c r="K661" s="149">
        <f>+K$614+K660</f>
        <v>54.072910678277317</v>
      </c>
      <c r="L661" s="149">
        <f>+L$614+L660</f>
        <v>55.965916792681497</v>
      </c>
      <c r="M661" s="149">
        <f>+M$614+M660</f>
        <v>75.607622854403814</v>
      </c>
      <c r="N661" s="150">
        <f>+N$614+N660</f>
        <v>55.874252555752136</v>
      </c>
      <c r="O661" s="150">
        <f>+O$614+O660</f>
        <v>57.3</v>
      </c>
      <c r="P661" s="78"/>
      <c r="Q661" s="89" t="s">
        <v>321</v>
      </c>
    </row>
    <row r="662" spans="1:17" s="3" customFormat="1" ht="14.25" x14ac:dyDescent="0.2">
      <c r="B662" s="134"/>
      <c r="I662" s="135"/>
      <c r="J662" s="135"/>
      <c r="K662" s="135"/>
      <c r="L662" s="135"/>
      <c r="M662" s="135"/>
      <c r="N662" s="136">
        <f>+N661/K661-1</f>
        <v>3.3313203503921418E-2</v>
      </c>
      <c r="O662" s="136">
        <f>+O661/L661-1</f>
        <v>2.3837422555953891E-2</v>
      </c>
      <c r="P662" s="78"/>
      <c r="Q662" s="137" t="s">
        <v>322</v>
      </c>
    </row>
    <row r="663" spans="1:17" s="144" customFormat="1" ht="14.25" x14ac:dyDescent="0.2">
      <c r="A663" s="138"/>
      <c r="B663" s="139"/>
      <c r="C663" s="140"/>
      <c r="D663" s="140"/>
      <c r="E663" s="140"/>
      <c r="F663" s="140"/>
      <c r="G663" s="140"/>
      <c r="H663" s="140"/>
      <c r="I663" s="140"/>
      <c r="J663" s="140"/>
      <c r="K663" s="140"/>
      <c r="L663" s="140">
        <f>RATE(L$347-$K$347,,-$K661,L661)</f>
        <v>3.5008400521791432E-2</v>
      </c>
      <c r="M663" s="140">
        <f>RATE(M$347-$K$347,,-$K661,M661)</f>
        <v>0.18247758777495707</v>
      </c>
      <c r="N663" s="141">
        <f>RATE(N$347-$K$347,,-$K661,N661)</f>
        <v>1.0983326064370443E-2</v>
      </c>
      <c r="O663" s="141">
        <f>RATE(O$347-$K$347,,-$K661,O661)</f>
        <v>1.4597338075716223E-2</v>
      </c>
      <c r="P663" s="142"/>
      <c r="Q663" s="143" t="s">
        <v>323</v>
      </c>
    </row>
    <row r="664" spans="1:17" s="3" customFormat="1" ht="14.25" x14ac:dyDescent="0.2">
      <c r="B664" s="145"/>
      <c r="C664" s="146"/>
      <c r="D664" s="146"/>
      <c r="E664" s="146"/>
      <c r="F664" s="146"/>
      <c r="G664" s="146"/>
      <c r="H664" s="146"/>
      <c r="I664" s="146"/>
      <c r="J664" s="146"/>
      <c r="K664" s="146"/>
      <c r="L664" s="146"/>
      <c r="M664" s="146">
        <f>+L$605+L664</f>
        <v>1.8</v>
      </c>
      <c r="N664" s="147">
        <f>+M$605+M664</f>
        <v>3.6</v>
      </c>
      <c r="O664" s="147">
        <f>+N$605+N664</f>
        <v>5.4</v>
      </c>
      <c r="P664" s="78"/>
      <c r="Q664" s="89" t="s">
        <v>320</v>
      </c>
    </row>
    <row r="665" spans="1:17" s="3" customFormat="1" ht="14.25" x14ac:dyDescent="0.2">
      <c r="B665" s="148"/>
      <c r="C665" s="149"/>
      <c r="D665" s="149"/>
      <c r="E665" s="149"/>
      <c r="F665" s="149"/>
      <c r="G665" s="149"/>
      <c r="H665" s="149"/>
      <c r="I665" s="149"/>
      <c r="J665" s="149"/>
      <c r="K665" s="149"/>
      <c r="L665" s="149">
        <f>+L$614+L664</f>
        <v>54.565916792681499</v>
      </c>
      <c r="M665" s="149">
        <f>+M$614+M664</f>
        <v>74.207622854403809</v>
      </c>
      <c r="N665" s="150">
        <f>+N$614+N664</f>
        <v>54.474252555752138</v>
      </c>
      <c r="O665" s="150">
        <f>+O$614+O664</f>
        <v>55.9</v>
      </c>
      <c r="P665" s="78"/>
      <c r="Q665" s="89" t="s">
        <v>321</v>
      </c>
    </row>
    <row r="666" spans="1:17" s="3" customFormat="1" ht="14.25" x14ac:dyDescent="0.2">
      <c r="B666" s="134"/>
      <c r="I666" s="135"/>
      <c r="J666" s="135"/>
      <c r="K666" s="135"/>
      <c r="L666" s="135"/>
      <c r="M666" s="135"/>
      <c r="N666" s="136">
        <f>+N665/L665-1</f>
        <v>-1.6798808178671853E-3</v>
      </c>
      <c r="O666" s="136">
        <f>+O665/M665-1</f>
        <v>-0.24670811636593681</v>
      </c>
      <c r="P666" s="78"/>
      <c r="Q666" s="137" t="s">
        <v>322</v>
      </c>
    </row>
    <row r="667" spans="1:17" s="144" customFormat="1" ht="14.25" x14ac:dyDescent="0.2">
      <c r="A667" s="138"/>
      <c r="B667" s="139"/>
      <c r="C667" s="140"/>
      <c r="D667" s="140"/>
      <c r="E667" s="140"/>
      <c r="F667" s="140"/>
      <c r="G667" s="140"/>
      <c r="H667" s="140"/>
      <c r="I667" s="140"/>
      <c r="J667" s="140"/>
      <c r="K667" s="140"/>
      <c r="L667" s="140"/>
      <c r="M667" s="140">
        <f>RATE(M$347-$L$347,,-$L665,M665)</f>
        <v>0.35996290754811794</v>
      </c>
      <c r="N667" s="141">
        <f>RATE(N$347-$L$347,,-$L665,N665)</f>
        <v>-8.4029345547922312E-4</v>
      </c>
      <c r="O667" s="141">
        <f>RATE(O$347-$L$347,,-$L665,O665)</f>
        <v>8.084143941161118E-3</v>
      </c>
      <c r="P667" s="142"/>
      <c r="Q667" s="143" t="s">
        <v>323</v>
      </c>
    </row>
    <row r="668" spans="1:17" s="3" customFormat="1" ht="14.25" x14ac:dyDescent="0.2">
      <c r="B668" s="145"/>
      <c r="C668" s="146"/>
      <c r="D668" s="146"/>
      <c r="E668" s="146"/>
      <c r="F668" s="146"/>
      <c r="G668" s="146"/>
      <c r="H668" s="146"/>
      <c r="I668" s="146"/>
      <c r="J668" s="146"/>
      <c r="K668" s="146"/>
      <c r="L668" s="146"/>
      <c r="M668" s="146"/>
      <c r="N668" s="147">
        <f>+M$605+M668</f>
        <v>1.8</v>
      </c>
      <c r="O668" s="147">
        <f>+N$605+N668</f>
        <v>3.6</v>
      </c>
      <c r="P668" s="78"/>
      <c r="Q668" s="89" t="s">
        <v>320</v>
      </c>
    </row>
    <row r="669" spans="1:17" s="3" customFormat="1" ht="14.25" x14ac:dyDescent="0.2">
      <c r="B669" s="148"/>
      <c r="C669" s="149"/>
      <c r="D669" s="149"/>
      <c r="E669" s="149"/>
      <c r="F669" s="149"/>
      <c r="G669" s="149"/>
      <c r="H669" s="149"/>
      <c r="I669" s="149"/>
      <c r="J669" s="149"/>
      <c r="K669" s="149"/>
      <c r="L669" s="149"/>
      <c r="M669" s="149">
        <f>+M$614+M668</f>
        <v>72.407622854403812</v>
      </c>
      <c r="N669" s="150">
        <f>+N$614+N668</f>
        <v>52.674252555752133</v>
      </c>
      <c r="O669" s="150">
        <f>+O$614+O668</f>
        <v>54.1</v>
      </c>
      <c r="P669" s="78"/>
      <c r="Q669" s="89" t="s">
        <v>321</v>
      </c>
    </row>
    <row r="670" spans="1:17" s="3" customFormat="1" ht="14.25" x14ac:dyDescent="0.2">
      <c r="B670" s="134"/>
      <c r="I670" s="135"/>
      <c r="J670" s="135"/>
      <c r="K670" s="135"/>
      <c r="L670" s="135"/>
      <c r="M670" s="135"/>
      <c r="N670" s="136">
        <f>+N669/M669-1</f>
        <v>-0.27253166891462866</v>
      </c>
      <c r="O670" s="136">
        <f>+O669/N669-1</f>
        <v>2.7067255349068509E-2</v>
      </c>
      <c r="P670" s="78"/>
      <c r="Q670" s="137" t="s">
        <v>322</v>
      </c>
    </row>
    <row r="671" spans="1:17" s="144" customFormat="1" ht="14.25" x14ac:dyDescent="0.2">
      <c r="A671" s="138"/>
      <c r="B671" s="139"/>
      <c r="C671" s="140"/>
      <c r="D671" s="140"/>
      <c r="E671" s="140"/>
      <c r="F671" s="140"/>
      <c r="G671" s="140"/>
      <c r="H671" s="140"/>
      <c r="I671" s="140"/>
      <c r="J671" s="140"/>
      <c r="K671" s="140"/>
      <c r="L671" s="140"/>
      <c r="M671" s="140"/>
      <c r="N671" s="141">
        <f>RATE(N$347-$M$347,,-$M669,N669)</f>
        <v>-0.27253166891462866</v>
      </c>
      <c r="O671" s="141">
        <f>RATE(O$347-$M$347,,-$M669,O669)</f>
        <v>-0.13561646119069673</v>
      </c>
      <c r="P671" s="142"/>
      <c r="Q671" s="143" t="s">
        <v>323</v>
      </c>
    </row>
  </sheetData>
  <mergeCells count="49">
    <mergeCell ref="B623:N623"/>
    <mergeCell ref="B588:O588"/>
    <mergeCell ref="B593:O593"/>
    <mergeCell ref="B594:O594"/>
    <mergeCell ref="B597:O597"/>
    <mergeCell ref="B600:O600"/>
    <mergeCell ref="B615:N615"/>
    <mergeCell ref="B561:O561"/>
    <mergeCell ref="B567:O567"/>
    <mergeCell ref="B572:O572"/>
    <mergeCell ref="B573:O573"/>
    <mergeCell ref="B578:O578"/>
    <mergeCell ref="B583:O583"/>
    <mergeCell ref="B524:O524"/>
    <mergeCell ref="B532:O532"/>
    <mergeCell ref="B539:O539"/>
    <mergeCell ref="B546:O546"/>
    <mergeCell ref="B554:O554"/>
    <mergeCell ref="B555:O555"/>
    <mergeCell ref="B477:O477"/>
    <mergeCell ref="B484:O484"/>
    <mergeCell ref="B492:O492"/>
    <mergeCell ref="B500:O500"/>
    <mergeCell ref="B508:O508"/>
    <mergeCell ref="B516:O516"/>
    <mergeCell ref="B440:O440"/>
    <mergeCell ref="B441:O441"/>
    <mergeCell ref="B449:O449"/>
    <mergeCell ref="B457:O457"/>
    <mergeCell ref="B465:O465"/>
    <mergeCell ref="B471:O471"/>
    <mergeCell ref="B409:O409"/>
    <mergeCell ref="B415:O415"/>
    <mergeCell ref="B421:O421"/>
    <mergeCell ref="B427:O427"/>
    <mergeCell ref="B428:O428"/>
    <mergeCell ref="B434:O434"/>
    <mergeCell ref="B379:O379"/>
    <mergeCell ref="B385:O385"/>
    <mergeCell ref="B391:O391"/>
    <mergeCell ref="B397:O397"/>
    <mergeCell ref="B402:O402"/>
    <mergeCell ref="B403:O403"/>
    <mergeCell ref="B348:O348"/>
    <mergeCell ref="B349:O349"/>
    <mergeCell ref="B355:O355"/>
    <mergeCell ref="B361:O361"/>
    <mergeCell ref="B367:O367"/>
    <mergeCell ref="B373:O373"/>
  </mergeCells>
  <conditionalFormatting sqref="Q552 Q547:Q550 C350:M354 C360:M360 C368:M372 C380:M384 C386:M390 C396:M396 Q439 Q442:Q446 B566 N368:N370 N380:N382 N386:N388 B392:N394 B395:M395 B398:N400 B404:N406 B407:M407 B410:N412 B413:M413 B416:N418 B419:M419 B422:N424 B425:M425 B429:N431 B432:M432 B435:N437 B438:M438 B491:N491 B560 B584:N587 B538:N538 B552:N552 P546:Q546 B546 P539:Q539 B539 P449:Q449 B449 P440:Q441 B440:B441 B434 B427:B428 B421 B415 B409 B401:M401 B402:B403 B397 B391 B385:B389 B379:B383 B367:B371 B348:B349 P492:Q499 P490:Q490 P484:Q484 B595:P596">
    <cfRule type="cellIs" dxfId="1077" priority="1076" operator="lessThan">
      <formula>0</formula>
    </cfRule>
  </conditionalFormatting>
  <conditionalFormatting sqref="P546">
    <cfRule type="cellIs" dxfId="1076" priority="1075" operator="lessThan">
      <formula>0</formula>
    </cfRule>
  </conditionalFormatting>
  <conditionalFormatting sqref="B347:N347">
    <cfRule type="cellIs" dxfId="1075" priority="1074" operator="lessThan">
      <formula>0</formula>
    </cfRule>
  </conditionalFormatting>
  <conditionalFormatting sqref="B347:N347">
    <cfRule type="cellIs" dxfId="1074" priority="1073" operator="lessThan">
      <formula>0</formula>
    </cfRule>
  </conditionalFormatting>
  <conditionalFormatting sqref="Q551">
    <cfRule type="cellIs" dxfId="1073" priority="1069" operator="lessThan">
      <formula>0</formula>
    </cfRule>
  </conditionalFormatting>
  <conditionalFormatting sqref="Q485:Q488">
    <cfRule type="cellIs" dxfId="1072" priority="1072" operator="lessThan">
      <formula>0</formula>
    </cfRule>
  </conditionalFormatting>
  <conditionalFormatting sqref="Q489:Q490">
    <cfRule type="cellIs" dxfId="1071" priority="1071" operator="lessThan">
      <formula>0</formula>
    </cfRule>
  </conditionalFormatting>
  <conditionalFormatting sqref="Q489:Q490">
    <cfRule type="cellIs" dxfId="1070" priority="1070" operator="lessThan">
      <formula>0</formula>
    </cfRule>
  </conditionalFormatting>
  <conditionalFormatting sqref="P547:P550">
    <cfRule type="cellIs" dxfId="1069" priority="1067" operator="lessThan">
      <formula>0</formula>
    </cfRule>
  </conditionalFormatting>
  <conditionalFormatting sqref="Q371">
    <cfRule type="cellIs" dxfId="1068" priority="1040" operator="lessThan">
      <formula>0</formula>
    </cfRule>
  </conditionalFormatting>
  <conditionalFormatting sqref="Q551">
    <cfRule type="cellIs" dxfId="1067" priority="1068" operator="lessThan">
      <formula>0</formula>
    </cfRule>
  </conditionalFormatting>
  <conditionalFormatting sqref="J352:N353 K350:N351">
    <cfRule type="cellIs" dxfId="1066" priority="1062" operator="lessThan">
      <formula>0</formula>
    </cfRule>
  </conditionalFormatting>
  <conditionalFormatting sqref="Q353">
    <cfRule type="cellIs" dxfId="1065" priority="1055" operator="lessThan">
      <formula>0</formula>
    </cfRule>
  </conditionalFormatting>
  <conditionalFormatting sqref="Q450:Q454">
    <cfRule type="cellIs" dxfId="1064" priority="1066" operator="lessThan">
      <formula>0</formula>
    </cfRule>
  </conditionalFormatting>
  <conditionalFormatting sqref="J350">
    <cfRule type="cellIs" dxfId="1063" priority="1061" operator="lessThan">
      <formula>0</formula>
    </cfRule>
  </conditionalFormatting>
  <conditionalFormatting sqref="P348:Q349 Q350:Q352">
    <cfRule type="cellIs" dxfId="1062" priority="1065" operator="lessThan">
      <formula>0</formula>
    </cfRule>
  </conditionalFormatting>
  <conditionalFormatting sqref="B348">
    <cfRule type="cellIs" dxfId="1061" priority="1060" operator="lessThan">
      <formula>0</formula>
    </cfRule>
  </conditionalFormatting>
  <conditionalFormatting sqref="P397:Q397 Q398:Q400">
    <cfRule type="cellIs" dxfId="1060" priority="1010" operator="lessThan">
      <formula>0</formula>
    </cfRule>
  </conditionalFormatting>
  <conditionalFormatting sqref="P348:P349">
    <cfRule type="cellIs" dxfId="1059" priority="1064" operator="lessThan">
      <formula>0</formula>
    </cfRule>
  </conditionalFormatting>
  <conditionalFormatting sqref="P350:P353">
    <cfRule type="cellIs" dxfId="1058" priority="1063" operator="lessThan">
      <formula>0</formula>
    </cfRule>
  </conditionalFormatting>
  <conditionalFormatting sqref="Q401">
    <cfRule type="cellIs" dxfId="1057" priority="1007" operator="lessThan">
      <formula>0</formula>
    </cfRule>
  </conditionalFormatting>
  <conditionalFormatting sqref="Q354">
    <cfRule type="cellIs" dxfId="1056" priority="1058" operator="lessThan">
      <formula>0</formula>
    </cfRule>
  </conditionalFormatting>
  <conditionalFormatting sqref="Q408">
    <cfRule type="cellIs" dxfId="1055" priority="994" operator="lessThan">
      <formula>0</formula>
    </cfRule>
  </conditionalFormatting>
  <conditionalFormatting sqref="P398:P400">
    <cfRule type="cellIs" dxfId="1054" priority="1008" operator="lessThan">
      <formula>0</formula>
    </cfRule>
  </conditionalFormatting>
  <conditionalFormatting sqref="P386:P388">
    <cfRule type="cellIs" dxfId="1053" priority="1026" operator="lessThan">
      <formula>0</formula>
    </cfRule>
  </conditionalFormatting>
  <conditionalFormatting sqref="H390">
    <cfRule type="cellIs" dxfId="1052" priority="988" operator="lessThan">
      <formula>0</formula>
    </cfRule>
  </conditionalFormatting>
  <conditionalFormatting sqref="Q401">
    <cfRule type="cellIs" dxfId="1051" priority="1006" operator="lessThan">
      <formula>0</formula>
    </cfRule>
  </conditionalFormatting>
  <conditionalFormatting sqref="B349">
    <cfRule type="cellIs" dxfId="1050" priority="1059" operator="lessThan">
      <formula>0</formula>
    </cfRule>
  </conditionalFormatting>
  <conditionalFormatting sqref="J351">
    <cfRule type="cellIs" dxfId="1049" priority="1056" operator="lessThan">
      <formula>0</formula>
    </cfRule>
  </conditionalFormatting>
  <conditionalFormatting sqref="P354">
    <cfRule type="cellIs" dxfId="1048" priority="1057" operator="lessThan">
      <formula>0</formula>
    </cfRule>
  </conditionalFormatting>
  <conditionalFormatting sqref="P421">
    <cfRule type="cellIs" dxfId="1047" priority="983" operator="lessThan">
      <formula>0</formula>
    </cfRule>
  </conditionalFormatting>
  <conditionalFormatting sqref="Q353">
    <cfRule type="cellIs" dxfId="1046" priority="1054" operator="lessThan">
      <formula>0</formula>
    </cfRule>
  </conditionalFormatting>
  <conditionalFormatting sqref="P355:Q355 Q356:Q358">
    <cfRule type="cellIs" dxfId="1045" priority="1053" operator="lessThan">
      <formula>0</formula>
    </cfRule>
  </conditionalFormatting>
  <conditionalFormatting sqref="P355">
    <cfRule type="cellIs" dxfId="1044" priority="1052" operator="lessThan">
      <formula>0</formula>
    </cfRule>
  </conditionalFormatting>
  <conditionalFormatting sqref="P356:P359">
    <cfRule type="cellIs" dxfId="1043" priority="1051" operator="lessThan">
      <formula>0</formula>
    </cfRule>
  </conditionalFormatting>
  <conditionalFormatting sqref="P385">
    <cfRule type="cellIs" dxfId="1042" priority="1027" operator="lessThan">
      <formula>0</formula>
    </cfRule>
  </conditionalFormatting>
  <conditionalFormatting sqref="C386:J386">
    <cfRule type="cellIs" dxfId="1041" priority="1024" operator="lessThan">
      <formula>0</formula>
    </cfRule>
  </conditionalFormatting>
  <conditionalFormatting sqref="I387 K386:N387 C388:N388 C389:M389">
    <cfRule type="cellIs" dxfId="1040" priority="1025" operator="lessThan">
      <formula>0</formula>
    </cfRule>
  </conditionalFormatting>
  <conditionalFormatting sqref="Q360">
    <cfRule type="cellIs" dxfId="1039" priority="1050" operator="lessThan">
      <formula>0</formula>
    </cfRule>
  </conditionalFormatting>
  <conditionalFormatting sqref="B385">
    <cfRule type="cellIs" dxfId="1038" priority="1022" operator="lessThan">
      <formula>0</formula>
    </cfRule>
  </conditionalFormatting>
  <conditionalFormatting sqref="Q359">
    <cfRule type="cellIs" dxfId="1037" priority="1049" operator="lessThan">
      <formula>0</formula>
    </cfRule>
  </conditionalFormatting>
  <conditionalFormatting sqref="Q359">
    <cfRule type="cellIs" dxfId="1036" priority="1048" operator="lessThan">
      <formula>0</formula>
    </cfRule>
  </conditionalFormatting>
  <conditionalFormatting sqref="P367:Q367 Q368:Q370">
    <cfRule type="cellIs" dxfId="1035" priority="1047" operator="lessThan">
      <formula>0</formula>
    </cfRule>
  </conditionalFormatting>
  <conditionalFormatting sqref="P367">
    <cfRule type="cellIs" dxfId="1034" priority="1046" operator="lessThan">
      <formula>0</formula>
    </cfRule>
  </conditionalFormatting>
  <conditionalFormatting sqref="J368">
    <cfRule type="cellIs" dxfId="1033" priority="1044" operator="lessThan">
      <formula>0</formula>
    </cfRule>
  </conditionalFormatting>
  <conditionalFormatting sqref="K368:N369 J370:M371">
    <cfRule type="cellIs" dxfId="1032" priority="1045" operator="lessThan">
      <formula>0</formula>
    </cfRule>
  </conditionalFormatting>
  <conditionalFormatting sqref="P379">
    <cfRule type="cellIs" dxfId="1031" priority="1037" operator="lessThan">
      <formula>0</formula>
    </cfRule>
  </conditionalFormatting>
  <conditionalFormatting sqref="Q372">
    <cfRule type="cellIs" dxfId="1030" priority="1042" operator="lessThan">
      <formula>0</formula>
    </cfRule>
  </conditionalFormatting>
  <conditionalFormatting sqref="B367">
    <cfRule type="cellIs" dxfId="1029" priority="1043" operator="lessThan">
      <formula>0</formula>
    </cfRule>
  </conditionalFormatting>
  <conditionalFormatting sqref="P404:P406">
    <cfRule type="cellIs" dxfId="1028" priority="995" operator="lessThan">
      <formula>0</formula>
    </cfRule>
  </conditionalFormatting>
  <conditionalFormatting sqref="J369">
    <cfRule type="cellIs" dxfId="1027" priority="1041" operator="lessThan">
      <formula>0</formula>
    </cfRule>
  </conditionalFormatting>
  <conditionalFormatting sqref="Q371">
    <cfRule type="cellIs" dxfId="1026" priority="1039" operator="lessThan">
      <formula>0</formula>
    </cfRule>
  </conditionalFormatting>
  <conditionalFormatting sqref="P379:Q379 Q380:Q382">
    <cfRule type="cellIs" dxfId="1025" priority="1038" operator="lessThan">
      <formula>0</formula>
    </cfRule>
  </conditionalFormatting>
  <conditionalFormatting sqref="Q383">
    <cfRule type="cellIs" dxfId="1024" priority="1029" operator="lessThan">
      <formula>0</formula>
    </cfRule>
  </conditionalFormatting>
  <conditionalFormatting sqref="I381 K380:N381 C382:M383">
    <cfRule type="cellIs" dxfId="1023" priority="1036" operator="lessThan">
      <formula>0</formula>
    </cfRule>
  </conditionalFormatting>
  <conditionalFormatting sqref="I380">
    <cfRule type="cellIs" dxfId="1022" priority="1034" operator="lessThan">
      <formula>0</formula>
    </cfRule>
  </conditionalFormatting>
  <conditionalFormatting sqref="C380:J380">
    <cfRule type="cellIs" dxfId="1021" priority="1035" operator="lessThan">
      <formula>0</formula>
    </cfRule>
  </conditionalFormatting>
  <conditionalFormatting sqref="B379">
    <cfRule type="cellIs" dxfId="1020" priority="1033" operator="lessThan">
      <formula>0</formula>
    </cfRule>
  </conditionalFormatting>
  <conditionalFormatting sqref="Q384">
    <cfRule type="cellIs" dxfId="1019" priority="1032" operator="lessThan">
      <formula>0</formula>
    </cfRule>
  </conditionalFormatting>
  <conditionalFormatting sqref="Q429:Q431">
    <cfRule type="cellIs" dxfId="1018" priority="974" operator="lessThan">
      <formula>0</formula>
    </cfRule>
  </conditionalFormatting>
  <conditionalFormatting sqref="C381:J381">
    <cfRule type="cellIs" dxfId="1017" priority="1031" operator="lessThan">
      <formula>0</formula>
    </cfRule>
  </conditionalFormatting>
  <conditionalFormatting sqref="Q383">
    <cfRule type="cellIs" dxfId="1016" priority="1030" operator="lessThan">
      <formula>0</formula>
    </cfRule>
  </conditionalFormatting>
  <conditionalFormatting sqref="Q389">
    <cfRule type="cellIs" dxfId="1015" priority="1018" operator="lessThan">
      <formula>0</formula>
    </cfRule>
  </conditionalFormatting>
  <conditionalFormatting sqref="P391:Q391 Q392:Q394">
    <cfRule type="cellIs" dxfId="1014" priority="1017" operator="lessThan">
      <formula>0</formula>
    </cfRule>
  </conditionalFormatting>
  <conditionalFormatting sqref="P391">
    <cfRule type="cellIs" dxfId="1013" priority="1016" operator="lessThan">
      <formula>0</formula>
    </cfRule>
  </conditionalFormatting>
  <conditionalFormatting sqref="P392:P394">
    <cfRule type="cellIs" dxfId="1012" priority="1015" operator="lessThan">
      <formula>0</formula>
    </cfRule>
  </conditionalFormatting>
  <conditionalFormatting sqref="Q396">
    <cfRule type="cellIs" dxfId="1011" priority="1013" operator="lessThan">
      <formula>0</formula>
    </cfRule>
  </conditionalFormatting>
  <conditionalFormatting sqref="B391">
    <cfRule type="cellIs" dxfId="1010" priority="1014" operator="lessThan">
      <formula>0</formula>
    </cfRule>
  </conditionalFormatting>
  <conditionalFormatting sqref="Q395">
    <cfRule type="cellIs" dxfId="1009" priority="1012" operator="lessThan">
      <formula>0</formula>
    </cfRule>
  </conditionalFormatting>
  <conditionalFormatting sqref="P385:Q385 Q386:Q388">
    <cfRule type="cellIs" dxfId="1008" priority="1028" operator="lessThan">
      <formula>0</formula>
    </cfRule>
  </conditionalFormatting>
  <conditionalFormatting sqref="Q395">
    <cfRule type="cellIs" dxfId="1007" priority="1011" operator="lessThan">
      <formula>0</formula>
    </cfRule>
  </conditionalFormatting>
  <conditionalFormatting sqref="J372:M372">
    <cfRule type="cellIs" dxfId="1006" priority="1002" operator="lessThan">
      <formula>0</formula>
    </cfRule>
  </conditionalFormatting>
  <conditionalFormatting sqref="C360:M360">
    <cfRule type="cellIs" dxfId="1005" priority="1001" operator="lessThan">
      <formula>0</formula>
    </cfRule>
  </conditionalFormatting>
  <conditionalFormatting sqref="J354:N354">
    <cfRule type="cellIs" dxfId="1004" priority="1000" operator="lessThan">
      <formula>0</formula>
    </cfRule>
  </conditionalFormatting>
  <conditionalFormatting sqref="I386">
    <cfRule type="cellIs" dxfId="1003" priority="1023" operator="lessThan">
      <formula>0</formula>
    </cfRule>
  </conditionalFormatting>
  <conditionalFormatting sqref="Q390">
    <cfRule type="cellIs" dxfId="1002" priority="1021" operator="lessThan">
      <formula>0</formula>
    </cfRule>
  </conditionalFormatting>
  <conditionalFormatting sqref="C387:J387">
    <cfRule type="cellIs" dxfId="1001" priority="1020" operator="lessThan">
      <formula>0</formula>
    </cfRule>
  </conditionalFormatting>
  <conditionalFormatting sqref="Q389">
    <cfRule type="cellIs" dxfId="1000" priority="1019" operator="lessThan">
      <formula>0</formula>
    </cfRule>
  </conditionalFormatting>
  <conditionalFormatting sqref="P397">
    <cfRule type="cellIs" dxfId="999" priority="1009" operator="lessThan">
      <formula>0</formula>
    </cfRule>
  </conditionalFormatting>
  <conditionalFormatting sqref="C396:M396">
    <cfRule type="cellIs" dxfId="998" priority="1005" operator="lessThan">
      <formula>0</formula>
    </cfRule>
  </conditionalFormatting>
  <conditionalFormatting sqref="C390:M390">
    <cfRule type="cellIs" dxfId="997" priority="1004" operator="lessThan">
      <formula>0</formula>
    </cfRule>
  </conditionalFormatting>
  <conditionalFormatting sqref="C384:M384">
    <cfRule type="cellIs" dxfId="996" priority="1003" operator="lessThan">
      <formula>0</formula>
    </cfRule>
  </conditionalFormatting>
  <conditionalFormatting sqref="Q425">
    <cfRule type="cellIs" dxfId="995" priority="979" operator="lessThan">
      <formula>0</formula>
    </cfRule>
  </conditionalFormatting>
  <conditionalFormatting sqref="H383">
    <cfRule type="cellIs" dxfId="994" priority="986" operator="lessThan">
      <formula>0</formula>
    </cfRule>
  </conditionalFormatting>
  <conditionalFormatting sqref="J557">
    <cfRule type="cellIs" dxfId="993" priority="960" operator="lessThan">
      <formula>0</formula>
    </cfRule>
  </conditionalFormatting>
  <conditionalFormatting sqref="H360">
    <cfRule type="cellIs" dxfId="992" priority="987" operator="lessThan">
      <formula>0</formula>
    </cfRule>
  </conditionalFormatting>
  <conditionalFormatting sqref="P422:P424">
    <cfRule type="cellIs" dxfId="991" priority="982" operator="lessThan">
      <formula>0</formula>
    </cfRule>
  </conditionalFormatting>
  <conditionalFormatting sqref="B427">
    <cfRule type="cellIs" dxfId="990" priority="976" operator="lessThan">
      <formula>0</formula>
    </cfRule>
  </conditionalFormatting>
  <conditionalFormatting sqref="B403">
    <cfRule type="cellIs" dxfId="989" priority="991" operator="lessThan">
      <formula>0</formula>
    </cfRule>
  </conditionalFormatting>
  <conditionalFormatting sqref="P421:Q421 Q422:Q424">
    <cfRule type="cellIs" dxfId="988" priority="984" operator="lessThan">
      <formula>0</formula>
    </cfRule>
  </conditionalFormatting>
  <conditionalFormatting sqref="Q438">
    <cfRule type="cellIs" dxfId="987" priority="967" operator="lessThan">
      <formula>0</formula>
    </cfRule>
  </conditionalFormatting>
  <conditionalFormatting sqref="B397">
    <cfRule type="cellIs" dxfId="986" priority="999" operator="lessThan">
      <formula>0</formula>
    </cfRule>
  </conditionalFormatting>
  <conditionalFormatting sqref="B402">
    <cfRule type="cellIs" dxfId="985" priority="998" operator="lessThan">
      <formula>0</formula>
    </cfRule>
  </conditionalFormatting>
  <conditionalFormatting sqref="Q407">
    <cfRule type="cellIs" dxfId="984" priority="992" operator="lessThan">
      <formula>0</formula>
    </cfRule>
  </conditionalFormatting>
  <conditionalFormatting sqref="P403:Q403 Q404:Q406">
    <cfRule type="cellIs" dxfId="983" priority="997" operator="lessThan">
      <formula>0</formula>
    </cfRule>
  </conditionalFormatting>
  <conditionalFormatting sqref="P403">
    <cfRule type="cellIs" dxfId="982" priority="996" operator="lessThan">
      <formula>0</formula>
    </cfRule>
  </conditionalFormatting>
  <conditionalFormatting sqref="Q407">
    <cfRule type="cellIs" dxfId="981" priority="993" operator="lessThan">
      <formula>0</formula>
    </cfRule>
  </conditionalFormatting>
  <conditionalFormatting sqref="B434">
    <cfRule type="cellIs" dxfId="980" priority="965" operator="lessThan">
      <formula>0</formula>
    </cfRule>
  </conditionalFormatting>
  <conditionalFormatting sqref="H384">
    <cfRule type="cellIs" dxfId="979" priority="985" operator="lessThan">
      <formula>0</formula>
    </cfRule>
  </conditionalFormatting>
  <conditionalFormatting sqref="Q433">
    <cfRule type="cellIs" dxfId="978" priority="966" operator="lessThan">
      <formula>0</formula>
    </cfRule>
  </conditionalFormatting>
  <conditionalFormatting sqref="Q556:Q558">
    <cfRule type="cellIs" dxfId="977" priority="964" operator="lessThan">
      <formula>0</formula>
    </cfRule>
  </conditionalFormatting>
  <conditionalFormatting sqref="J558:N558 K556:N557 J559:M559">
    <cfRule type="cellIs" dxfId="976" priority="962" operator="lessThan">
      <formula>0</formula>
    </cfRule>
  </conditionalFormatting>
  <conditionalFormatting sqref="Q432">
    <cfRule type="cellIs" dxfId="975" priority="971" operator="lessThan">
      <formula>0</formula>
    </cfRule>
  </conditionalFormatting>
  <conditionalFormatting sqref="Q435:Q437">
    <cfRule type="cellIs" dxfId="974" priority="970" operator="lessThan">
      <formula>0</formula>
    </cfRule>
  </conditionalFormatting>
  <conditionalFormatting sqref="P429:P431">
    <cfRule type="cellIs" dxfId="973" priority="973" operator="lessThan">
      <formula>0</formula>
    </cfRule>
  </conditionalFormatting>
  <conditionalFormatting sqref="Q432">
    <cfRule type="cellIs" dxfId="972" priority="972" operator="lessThan">
      <formula>0</formula>
    </cfRule>
  </conditionalFormatting>
  <conditionalFormatting sqref="P556:P558">
    <cfRule type="cellIs" dxfId="971" priority="963" operator="lessThan">
      <formula>0</formula>
    </cfRule>
  </conditionalFormatting>
  <conditionalFormatting sqref="H396">
    <cfRule type="cellIs" dxfId="970" priority="990" operator="lessThan">
      <formula>0</formula>
    </cfRule>
  </conditionalFormatting>
  <conditionalFormatting sqref="Q438">
    <cfRule type="cellIs" dxfId="969" priority="968" operator="lessThan">
      <formula>0</formula>
    </cfRule>
  </conditionalFormatting>
  <conditionalFormatting sqref="Q425">
    <cfRule type="cellIs" dxfId="968" priority="980" operator="lessThan">
      <formula>0</formula>
    </cfRule>
  </conditionalFormatting>
  <conditionalFormatting sqref="H389">
    <cfRule type="cellIs" dxfId="967" priority="989" operator="lessThan">
      <formula>0</formula>
    </cfRule>
  </conditionalFormatting>
  <conditionalFormatting sqref="B428">
    <cfRule type="cellIs" dxfId="966" priority="975" operator="lessThan">
      <formula>0</formula>
    </cfRule>
  </conditionalFormatting>
  <conditionalFormatting sqref="Q559">
    <cfRule type="cellIs" dxfId="965" priority="959" operator="lessThan">
      <formula>0</formula>
    </cfRule>
  </conditionalFormatting>
  <conditionalFormatting sqref="Q559">
    <cfRule type="cellIs" dxfId="964" priority="958" operator="lessThan">
      <formula>0</formula>
    </cfRule>
  </conditionalFormatting>
  <conditionalFormatting sqref="P435:P437">
    <cfRule type="cellIs" dxfId="963" priority="969" operator="lessThan">
      <formula>0</formula>
    </cfRule>
  </conditionalFormatting>
  <conditionalFormatting sqref="P427">
    <cfRule type="cellIs" dxfId="962" priority="981" operator="lessThan">
      <formula>0</formula>
    </cfRule>
  </conditionalFormatting>
  <conditionalFormatting sqref="Q426:Q427">
    <cfRule type="cellIs" dxfId="961" priority="977" operator="lessThan">
      <formula>0</formula>
    </cfRule>
  </conditionalFormatting>
  <conditionalFormatting sqref="J562:N562 J564:N565 J563:M563">
    <cfRule type="cellIs" dxfId="960" priority="952" operator="lessThan">
      <formula>0</formula>
    </cfRule>
  </conditionalFormatting>
  <conditionalFormatting sqref="B421">
    <cfRule type="cellIs" dxfId="959" priority="978" operator="lessThan">
      <formula>0</formula>
    </cfRule>
  </conditionalFormatting>
  <conditionalFormatting sqref="Q560">
    <cfRule type="cellIs" dxfId="958" priority="957" operator="lessThan">
      <formula>0</formula>
    </cfRule>
  </conditionalFormatting>
  <conditionalFormatting sqref="J563">
    <cfRule type="cellIs" dxfId="957" priority="951" operator="lessThan">
      <formula>0</formula>
    </cfRule>
  </conditionalFormatting>
  <conditionalFormatting sqref="Q565">
    <cfRule type="cellIs" dxfId="956" priority="950" operator="lessThan">
      <formula>0</formula>
    </cfRule>
  </conditionalFormatting>
  <conditionalFormatting sqref="Q566">
    <cfRule type="cellIs" dxfId="955" priority="948" operator="lessThan">
      <formula>0</formula>
    </cfRule>
  </conditionalFormatting>
  <conditionalFormatting sqref="B588">
    <cfRule type="cellIs" dxfId="954" priority="912" operator="lessThan">
      <formula>0</formula>
    </cfRule>
  </conditionalFormatting>
  <conditionalFormatting sqref="I580 K579:N580 C581:N582">
    <cfRule type="cellIs" dxfId="953" priority="945" operator="lessThan">
      <formula>0</formula>
    </cfRule>
  </conditionalFormatting>
  <conditionalFormatting sqref="C579:N582">
    <cfRule type="cellIs" dxfId="952" priority="944" operator="lessThan">
      <formula>0</formula>
    </cfRule>
  </conditionalFormatting>
  <conditionalFormatting sqref="Q582">
    <cfRule type="cellIs" dxfId="951" priority="940" operator="lessThan">
      <formula>0</formula>
    </cfRule>
  </conditionalFormatting>
  <conditionalFormatting sqref="I579">
    <cfRule type="cellIs" dxfId="950" priority="943" operator="lessThan">
      <formula>0</formula>
    </cfRule>
  </conditionalFormatting>
  <conditionalFormatting sqref="J556:N558 J559:M559">
    <cfRule type="cellIs" dxfId="949" priority="961" operator="lessThan">
      <formula>0</formula>
    </cfRule>
  </conditionalFormatting>
  <conditionalFormatting sqref="P562:P565">
    <cfRule type="cellIs" dxfId="948" priority="954" operator="lessThan">
      <formula>0</formula>
    </cfRule>
  </conditionalFormatting>
  <conditionalFormatting sqref="J564:N565 K562:N562 K563:M563">
    <cfRule type="cellIs" dxfId="947" priority="953" operator="lessThan">
      <formula>0</formula>
    </cfRule>
  </conditionalFormatting>
  <conditionalFormatting sqref="B555">
    <cfRule type="cellIs" dxfId="946" priority="956" operator="lessThan">
      <formula>0</formula>
    </cfRule>
  </conditionalFormatting>
  <conditionalFormatting sqref="Q565">
    <cfRule type="cellIs" dxfId="945" priority="949" operator="lessThan">
      <formula>0</formula>
    </cfRule>
  </conditionalFormatting>
  <conditionalFormatting sqref="C580:J580">
    <cfRule type="cellIs" dxfId="944" priority="942" operator="lessThan">
      <formula>0</formula>
    </cfRule>
  </conditionalFormatting>
  <conditionalFormatting sqref="Q562:Q564">
    <cfRule type="cellIs" dxfId="943" priority="955" operator="lessThan">
      <formula>0</formula>
    </cfRule>
  </conditionalFormatting>
  <conditionalFormatting sqref="Q579:Q581">
    <cfRule type="cellIs" dxfId="942" priority="947" operator="lessThan">
      <formula>0</formula>
    </cfRule>
  </conditionalFormatting>
  <conditionalFormatting sqref="P579:P582">
    <cfRule type="cellIs" dxfId="941" priority="946" operator="lessThan">
      <formula>0</formula>
    </cfRule>
  </conditionalFormatting>
  <conditionalFormatting sqref="Q582">
    <cfRule type="cellIs" dxfId="940" priority="941" operator="lessThan">
      <formula>0</formula>
    </cfRule>
  </conditionalFormatting>
  <conditionalFormatting sqref="Q592">
    <cfRule type="cellIs" dxfId="939" priority="916" operator="lessThan">
      <formula>0</formula>
    </cfRule>
  </conditionalFormatting>
  <conditionalFormatting sqref="I589">
    <cfRule type="cellIs" dxfId="938" priority="919" operator="lessThan">
      <formula>0</formula>
    </cfRule>
  </conditionalFormatting>
  <conditionalFormatting sqref="H580:H582">
    <cfRule type="cellIs" dxfId="937" priority="939" operator="lessThan">
      <formula>0</formula>
    </cfRule>
  </conditionalFormatting>
  <conditionalFormatting sqref="H584:H587">
    <cfRule type="cellIs" dxfId="936" priority="926" operator="lessThan">
      <formula>0</formula>
    </cfRule>
  </conditionalFormatting>
  <conditionalFormatting sqref="H579">
    <cfRule type="cellIs" dxfId="935" priority="937" operator="lessThan">
      <formula>0</formula>
    </cfRule>
  </conditionalFormatting>
  <conditionalFormatting sqref="H579:H582">
    <cfRule type="cellIs" dxfId="934" priority="938" operator="lessThan">
      <formula>0</formula>
    </cfRule>
  </conditionalFormatting>
  <conditionalFormatting sqref="B578">
    <cfRule type="cellIs" dxfId="933" priority="936" operator="lessThan">
      <formula>0</formula>
    </cfRule>
  </conditionalFormatting>
  <conditionalFormatting sqref="Q587">
    <cfRule type="cellIs" dxfId="932" priority="928" operator="lessThan">
      <formula>0</formula>
    </cfRule>
  </conditionalFormatting>
  <conditionalFormatting sqref="I584">
    <cfRule type="cellIs" dxfId="931" priority="931" operator="lessThan">
      <formula>0</formula>
    </cfRule>
  </conditionalFormatting>
  <conditionalFormatting sqref="C584:N587">
    <cfRule type="cellIs" dxfId="930" priority="932" operator="lessThan">
      <formula>0</formula>
    </cfRule>
  </conditionalFormatting>
  <conditionalFormatting sqref="Q587">
    <cfRule type="cellIs" dxfId="929" priority="929" operator="lessThan">
      <formula>0</formula>
    </cfRule>
  </conditionalFormatting>
  <conditionalFormatting sqref="H584">
    <cfRule type="cellIs" dxfId="928" priority="925" operator="lessThan">
      <formula>0</formula>
    </cfRule>
  </conditionalFormatting>
  <conditionalFormatting sqref="P584:P587">
    <cfRule type="cellIs" dxfId="927" priority="934" operator="lessThan">
      <formula>0</formula>
    </cfRule>
  </conditionalFormatting>
  <conditionalFormatting sqref="C585:J585">
    <cfRule type="cellIs" dxfId="926" priority="930" operator="lessThan">
      <formula>0</formula>
    </cfRule>
  </conditionalFormatting>
  <conditionalFormatting sqref="H585:H587">
    <cfRule type="cellIs" dxfId="925" priority="927" operator="lessThan">
      <formula>0</formula>
    </cfRule>
  </conditionalFormatting>
  <conditionalFormatting sqref="I585 K584:N585 C586:N587">
    <cfRule type="cellIs" dxfId="924" priority="933" operator="lessThan">
      <formula>0</formula>
    </cfRule>
  </conditionalFormatting>
  <conditionalFormatting sqref="Q584:Q586">
    <cfRule type="cellIs" dxfId="923" priority="935" operator="lessThan">
      <formula>0</formula>
    </cfRule>
  </conditionalFormatting>
  <conditionalFormatting sqref="B583">
    <cfRule type="cellIs" dxfId="922" priority="924" operator="lessThan">
      <formula>0</formula>
    </cfRule>
  </conditionalFormatting>
  <conditionalFormatting sqref="C589:N592">
    <cfRule type="cellIs" dxfId="921" priority="920" operator="lessThan">
      <formula>0</formula>
    </cfRule>
  </conditionalFormatting>
  <conditionalFormatting sqref="Q592">
    <cfRule type="cellIs" dxfId="920" priority="917" operator="lessThan">
      <formula>0</formula>
    </cfRule>
  </conditionalFormatting>
  <conditionalFormatting sqref="H589">
    <cfRule type="cellIs" dxfId="919" priority="913" operator="lessThan">
      <formula>0</formula>
    </cfRule>
  </conditionalFormatting>
  <conditionalFormatting sqref="H589:H592">
    <cfRule type="cellIs" dxfId="918" priority="914" operator="lessThan">
      <formula>0</formula>
    </cfRule>
  </conditionalFormatting>
  <conditionalFormatting sqref="P589:P592">
    <cfRule type="cellIs" dxfId="917" priority="922" operator="lessThan">
      <formula>0</formula>
    </cfRule>
  </conditionalFormatting>
  <conditionalFormatting sqref="C590:J590">
    <cfRule type="cellIs" dxfId="916" priority="918" operator="lessThan">
      <formula>0</formula>
    </cfRule>
  </conditionalFormatting>
  <conditionalFormatting sqref="H590:H592">
    <cfRule type="cellIs" dxfId="915" priority="915" operator="lessThan">
      <formula>0</formula>
    </cfRule>
  </conditionalFormatting>
  <conditionalFormatting sqref="I590 K589:N590 C591:N592">
    <cfRule type="cellIs" dxfId="914" priority="921" operator="lessThan">
      <formula>0</formula>
    </cfRule>
  </conditionalFormatting>
  <conditionalFormatting sqref="Q589:Q591">
    <cfRule type="cellIs" dxfId="913" priority="923" operator="lessThan">
      <formula>0</formula>
    </cfRule>
  </conditionalFormatting>
  <conditionalFormatting sqref="C350:I350">
    <cfRule type="cellIs" dxfId="912" priority="909" operator="lessThan">
      <formula>0</formula>
    </cfRule>
  </conditionalFormatting>
  <conditionalFormatting sqref="C352:I353">
    <cfRule type="cellIs" dxfId="911" priority="910" operator="lessThan">
      <formula>0</formula>
    </cfRule>
  </conditionalFormatting>
  <conditionalFormatting sqref="P492:Q492">
    <cfRule type="cellIs" dxfId="910" priority="893" operator="lessThan">
      <formula>0</formula>
    </cfRule>
  </conditionalFormatting>
  <conditionalFormatting sqref="P485:P488">
    <cfRule type="cellIs" dxfId="909" priority="894" operator="lessThan">
      <formula>0</formula>
    </cfRule>
  </conditionalFormatting>
  <conditionalFormatting sqref="Q574:Q576">
    <cfRule type="cellIs" dxfId="908" priority="863" operator="lessThan">
      <formula>0</formula>
    </cfRule>
  </conditionalFormatting>
  <conditionalFormatting sqref="B484">
    <cfRule type="cellIs" dxfId="907" priority="911" operator="lessThan">
      <formula>0</formula>
    </cfRule>
  </conditionalFormatting>
  <conditionalFormatting sqref="N420">
    <cfRule type="cellIs" dxfId="906" priority="685" operator="lessThan">
      <formula>0</formula>
    </cfRule>
  </conditionalFormatting>
  <conditionalFormatting sqref="C351:I351">
    <cfRule type="cellIs" dxfId="905" priority="908" operator="lessThan">
      <formula>0</formula>
    </cfRule>
  </conditionalFormatting>
  <conditionalFormatting sqref="C354:I354">
    <cfRule type="cellIs" dxfId="904" priority="907" operator="lessThan">
      <formula>0</formula>
    </cfRule>
  </conditionalFormatting>
  <conditionalFormatting sqref="C370:I371">
    <cfRule type="cellIs" dxfId="903" priority="906" operator="lessThan">
      <formula>0</formula>
    </cfRule>
  </conditionalFormatting>
  <conditionalFormatting sqref="C368:I368">
    <cfRule type="cellIs" dxfId="902" priority="905" operator="lessThan">
      <formula>0</formula>
    </cfRule>
  </conditionalFormatting>
  <conditionalFormatting sqref="C369:I369">
    <cfRule type="cellIs" dxfId="901" priority="904" operator="lessThan">
      <formula>0</formula>
    </cfRule>
  </conditionalFormatting>
  <conditionalFormatting sqref="C372:I372">
    <cfRule type="cellIs" dxfId="900" priority="903" operator="lessThan">
      <formula>0</formula>
    </cfRule>
  </conditionalFormatting>
  <conditionalFormatting sqref="C556:I559">
    <cfRule type="cellIs" dxfId="899" priority="901" operator="lessThan">
      <formula>0</formula>
    </cfRule>
  </conditionalFormatting>
  <conditionalFormatting sqref="C557:I557">
    <cfRule type="cellIs" dxfId="898" priority="900" operator="lessThan">
      <formula>0</formula>
    </cfRule>
  </conditionalFormatting>
  <conditionalFormatting sqref="C558:I559">
    <cfRule type="cellIs" dxfId="897" priority="902" operator="lessThan">
      <formula>0</formula>
    </cfRule>
  </conditionalFormatting>
  <conditionalFormatting sqref="C562:I565">
    <cfRule type="cellIs" dxfId="896" priority="898" operator="lessThan">
      <formula>0</formula>
    </cfRule>
  </conditionalFormatting>
  <conditionalFormatting sqref="C563:I563">
    <cfRule type="cellIs" dxfId="895" priority="897" operator="lessThan">
      <formula>0</formula>
    </cfRule>
  </conditionalFormatting>
  <conditionalFormatting sqref="C564:I565">
    <cfRule type="cellIs" dxfId="894" priority="899" operator="lessThan">
      <formula>0</formula>
    </cfRule>
  </conditionalFormatting>
  <conditionalFormatting sqref="C442:C445">
    <cfRule type="cellIs" dxfId="893" priority="896" operator="lessThan">
      <formula>0</formula>
    </cfRule>
  </conditionalFormatting>
  <conditionalFormatting sqref="P450:P453">
    <cfRule type="cellIs" dxfId="892" priority="895" operator="lessThan">
      <formula>0</formula>
    </cfRule>
  </conditionalFormatting>
  <conditionalFormatting sqref="Q493:Q496">
    <cfRule type="cellIs" dxfId="891" priority="892" operator="lessThan">
      <formula>0</formula>
    </cfRule>
  </conditionalFormatting>
  <conditionalFormatting sqref="Q497:Q498">
    <cfRule type="cellIs" dxfId="890" priority="891" operator="lessThan">
      <formula>0</formula>
    </cfRule>
  </conditionalFormatting>
  <conditionalFormatting sqref="Q498">
    <cfRule type="cellIs" dxfId="889" priority="890" operator="lessThan">
      <formula>0</formula>
    </cfRule>
  </conditionalFormatting>
  <conditionalFormatting sqref="Q497">
    <cfRule type="cellIs" dxfId="888" priority="889" operator="lessThan">
      <formula>0</formula>
    </cfRule>
  </conditionalFormatting>
  <conditionalFormatting sqref="P493:P496">
    <cfRule type="cellIs" dxfId="887" priority="888" operator="lessThan">
      <formula>0</formula>
    </cfRule>
  </conditionalFormatting>
  <conditionalFormatting sqref="B492">
    <cfRule type="cellIs" dxfId="886" priority="887" operator="lessThan">
      <formula>0</formula>
    </cfRule>
  </conditionalFormatting>
  <conditionalFormatting sqref="C574:N577">
    <cfRule type="cellIs" dxfId="885" priority="860" operator="lessThan">
      <formula>0</formula>
    </cfRule>
  </conditionalFormatting>
  <conditionalFormatting sqref="Q577">
    <cfRule type="cellIs" dxfId="884" priority="857" operator="lessThan">
      <formula>0</formula>
    </cfRule>
  </conditionalFormatting>
  <conditionalFormatting sqref="H574:H577">
    <cfRule type="cellIs" dxfId="883" priority="854" operator="lessThan">
      <formula>0</formula>
    </cfRule>
  </conditionalFormatting>
  <conditionalFormatting sqref="Q491">
    <cfRule type="cellIs" dxfId="882" priority="886" operator="lessThan">
      <formula>0</formula>
    </cfRule>
  </conditionalFormatting>
  <conditionalFormatting sqref="Q533:Q536 Q538">
    <cfRule type="cellIs" dxfId="881" priority="885" operator="lessThan">
      <formula>0</formula>
    </cfRule>
  </conditionalFormatting>
  <conditionalFormatting sqref="P532">
    <cfRule type="cellIs" dxfId="880" priority="884" operator="lessThan">
      <formula>0</formula>
    </cfRule>
  </conditionalFormatting>
  <conditionalFormatting sqref="Q537">
    <cfRule type="cellIs" dxfId="879" priority="883" operator="lessThan">
      <formula>0</formula>
    </cfRule>
  </conditionalFormatting>
  <conditionalFormatting sqref="Q537">
    <cfRule type="cellIs" dxfId="878" priority="882" operator="lessThan">
      <formula>0</formula>
    </cfRule>
  </conditionalFormatting>
  <conditionalFormatting sqref="P533:P536">
    <cfRule type="cellIs" dxfId="877" priority="881" operator="lessThan">
      <formula>0</formula>
    </cfRule>
  </conditionalFormatting>
  <conditionalFormatting sqref="Q545 Q540:Q543">
    <cfRule type="cellIs" dxfId="876" priority="879" operator="lessThan">
      <formula>0</formula>
    </cfRule>
  </conditionalFormatting>
  <conditionalFormatting sqref="Q544">
    <cfRule type="cellIs" dxfId="875" priority="877" operator="lessThan">
      <formula>0</formula>
    </cfRule>
  </conditionalFormatting>
  <conditionalFormatting sqref="B532">
    <cfRule type="cellIs" dxfId="874" priority="880" operator="lessThan">
      <formula>0</formula>
    </cfRule>
  </conditionalFormatting>
  <conditionalFormatting sqref="P539">
    <cfRule type="cellIs" dxfId="873" priority="878" operator="lessThan">
      <formula>0</formula>
    </cfRule>
  </conditionalFormatting>
  <conditionalFormatting sqref="P540:P543">
    <cfRule type="cellIs" dxfId="872" priority="875" operator="lessThan">
      <formula>0</formula>
    </cfRule>
  </conditionalFormatting>
  <conditionalFormatting sqref="Q544">
    <cfRule type="cellIs" dxfId="871" priority="876" operator="lessThan">
      <formula>0</formula>
    </cfRule>
  </conditionalFormatting>
  <conditionalFormatting sqref="P568:P570 P572">
    <cfRule type="cellIs" dxfId="870" priority="873" operator="lessThan">
      <formula>0</formula>
    </cfRule>
  </conditionalFormatting>
  <conditionalFormatting sqref="Q568:Q570">
    <cfRule type="cellIs" dxfId="869" priority="874" operator="lessThan">
      <formula>0</formula>
    </cfRule>
  </conditionalFormatting>
  <conditionalFormatting sqref="C570:I570">
    <cfRule type="cellIs" dxfId="868" priority="866" operator="lessThan">
      <formula>0</formula>
    </cfRule>
  </conditionalFormatting>
  <conditionalFormatting sqref="C568:I570">
    <cfRule type="cellIs" dxfId="867" priority="865" operator="lessThan">
      <formula>0</formula>
    </cfRule>
  </conditionalFormatting>
  <conditionalFormatting sqref="B567">
    <cfRule type="cellIs" dxfId="866" priority="867" operator="lessThan">
      <formula>0</formula>
    </cfRule>
  </conditionalFormatting>
  <conditionalFormatting sqref="J568:N570">
    <cfRule type="cellIs" dxfId="865" priority="871" operator="lessThan">
      <formula>0</formula>
    </cfRule>
  </conditionalFormatting>
  <conditionalFormatting sqref="P574:P577">
    <cfRule type="cellIs" dxfId="864" priority="862" operator="lessThan">
      <formula>0</formula>
    </cfRule>
  </conditionalFormatting>
  <conditionalFormatting sqref="Q571:Q572">
    <cfRule type="cellIs" dxfId="863" priority="868" operator="lessThan">
      <formula>0</formula>
    </cfRule>
  </conditionalFormatting>
  <conditionalFormatting sqref="C433:M433">
    <cfRule type="cellIs" dxfId="862" priority="667" operator="lessThan">
      <formula>0</formula>
    </cfRule>
  </conditionalFormatting>
  <conditionalFormatting sqref="Q571:Q572">
    <cfRule type="cellIs" dxfId="861" priority="869" operator="lessThan">
      <formula>0</formula>
    </cfRule>
  </conditionalFormatting>
  <conditionalFormatting sqref="J569">
    <cfRule type="cellIs" dxfId="860" priority="870" operator="lessThan">
      <formula>0</formula>
    </cfRule>
  </conditionalFormatting>
  <conditionalFormatting sqref="J570:N570 K568:N569">
    <cfRule type="cellIs" dxfId="859" priority="872" operator="lessThan">
      <formula>0</formula>
    </cfRule>
  </conditionalFormatting>
  <conditionalFormatting sqref="I575 K574:N575 C576:N577">
    <cfRule type="cellIs" dxfId="858" priority="861" operator="lessThan">
      <formula>0</formula>
    </cfRule>
  </conditionalFormatting>
  <conditionalFormatting sqref="N420">
    <cfRule type="cellIs" dxfId="857" priority="686" operator="lessThan">
      <formula>0</formula>
    </cfRule>
  </conditionalFormatting>
  <conditionalFormatting sqref="B429:N429">
    <cfRule type="cellIs" dxfId="856" priority="662" operator="lessThan">
      <formula>0</formula>
    </cfRule>
  </conditionalFormatting>
  <conditionalFormatting sqref="C569:I569">
    <cfRule type="cellIs" dxfId="855" priority="864" operator="lessThan">
      <formula>0</formula>
    </cfRule>
  </conditionalFormatting>
  <conditionalFormatting sqref="B429:N429">
    <cfRule type="cellIs" dxfId="854" priority="663" operator="lessThan">
      <formula>0</formula>
    </cfRule>
  </conditionalFormatting>
  <conditionalFormatting sqref="H433">
    <cfRule type="cellIs" dxfId="853" priority="666" operator="lessThan">
      <formula>0</formula>
    </cfRule>
  </conditionalFormatting>
  <conditionalFormatting sqref="B433">
    <cfRule type="cellIs" dxfId="852" priority="665" operator="lessThan">
      <formula>0</formula>
    </cfRule>
  </conditionalFormatting>
  <conditionalFormatting sqref="B433">
    <cfRule type="cellIs" dxfId="851" priority="664" operator="lessThan">
      <formula>0</formula>
    </cfRule>
  </conditionalFormatting>
  <conditionalFormatting sqref="B429:N429">
    <cfRule type="cellIs" dxfId="850" priority="660" operator="lessThan">
      <formula>0</formula>
    </cfRule>
  </conditionalFormatting>
  <conditionalFormatting sqref="B429:N429">
    <cfRule type="cellIs" dxfId="849" priority="661" operator="lessThan">
      <formula>0</formula>
    </cfRule>
  </conditionalFormatting>
  <conditionalFormatting sqref="B422:N422">
    <cfRule type="cellIs" dxfId="848" priority="672" operator="lessThan">
      <formula>0</formula>
    </cfRule>
  </conditionalFormatting>
  <conditionalFormatting sqref="H574">
    <cfRule type="cellIs" dxfId="847" priority="853" operator="lessThan">
      <formula>0</formula>
    </cfRule>
  </conditionalFormatting>
  <conditionalFormatting sqref="C433:M433">
    <cfRule type="cellIs" dxfId="846" priority="668" operator="lessThan">
      <formula>0</formula>
    </cfRule>
  </conditionalFormatting>
  <conditionalFormatting sqref="H575:H577">
    <cfRule type="cellIs" dxfId="845" priority="855" operator="lessThan">
      <formula>0</formula>
    </cfRule>
  </conditionalFormatting>
  <conditionalFormatting sqref="Q577">
    <cfRule type="cellIs" dxfId="844" priority="856" operator="lessThan">
      <formula>0</formula>
    </cfRule>
  </conditionalFormatting>
  <conditionalFormatting sqref="I574">
    <cfRule type="cellIs" dxfId="843" priority="859" operator="lessThan">
      <formula>0</formula>
    </cfRule>
  </conditionalFormatting>
  <conditionalFormatting sqref="H426">
    <cfRule type="cellIs" dxfId="842" priority="682" operator="lessThan">
      <formula>0</formula>
    </cfRule>
  </conditionalFormatting>
  <conditionalFormatting sqref="C575:J575">
    <cfRule type="cellIs" dxfId="841" priority="858" operator="lessThan">
      <formula>0</formula>
    </cfRule>
  </conditionalFormatting>
  <conditionalFormatting sqref="B573">
    <cfRule type="cellIs" dxfId="840" priority="852" operator="lessThan">
      <formula>0</formula>
    </cfRule>
  </conditionalFormatting>
  <conditionalFormatting sqref="N425">
    <cfRule type="cellIs" dxfId="839" priority="671" operator="lessThan">
      <formula>0</formula>
    </cfRule>
  </conditionalFormatting>
  <conditionalFormatting sqref="C426:M426">
    <cfRule type="cellIs" dxfId="838" priority="683" operator="lessThan">
      <formula>0</formula>
    </cfRule>
  </conditionalFormatting>
  <conditionalFormatting sqref="C426:M426">
    <cfRule type="cellIs" dxfId="837" priority="684" operator="lessThan">
      <formula>0</formula>
    </cfRule>
  </conditionalFormatting>
  <conditionalFormatting sqref="N426">
    <cfRule type="cellIs" dxfId="836" priority="670" operator="lessThan">
      <formula>0</formula>
    </cfRule>
  </conditionalFormatting>
  <conditionalFormatting sqref="B429:N429">
    <cfRule type="cellIs" dxfId="835" priority="658" operator="lessThan">
      <formula>0</formula>
    </cfRule>
  </conditionalFormatting>
  <conditionalFormatting sqref="N426">
    <cfRule type="cellIs" dxfId="834" priority="669" operator="lessThan">
      <formula>0</formula>
    </cfRule>
  </conditionalFormatting>
  <conditionalFormatting sqref="B429:N429">
    <cfRule type="cellIs" dxfId="833" priority="659" operator="lessThan">
      <formula>0</formula>
    </cfRule>
  </conditionalFormatting>
  <conditionalFormatting sqref="B561">
    <cfRule type="cellIs" dxfId="832" priority="851" operator="lessThan">
      <formula>0</formula>
    </cfRule>
  </conditionalFormatting>
  <conditionalFormatting sqref="B426">
    <cfRule type="cellIs" dxfId="831" priority="681" operator="lessThan">
      <formula>0</formula>
    </cfRule>
  </conditionalFormatting>
  <conditionalFormatting sqref="N433">
    <cfRule type="cellIs" dxfId="830" priority="653" operator="lessThan">
      <formula>0</formula>
    </cfRule>
  </conditionalFormatting>
  <conditionalFormatting sqref="B561">
    <cfRule type="cellIs" dxfId="829" priority="850" operator="lessThan">
      <formula>0</formula>
    </cfRule>
  </conditionalFormatting>
  <conditionalFormatting sqref="B554">
    <cfRule type="cellIs" dxfId="828" priority="848" operator="lessThan">
      <formula>0</formula>
    </cfRule>
  </conditionalFormatting>
  <conditionalFormatting sqref="B554">
    <cfRule type="cellIs" dxfId="827" priority="849" operator="lessThan">
      <formula>0</formula>
    </cfRule>
  </conditionalFormatting>
  <conditionalFormatting sqref="B572">
    <cfRule type="cellIs" dxfId="826" priority="846" operator="lessThan">
      <formula>0</formula>
    </cfRule>
  </conditionalFormatting>
  <conditionalFormatting sqref="B572">
    <cfRule type="cellIs" dxfId="825" priority="847" operator="lessThan">
      <formula>0</formula>
    </cfRule>
  </conditionalFormatting>
  <conditionalFormatting sqref="A533:XFD538 A532:B532 P532:XFD532 A540:XFD545 A539:B539 P539:XFD539 A547:XFD553 A546:B546 P546:XFD546 A574:XFD577 A572:B573 P572:XFD573 A568:XFD571 A567:B567 P567:XFD567 A562:XFD566 A561:B561 P561:XFD561 A556:XFD560 A554:B555 P554:XFD555 A588:B588 P588:XFD588 A584:XFD587 A583:B583 P583:XFD583 A579:XFD582 A578:B578 P578:XFD578 A589:XFD592 A600:B600 P600:XFD600 A598:XFD599 A597:B597 P597:XFD597 A595:XFD596 A593:B594 P593:XFD594 A601:XFD613 A615:XFD1048576 S614:XFD614 A614:N614 A360:XFD360 A355:A359 P355:XFD359 A366:XFD531 A361:A365 P361:XFD365 A1:XFD354 P614:Q614">
    <cfRule type="cellIs" dxfId="824" priority="845" operator="lessThan">
      <formula>0</formula>
    </cfRule>
  </conditionalFormatting>
  <conditionalFormatting sqref="B600">
    <cfRule type="cellIs" dxfId="823" priority="842" operator="lessThan">
      <formula>0</formula>
    </cfRule>
  </conditionalFormatting>
  <conditionalFormatting sqref="B594">
    <cfRule type="cellIs" dxfId="822" priority="844" operator="lessThan">
      <formula>0</formula>
    </cfRule>
  </conditionalFormatting>
  <conditionalFormatting sqref="B597">
    <cfRule type="cellIs" dxfId="821" priority="843" operator="lessThan">
      <formula>0</formula>
    </cfRule>
  </conditionalFormatting>
  <conditionalFormatting sqref="B615">
    <cfRule type="cellIs" dxfId="820" priority="841" operator="lessThan">
      <formula>0</formula>
    </cfRule>
  </conditionalFormatting>
  <conditionalFormatting sqref="B623">
    <cfRule type="cellIs" dxfId="819" priority="840" operator="lessThan">
      <formula>0</formula>
    </cfRule>
  </conditionalFormatting>
  <conditionalFormatting sqref="I626:N626 P624:Q627">
    <cfRule type="cellIs" dxfId="818" priority="839" operator="lessThan">
      <formula>0</formula>
    </cfRule>
  </conditionalFormatting>
  <conditionalFormatting sqref="P415:Q415 Q416:Q418">
    <cfRule type="cellIs" dxfId="817" priority="827" operator="lessThan">
      <formula>0</formula>
    </cfRule>
  </conditionalFormatting>
  <conditionalFormatting sqref="B409">
    <cfRule type="cellIs" dxfId="816" priority="828" operator="lessThan">
      <formula>0</formula>
    </cfRule>
  </conditionalFormatting>
  <conditionalFormatting sqref="P416:P418">
    <cfRule type="cellIs" dxfId="815" priority="825" operator="lessThan">
      <formula>0</formula>
    </cfRule>
  </conditionalFormatting>
  <conditionalFormatting sqref="P415">
    <cfRule type="cellIs" dxfId="814" priority="826" operator="lessThan">
      <formula>0</formula>
    </cfRule>
  </conditionalFormatting>
  <conditionalFormatting sqref="Q419">
    <cfRule type="cellIs" dxfId="813" priority="823" operator="lessThan">
      <formula>0</formula>
    </cfRule>
  </conditionalFormatting>
  <conditionalFormatting sqref="Q420">
    <cfRule type="cellIs" dxfId="812" priority="824" operator="lessThan">
      <formula>0</formula>
    </cfRule>
  </conditionalFormatting>
  <conditionalFormatting sqref="B415">
    <cfRule type="cellIs" dxfId="811" priority="821" operator="lessThan">
      <formula>0</formula>
    </cfRule>
  </conditionalFormatting>
  <conditionalFormatting sqref="Q419">
    <cfRule type="cellIs" dxfId="810" priority="822" operator="lessThan">
      <formula>0</formula>
    </cfRule>
  </conditionalFormatting>
  <conditionalFormatting sqref="B435:N435">
    <cfRule type="cellIs" dxfId="809" priority="646" operator="lessThan">
      <formula>0</formula>
    </cfRule>
  </conditionalFormatting>
  <conditionalFormatting sqref="B435:N435">
    <cfRule type="cellIs" dxfId="808" priority="647" operator="lessThan">
      <formula>0</formula>
    </cfRule>
  </conditionalFormatting>
  <conditionalFormatting sqref="C606:I606">
    <cfRule type="cellIs" dxfId="807" priority="838" operator="lessThan">
      <formula>0</formula>
    </cfRule>
  </conditionalFormatting>
  <conditionalFormatting sqref="C607:I607">
    <cfRule type="cellIs" dxfId="806" priority="837" operator="lessThan">
      <formula>0</formula>
    </cfRule>
  </conditionalFormatting>
  <conditionalFormatting sqref="C611:M611">
    <cfRule type="cellIs" dxfId="805" priority="836" operator="lessThan">
      <formula>0</formula>
    </cfRule>
  </conditionalFormatting>
  <conditionalFormatting sqref="P604">
    <cfRule type="cellIs" dxfId="804" priority="835" operator="lessThan">
      <formula>0</formula>
    </cfRule>
  </conditionalFormatting>
  <conditionalFormatting sqref="P410:P412">
    <cfRule type="cellIs" dxfId="803" priority="832" operator="lessThan">
      <formula>0</formula>
    </cfRule>
  </conditionalFormatting>
  <conditionalFormatting sqref="Q413">
    <cfRule type="cellIs" dxfId="802" priority="829" operator="lessThan">
      <formula>0</formula>
    </cfRule>
  </conditionalFormatting>
  <conditionalFormatting sqref="Q414">
    <cfRule type="cellIs" dxfId="801" priority="831" operator="lessThan">
      <formula>0</formula>
    </cfRule>
  </conditionalFormatting>
  <conditionalFormatting sqref="P409:Q409 Q410:Q412">
    <cfRule type="cellIs" dxfId="800" priority="834" operator="lessThan">
      <formula>0</formula>
    </cfRule>
  </conditionalFormatting>
  <conditionalFormatting sqref="P409">
    <cfRule type="cellIs" dxfId="799" priority="833" operator="lessThan">
      <formula>0</formula>
    </cfRule>
  </conditionalFormatting>
  <conditionalFormatting sqref="Q413">
    <cfRule type="cellIs" dxfId="798" priority="830" operator="lessThan">
      <formula>0</formula>
    </cfRule>
  </conditionalFormatting>
  <conditionalFormatting sqref="B435:N435">
    <cfRule type="cellIs" dxfId="797" priority="645" operator="lessThan">
      <formula>0</formula>
    </cfRule>
  </conditionalFormatting>
  <conditionalFormatting sqref="B435:N435">
    <cfRule type="cellIs" dxfId="796" priority="644" operator="lessThan">
      <formula>0</formula>
    </cfRule>
  </conditionalFormatting>
  <conditionalFormatting sqref="B435:N435">
    <cfRule type="cellIs" dxfId="795" priority="643" operator="lessThan">
      <formula>0</formula>
    </cfRule>
  </conditionalFormatting>
  <conditionalFormatting sqref="B435:N435">
    <cfRule type="cellIs" dxfId="794" priority="641" operator="lessThan">
      <formula>0</formula>
    </cfRule>
  </conditionalFormatting>
  <conditionalFormatting sqref="B435:N435">
    <cfRule type="cellIs" dxfId="793" priority="642" operator="lessThan">
      <formula>0</formula>
    </cfRule>
  </conditionalFormatting>
  <conditionalFormatting sqref="N438">
    <cfRule type="cellIs" dxfId="792" priority="639" operator="lessThan">
      <formula>0</formula>
    </cfRule>
  </conditionalFormatting>
  <conditionalFormatting sqref="B435:N435">
    <cfRule type="cellIs" dxfId="791" priority="640" operator="lessThan">
      <formula>0</formula>
    </cfRule>
  </conditionalFormatting>
  <conditionalFormatting sqref="N439">
    <cfRule type="cellIs" dxfId="790" priority="638" operator="lessThan">
      <formula>0</formula>
    </cfRule>
  </conditionalFormatting>
  <conditionalFormatting sqref="N439">
    <cfRule type="cellIs" dxfId="789" priority="637" operator="lessThan">
      <formula>0</formula>
    </cfRule>
  </conditionalFormatting>
  <conditionalFormatting sqref="D442:N445">
    <cfRule type="cellIs" dxfId="788" priority="634" operator="lessThan">
      <formula>0</formula>
    </cfRule>
  </conditionalFormatting>
  <conditionalFormatting sqref="B442:B445">
    <cfRule type="cellIs" dxfId="787" priority="631" operator="lessThan">
      <formula>0</formula>
    </cfRule>
  </conditionalFormatting>
  <conditionalFormatting sqref="B498">
    <cfRule type="cellIs" dxfId="786" priority="628" operator="lessThan">
      <formula>0</formula>
    </cfRule>
  </conditionalFormatting>
  <conditionalFormatting sqref="C498">
    <cfRule type="cellIs" dxfId="785" priority="625" operator="lessThan">
      <formula>0</formula>
    </cfRule>
  </conditionalFormatting>
  <conditionalFormatting sqref="P553">
    <cfRule type="cellIs" dxfId="784" priority="443" operator="lessThan">
      <formula>0</formula>
    </cfRule>
  </conditionalFormatting>
  <conditionalFormatting sqref="N370">
    <cfRule type="cellIs" dxfId="783" priority="820" operator="lessThan">
      <formula>0</formula>
    </cfRule>
  </conditionalFormatting>
  <conditionalFormatting sqref="N382">
    <cfRule type="cellIs" dxfId="782" priority="819" operator="lessThan">
      <formula>0</formula>
    </cfRule>
  </conditionalFormatting>
  <conditionalFormatting sqref="B354">
    <cfRule type="cellIs" dxfId="781" priority="791" operator="lessThan">
      <formula>0</formula>
    </cfRule>
  </conditionalFormatting>
  <conditionalFormatting sqref="B589:B592">
    <cfRule type="cellIs" dxfId="780" priority="796" operator="lessThan">
      <formula>0</formula>
    </cfRule>
  </conditionalFormatting>
  <conditionalFormatting sqref="B351">
    <cfRule type="cellIs" dxfId="779" priority="792" operator="lessThan">
      <formula>0</formula>
    </cfRule>
  </conditionalFormatting>
  <conditionalFormatting sqref="B551">
    <cfRule type="cellIs" dxfId="778" priority="815" operator="lessThan">
      <formula>0</formula>
    </cfRule>
  </conditionalFormatting>
  <conditionalFormatting sqref="B382:B383">
    <cfRule type="cellIs" dxfId="777" priority="813" operator="lessThan">
      <formula>0</formula>
    </cfRule>
  </conditionalFormatting>
  <conditionalFormatting sqref="B386">
    <cfRule type="cellIs" dxfId="776" priority="809" operator="lessThan">
      <formula>0</formula>
    </cfRule>
  </conditionalFormatting>
  <conditionalFormatting sqref="C350:M353">
    <cfRule type="cellIs" dxfId="775" priority="818" operator="lessThan">
      <formula>0</formula>
    </cfRule>
  </conditionalFormatting>
  <conditionalFormatting sqref="B368">
    <cfRule type="cellIs" dxfId="774" priority="789" operator="lessThan">
      <formula>0</formula>
    </cfRule>
  </conditionalFormatting>
  <conditionalFormatting sqref="B396 B386:B390 B380:B384 B368:B372 B360 B350:B354">
    <cfRule type="cellIs" dxfId="773" priority="817" operator="lessThan">
      <formula>0</formula>
    </cfRule>
  </conditionalFormatting>
  <conditionalFormatting sqref="B369">
    <cfRule type="cellIs" dxfId="772" priority="788" operator="lessThan">
      <formula>0</formula>
    </cfRule>
  </conditionalFormatting>
  <conditionalFormatting sqref="B372">
    <cfRule type="cellIs" dxfId="771" priority="787" operator="lessThan">
      <formula>0</formula>
    </cfRule>
  </conditionalFormatting>
  <conditionalFormatting sqref="B548:B550">
    <cfRule type="cellIs" dxfId="770" priority="816" operator="lessThan">
      <formula>0</formula>
    </cfRule>
  </conditionalFormatting>
  <conditionalFormatting sqref="B547">
    <cfRule type="cellIs" dxfId="769" priority="814" operator="lessThan">
      <formula>0</formula>
    </cfRule>
  </conditionalFormatting>
  <conditionalFormatting sqref="B384">
    <cfRule type="cellIs" dxfId="768" priority="805" operator="lessThan">
      <formula>0</formula>
    </cfRule>
  </conditionalFormatting>
  <conditionalFormatting sqref="B558:B559">
    <cfRule type="cellIs" dxfId="767" priority="786" operator="lessThan">
      <formula>0</formula>
    </cfRule>
  </conditionalFormatting>
  <conditionalFormatting sqref="B380">
    <cfRule type="cellIs" dxfId="766" priority="812" operator="lessThan">
      <formula>0</formula>
    </cfRule>
  </conditionalFormatting>
  <conditionalFormatting sqref="B381">
    <cfRule type="cellIs" dxfId="765" priority="811" operator="lessThan">
      <formula>0</formula>
    </cfRule>
  </conditionalFormatting>
  <conditionalFormatting sqref="B387">
    <cfRule type="cellIs" dxfId="764" priority="808" operator="lessThan">
      <formula>0</formula>
    </cfRule>
  </conditionalFormatting>
  <conditionalFormatting sqref="B388:B389">
    <cfRule type="cellIs" dxfId="763" priority="810" operator="lessThan">
      <formula>0</formula>
    </cfRule>
  </conditionalFormatting>
  <conditionalFormatting sqref="B352:B353">
    <cfRule type="cellIs" dxfId="762" priority="794" operator="lessThan">
      <formula>0</formula>
    </cfRule>
  </conditionalFormatting>
  <conditionalFormatting sqref="B350">
    <cfRule type="cellIs" dxfId="761" priority="793" operator="lessThan">
      <formula>0</formula>
    </cfRule>
  </conditionalFormatting>
  <conditionalFormatting sqref="B396">
    <cfRule type="cellIs" dxfId="760" priority="807" operator="lessThan">
      <formula>0</formula>
    </cfRule>
  </conditionalFormatting>
  <conditionalFormatting sqref="B390">
    <cfRule type="cellIs" dxfId="759" priority="806" operator="lessThan">
      <formula>0</formula>
    </cfRule>
  </conditionalFormatting>
  <conditionalFormatting sqref="B579:B582">
    <cfRule type="cellIs" dxfId="758" priority="802" operator="lessThan">
      <formula>0</formula>
    </cfRule>
  </conditionalFormatting>
  <conditionalFormatting sqref="B360">
    <cfRule type="cellIs" dxfId="757" priority="804" operator="lessThan">
      <formula>0</formula>
    </cfRule>
  </conditionalFormatting>
  <conditionalFormatting sqref="B584:B587">
    <cfRule type="cellIs" dxfId="756" priority="799" operator="lessThan">
      <formula>0</formula>
    </cfRule>
  </conditionalFormatting>
  <conditionalFormatting sqref="B556:B559">
    <cfRule type="cellIs" dxfId="755" priority="785" operator="lessThan">
      <formula>0</formula>
    </cfRule>
  </conditionalFormatting>
  <conditionalFormatting sqref="B580">
    <cfRule type="cellIs" dxfId="754" priority="801" operator="lessThan">
      <formula>0</formula>
    </cfRule>
  </conditionalFormatting>
  <conditionalFormatting sqref="B581:B582">
    <cfRule type="cellIs" dxfId="753" priority="803" operator="lessThan">
      <formula>0</formula>
    </cfRule>
  </conditionalFormatting>
  <conditionalFormatting sqref="B591:B592">
    <cfRule type="cellIs" dxfId="752" priority="797" operator="lessThan">
      <formula>0</formula>
    </cfRule>
  </conditionalFormatting>
  <conditionalFormatting sqref="B585">
    <cfRule type="cellIs" dxfId="751" priority="798" operator="lessThan">
      <formula>0</formula>
    </cfRule>
  </conditionalFormatting>
  <conditionalFormatting sqref="B586:B587">
    <cfRule type="cellIs" dxfId="750" priority="800" operator="lessThan">
      <formula>0</formula>
    </cfRule>
  </conditionalFormatting>
  <conditionalFormatting sqref="B590">
    <cfRule type="cellIs" dxfId="749" priority="795" operator="lessThan">
      <formula>0</formula>
    </cfRule>
  </conditionalFormatting>
  <conditionalFormatting sqref="B370:B371">
    <cfRule type="cellIs" dxfId="748" priority="790" operator="lessThan">
      <formula>0</formula>
    </cfRule>
  </conditionalFormatting>
  <conditionalFormatting sqref="B564:B565">
    <cfRule type="cellIs" dxfId="747" priority="783" operator="lessThan">
      <formula>0</formula>
    </cfRule>
  </conditionalFormatting>
  <conditionalFormatting sqref="B392:N392">
    <cfRule type="cellIs" dxfId="746" priority="759" operator="lessThan">
      <formula>0</formula>
    </cfRule>
  </conditionalFormatting>
  <conditionalFormatting sqref="B392:N392">
    <cfRule type="cellIs" dxfId="745" priority="758" operator="lessThan">
      <formula>0</formula>
    </cfRule>
  </conditionalFormatting>
  <conditionalFormatting sqref="B537">
    <cfRule type="cellIs" dxfId="744" priority="777" operator="lessThan">
      <formula>0</formula>
    </cfRule>
  </conditionalFormatting>
  <conditionalFormatting sqref="B533">
    <cfRule type="cellIs" dxfId="743" priority="776" operator="lessThan">
      <formula>0</formula>
    </cfRule>
  </conditionalFormatting>
  <conditionalFormatting sqref="B570:B571">
    <cfRule type="cellIs" dxfId="742" priority="775" operator="lessThan">
      <formula>0</formula>
    </cfRule>
  </conditionalFormatting>
  <conditionalFormatting sqref="B557">
    <cfRule type="cellIs" dxfId="741" priority="784" operator="lessThan">
      <formula>0</formula>
    </cfRule>
  </conditionalFormatting>
  <conditionalFormatting sqref="B574:B577">
    <cfRule type="cellIs" dxfId="740" priority="771" operator="lessThan">
      <formula>0</formula>
    </cfRule>
  </conditionalFormatting>
  <conditionalFormatting sqref="B575">
    <cfRule type="cellIs" dxfId="739" priority="770" operator="lessThan">
      <formula>0</formula>
    </cfRule>
  </conditionalFormatting>
  <conditionalFormatting sqref="B566">
    <cfRule type="cellIs" dxfId="738" priority="779" operator="lessThan">
      <formula>0</formula>
    </cfRule>
  </conditionalFormatting>
  <conditionalFormatting sqref="B566">
    <cfRule type="cellIs" dxfId="737" priority="780" operator="lessThan">
      <formula>0</formula>
    </cfRule>
  </conditionalFormatting>
  <conditionalFormatting sqref="B562:B565">
    <cfRule type="cellIs" dxfId="736" priority="782" operator="lessThan">
      <formula>0</formula>
    </cfRule>
  </conditionalFormatting>
  <conditionalFormatting sqref="B563">
    <cfRule type="cellIs" dxfId="735" priority="781" operator="lessThan">
      <formula>0</formula>
    </cfRule>
  </conditionalFormatting>
  <conditionalFormatting sqref="B350:B353">
    <cfRule type="cellIs" dxfId="734" priority="765" operator="lessThan">
      <formula>0</formula>
    </cfRule>
  </conditionalFormatting>
  <conditionalFormatting sqref="N395">
    <cfRule type="cellIs" dxfId="733" priority="753" operator="lessThan">
      <formula>0</formula>
    </cfRule>
  </conditionalFormatting>
  <conditionalFormatting sqref="B534:B536">
    <cfRule type="cellIs" dxfId="732" priority="778" operator="lessThan">
      <formula>0</formula>
    </cfRule>
  </conditionalFormatting>
  <conditionalFormatting sqref="B568:B571">
    <cfRule type="cellIs" dxfId="731" priority="774" operator="lessThan">
      <formula>0</formula>
    </cfRule>
  </conditionalFormatting>
  <conditionalFormatting sqref="B552">
    <cfRule type="cellIs" dxfId="730" priority="604" operator="lessThan">
      <formula>0</formula>
    </cfRule>
  </conditionalFormatting>
  <conditionalFormatting sqref="B576:B577">
    <cfRule type="cellIs" dxfId="729" priority="772" operator="lessThan">
      <formula>0</formula>
    </cfRule>
  </conditionalFormatting>
  <conditionalFormatting sqref="B569">
    <cfRule type="cellIs" dxfId="728" priority="773" operator="lessThan">
      <formula>0</formula>
    </cfRule>
  </conditionalFormatting>
  <conditionalFormatting sqref="D552">
    <cfRule type="cellIs" dxfId="727" priority="598" operator="lessThan">
      <formula>0</formula>
    </cfRule>
  </conditionalFormatting>
  <conditionalFormatting sqref="B604 B609:B610 B616 B622">
    <cfRule type="cellIs" dxfId="726" priority="769" operator="lessThan">
      <formula>0</formula>
    </cfRule>
  </conditionalFormatting>
  <conditionalFormatting sqref="B398:N398">
    <cfRule type="cellIs" dxfId="725" priority="751" operator="lessThan">
      <formula>0</formula>
    </cfRule>
  </conditionalFormatting>
  <conditionalFormatting sqref="N383">
    <cfRule type="cellIs" dxfId="724" priority="763" operator="lessThan">
      <formula>0</formula>
    </cfRule>
  </conditionalFormatting>
  <conditionalFormatting sqref="B392:N392">
    <cfRule type="cellIs" dxfId="723" priority="761" operator="lessThan">
      <formula>0</formula>
    </cfRule>
  </conditionalFormatting>
  <conditionalFormatting sqref="N389">
    <cfRule type="cellIs" dxfId="722" priority="762" operator="lessThan">
      <formula>0</formula>
    </cfRule>
  </conditionalFormatting>
  <conditionalFormatting sqref="B392:N392">
    <cfRule type="cellIs" dxfId="721" priority="760" operator="lessThan">
      <formula>0</formula>
    </cfRule>
  </conditionalFormatting>
  <conditionalFormatting sqref="B392:N392">
    <cfRule type="cellIs" dxfId="720" priority="757" operator="lessThan">
      <formula>0</formula>
    </cfRule>
  </conditionalFormatting>
  <conditionalFormatting sqref="B606">
    <cfRule type="cellIs" dxfId="719" priority="768" operator="lessThan">
      <formula>0</formula>
    </cfRule>
  </conditionalFormatting>
  <conditionalFormatting sqref="B607">
    <cfRule type="cellIs" dxfId="718" priority="767" operator="lessThan">
      <formula>0</formula>
    </cfRule>
  </conditionalFormatting>
  <conditionalFormatting sqref="B611">
    <cfRule type="cellIs" dxfId="717" priority="766" operator="lessThan">
      <formula>0</formula>
    </cfRule>
  </conditionalFormatting>
  <conditionalFormatting sqref="G552">
    <cfRule type="cellIs" dxfId="716" priority="589" operator="lessThan">
      <formula>0</formula>
    </cfRule>
  </conditionalFormatting>
  <conditionalFormatting sqref="H552">
    <cfRule type="cellIs" dxfId="715" priority="586" operator="lessThan">
      <formula>0</formula>
    </cfRule>
  </conditionalFormatting>
  <conditionalFormatting sqref="N384">
    <cfRule type="cellIs" dxfId="714" priority="737" operator="lessThan">
      <formula>0</formula>
    </cfRule>
  </conditionalFormatting>
  <conditionalFormatting sqref="N371">
    <cfRule type="cellIs" dxfId="713" priority="764" operator="lessThan">
      <formula>0</formula>
    </cfRule>
  </conditionalFormatting>
  <conditionalFormatting sqref="B392:N392">
    <cfRule type="cellIs" dxfId="712" priority="756" operator="lessThan">
      <formula>0</formula>
    </cfRule>
  </conditionalFormatting>
  <conditionalFormatting sqref="B392:N392">
    <cfRule type="cellIs" dxfId="711" priority="755" operator="lessThan">
      <formula>0</formula>
    </cfRule>
  </conditionalFormatting>
  <conditionalFormatting sqref="B392:N392">
    <cfRule type="cellIs" dxfId="710" priority="754" operator="lessThan">
      <formula>0</formula>
    </cfRule>
  </conditionalFormatting>
  <conditionalFormatting sqref="B398:N398">
    <cfRule type="cellIs" dxfId="709" priority="752" operator="lessThan">
      <formula>0</formula>
    </cfRule>
  </conditionalFormatting>
  <conditionalFormatting sqref="N390">
    <cfRule type="cellIs" dxfId="708" priority="736" operator="lessThan">
      <formula>0</formula>
    </cfRule>
  </conditionalFormatting>
  <conditionalFormatting sqref="B398:N398">
    <cfRule type="cellIs" dxfId="707" priority="750" operator="lessThan">
      <formula>0</formula>
    </cfRule>
  </conditionalFormatting>
  <conditionalFormatting sqref="B398:N398">
    <cfRule type="cellIs" dxfId="706" priority="749" operator="lessThan">
      <formula>0</formula>
    </cfRule>
  </conditionalFormatting>
  <conditionalFormatting sqref="B398:N398">
    <cfRule type="cellIs" dxfId="705" priority="748" operator="lessThan">
      <formula>0</formula>
    </cfRule>
  </conditionalFormatting>
  <conditionalFormatting sqref="B398:N398">
    <cfRule type="cellIs" dxfId="704" priority="747" operator="lessThan">
      <formula>0</formula>
    </cfRule>
  </conditionalFormatting>
  <conditionalFormatting sqref="B398:N398">
    <cfRule type="cellIs" dxfId="703" priority="746" operator="lessThan">
      <formula>0</formula>
    </cfRule>
  </conditionalFormatting>
  <conditionalFormatting sqref="B398:N398">
    <cfRule type="cellIs" dxfId="702" priority="745" operator="lessThan">
      <formula>0</formula>
    </cfRule>
  </conditionalFormatting>
  <conditionalFormatting sqref="N401">
    <cfRule type="cellIs" dxfId="701" priority="744" operator="lessThan">
      <formula>0</formula>
    </cfRule>
  </conditionalFormatting>
  <conditionalFormatting sqref="N354">
    <cfRule type="cellIs" dxfId="700" priority="743" operator="lessThan">
      <formula>0</formula>
    </cfRule>
  </conditionalFormatting>
  <conditionalFormatting sqref="N360">
    <cfRule type="cellIs" dxfId="699" priority="742" operator="lessThan">
      <formula>0</formula>
    </cfRule>
  </conditionalFormatting>
  <conditionalFormatting sqref="N360">
    <cfRule type="cellIs" dxfId="698" priority="741" operator="lessThan">
      <formula>0</formula>
    </cfRule>
  </conditionalFormatting>
  <conditionalFormatting sqref="N372">
    <cfRule type="cellIs" dxfId="697" priority="740" operator="lessThan">
      <formula>0</formula>
    </cfRule>
  </conditionalFormatting>
  <conditionalFormatting sqref="N372">
    <cfRule type="cellIs" dxfId="696" priority="739" operator="lessThan">
      <formula>0</formula>
    </cfRule>
  </conditionalFormatting>
  <conditionalFormatting sqref="N384">
    <cfRule type="cellIs" dxfId="695" priority="738" operator="lessThan">
      <formula>0</formula>
    </cfRule>
  </conditionalFormatting>
  <conditionalFormatting sqref="N396">
    <cfRule type="cellIs" dxfId="694" priority="734" operator="lessThan">
      <formula>0</formula>
    </cfRule>
  </conditionalFormatting>
  <conditionalFormatting sqref="N396">
    <cfRule type="cellIs" dxfId="693" priority="733" operator="lessThan">
      <formula>0</formula>
    </cfRule>
  </conditionalFormatting>
  <conditionalFormatting sqref="N390">
    <cfRule type="cellIs" dxfId="692" priority="735" operator="lessThan">
      <formula>0</formula>
    </cfRule>
  </conditionalFormatting>
  <conditionalFormatting sqref="N407">
    <cfRule type="cellIs" dxfId="691" priority="719" operator="lessThan">
      <formula>0</formula>
    </cfRule>
  </conditionalFormatting>
  <conditionalFormatting sqref="N408">
    <cfRule type="cellIs" dxfId="690" priority="718" operator="lessThan">
      <formula>0</formula>
    </cfRule>
  </conditionalFormatting>
  <conditionalFormatting sqref="H408">
    <cfRule type="cellIs" dxfId="689" priority="730" operator="lessThan">
      <formula>0</formula>
    </cfRule>
  </conditionalFormatting>
  <conditionalFormatting sqref="B408">
    <cfRule type="cellIs" dxfId="688" priority="729" operator="lessThan">
      <formula>0</formula>
    </cfRule>
  </conditionalFormatting>
  <conditionalFormatting sqref="C408:M408">
    <cfRule type="cellIs" dxfId="687" priority="732" operator="lessThan">
      <formula>0</formula>
    </cfRule>
  </conditionalFormatting>
  <conditionalFormatting sqref="C408:M408">
    <cfRule type="cellIs" dxfId="686" priority="731" operator="lessThan">
      <formula>0</formula>
    </cfRule>
  </conditionalFormatting>
  <conditionalFormatting sqref="B414">
    <cfRule type="cellIs" dxfId="685" priority="712" operator="lessThan">
      <formula>0</formula>
    </cfRule>
  </conditionalFormatting>
  <conditionalFormatting sqref="B410:N410">
    <cfRule type="cellIs" dxfId="684" priority="711" operator="lessThan">
      <formula>0</formula>
    </cfRule>
  </conditionalFormatting>
  <conditionalFormatting sqref="B408">
    <cfRule type="cellIs" dxfId="683" priority="728" operator="lessThan">
      <formula>0</formula>
    </cfRule>
  </conditionalFormatting>
  <conditionalFormatting sqref="B404:N404">
    <cfRule type="cellIs" dxfId="682" priority="727" operator="lessThan">
      <formula>0</formula>
    </cfRule>
  </conditionalFormatting>
  <conditionalFormatting sqref="B404:N404">
    <cfRule type="cellIs" dxfId="681" priority="726" operator="lessThan">
      <formula>0</formula>
    </cfRule>
  </conditionalFormatting>
  <conditionalFormatting sqref="B404:N404">
    <cfRule type="cellIs" dxfId="680" priority="725" operator="lessThan">
      <formula>0</formula>
    </cfRule>
  </conditionalFormatting>
  <conditionalFormatting sqref="B404:N404">
    <cfRule type="cellIs" dxfId="679" priority="724" operator="lessThan">
      <formula>0</formula>
    </cfRule>
  </conditionalFormatting>
  <conditionalFormatting sqref="B404:N404">
    <cfRule type="cellIs" dxfId="678" priority="723" operator="lessThan">
      <formula>0</formula>
    </cfRule>
  </conditionalFormatting>
  <conditionalFormatting sqref="B404:N404">
    <cfRule type="cellIs" dxfId="677" priority="722" operator="lessThan">
      <formula>0</formula>
    </cfRule>
  </conditionalFormatting>
  <conditionalFormatting sqref="B404:N404">
    <cfRule type="cellIs" dxfId="676" priority="721" operator="lessThan">
      <formula>0</formula>
    </cfRule>
  </conditionalFormatting>
  <conditionalFormatting sqref="B404:N404">
    <cfRule type="cellIs" dxfId="675" priority="720" operator="lessThan">
      <formula>0</formula>
    </cfRule>
  </conditionalFormatting>
  <conditionalFormatting sqref="N408">
    <cfRule type="cellIs" dxfId="674" priority="717" operator="lessThan">
      <formula>0</formula>
    </cfRule>
  </conditionalFormatting>
  <conditionalFormatting sqref="B410:N410">
    <cfRule type="cellIs" dxfId="673" priority="710" operator="lessThan">
      <formula>0</formula>
    </cfRule>
  </conditionalFormatting>
  <conditionalFormatting sqref="B410:N410">
    <cfRule type="cellIs" dxfId="672" priority="709" operator="lessThan">
      <formula>0</formula>
    </cfRule>
  </conditionalFormatting>
  <conditionalFormatting sqref="B410:N410">
    <cfRule type="cellIs" dxfId="671" priority="708" operator="lessThan">
      <formula>0</formula>
    </cfRule>
  </conditionalFormatting>
  <conditionalFormatting sqref="B410:N410">
    <cfRule type="cellIs" dxfId="670" priority="707" operator="lessThan">
      <formula>0</formula>
    </cfRule>
  </conditionalFormatting>
  <conditionalFormatting sqref="B410:N410">
    <cfRule type="cellIs" dxfId="669" priority="706" operator="lessThan">
      <formula>0</formula>
    </cfRule>
  </conditionalFormatting>
  <conditionalFormatting sqref="B410:N410">
    <cfRule type="cellIs" dxfId="668" priority="705" operator="lessThan">
      <formula>0</formula>
    </cfRule>
  </conditionalFormatting>
  <conditionalFormatting sqref="B410:N410">
    <cfRule type="cellIs" dxfId="667" priority="704" operator="lessThan">
      <formula>0</formula>
    </cfRule>
  </conditionalFormatting>
  <conditionalFormatting sqref="N413">
    <cfRule type="cellIs" dxfId="666" priority="703" operator="lessThan">
      <formula>0</formula>
    </cfRule>
  </conditionalFormatting>
  <conditionalFormatting sqref="N414">
    <cfRule type="cellIs" dxfId="665" priority="702" operator="lessThan">
      <formula>0</formula>
    </cfRule>
  </conditionalFormatting>
  <conditionalFormatting sqref="N414">
    <cfRule type="cellIs" dxfId="664" priority="701" operator="lessThan">
      <formula>0</formula>
    </cfRule>
  </conditionalFormatting>
  <conditionalFormatting sqref="C420:M420">
    <cfRule type="cellIs" dxfId="663" priority="700" operator="lessThan">
      <formula>0</formula>
    </cfRule>
  </conditionalFormatting>
  <conditionalFormatting sqref="C414:M414">
    <cfRule type="cellIs" dxfId="662" priority="716" operator="lessThan">
      <formula>0</formula>
    </cfRule>
  </conditionalFormatting>
  <conditionalFormatting sqref="C414:M414">
    <cfRule type="cellIs" dxfId="661" priority="715" operator="lessThan">
      <formula>0</formula>
    </cfRule>
  </conditionalFormatting>
  <conditionalFormatting sqref="H414">
    <cfRule type="cellIs" dxfId="660" priority="714" operator="lessThan">
      <formula>0</formula>
    </cfRule>
  </conditionalFormatting>
  <conditionalFormatting sqref="B414">
    <cfRule type="cellIs" dxfId="659" priority="713" operator="lessThan">
      <formula>0</formula>
    </cfRule>
  </conditionalFormatting>
  <conditionalFormatting sqref="C420:M420">
    <cfRule type="cellIs" dxfId="658" priority="699" operator="lessThan">
      <formula>0</formula>
    </cfRule>
  </conditionalFormatting>
  <conditionalFormatting sqref="H420">
    <cfRule type="cellIs" dxfId="657" priority="698" operator="lessThan">
      <formula>0</formula>
    </cfRule>
  </conditionalFormatting>
  <conditionalFormatting sqref="B420">
    <cfRule type="cellIs" dxfId="656" priority="697" operator="lessThan">
      <formula>0</formula>
    </cfRule>
  </conditionalFormatting>
  <conditionalFormatting sqref="B420">
    <cfRule type="cellIs" dxfId="655" priority="696" operator="lessThan">
      <formula>0</formula>
    </cfRule>
  </conditionalFormatting>
  <conditionalFormatting sqref="B416:N416">
    <cfRule type="cellIs" dxfId="654" priority="694" operator="lessThan">
      <formula>0</formula>
    </cfRule>
  </conditionalFormatting>
  <conditionalFormatting sqref="B416:N416">
    <cfRule type="cellIs" dxfId="653" priority="693" operator="lessThan">
      <formula>0</formula>
    </cfRule>
  </conditionalFormatting>
  <conditionalFormatting sqref="B416:N416">
    <cfRule type="cellIs" dxfId="652" priority="692" operator="lessThan">
      <formula>0</formula>
    </cfRule>
  </conditionalFormatting>
  <conditionalFormatting sqref="B416:N416">
    <cfRule type="cellIs" dxfId="651" priority="691" operator="lessThan">
      <formula>0</formula>
    </cfRule>
  </conditionalFormatting>
  <conditionalFormatting sqref="B416:N416">
    <cfRule type="cellIs" dxfId="650" priority="690" operator="lessThan">
      <formula>0</formula>
    </cfRule>
  </conditionalFormatting>
  <conditionalFormatting sqref="B416:N416">
    <cfRule type="cellIs" dxfId="649" priority="689" operator="lessThan">
      <formula>0</formula>
    </cfRule>
  </conditionalFormatting>
  <conditionalFormatting sqref="B416:N416">
    <cfRule type="cellIs" dxfId="648" priority="688" operator="lessThan">
      <formula>0</formula>
    </cfRule>
  </conditionalFormatting>
  <conditionalFormatting sqref="N419">
    <cfRule type="cellIs" dxfId="647" priority="687" operator="lessThan">
      <formula>0</formula>
    </cfRule>
  </conditionalFormatting>
  <conditionalFormatting sqref="B416:N416">
    <cfRule type="cellIs" dxfId="646" priority="695" operator="lessThan">
      <formula>0</formula>
    </cfRule>
  </conditionalFormatting>
  <conditionalFormatting sqref="C439:M439">
    <cfRule type="cellIs" dxfId="645" priority="652" operator="lessThan">
      <formula>0</formula>
    </cfRule>
  </conditionalFormatting>
  <conditionalFormatting sqref="C439:M439">
    <cfRule type="cellIs" dxfId="644" priority="651" operator="lessThan">
      <formula>0</formula>
    </cfRule>
  </conditionalFormatting>
  <conditionalFormatting sqref="B429:N429">
    <cfRule type="cellIs" dxfId="643" priority="657" operator="lessThan">
      <formula>0</formula>
    </cfRule>
  </conditionalFormatting>
  <conditionalFormatting sqref="B429:N429">
    <cfRule type="cellIs" dxfId="642" priority="656" operator="lessThan">
      <formula>0</formula>
    </cfRule>
  </conditionalFormatting>
  <conditionalFormatting sqref="N432">
    <cfRule type="cellIs" dxfId="641" priority="655" operator="lessThan">
      <formula>0</formula>
    </cfRule>
  </conditionalFormatting>
  <conditionalFormatting sqref="B422:N422">
    <cfRule type="cellIs" dxfId="640" priority="679" operator="lessThan">
      <formula>0</formula>
    </cfRule>
  </conditionalFormatting>
  <conditionalFormatting sqref="B422:N422">
    <cfRule type="cellIs" dxfId="639" priority="678" operator="lessThan">
      <formula>0</formula>
    </cfRule>
  </conditionalFormatting>
  <conditionalFormatting sqref="B422:N422">
    <cfRule type="cellIs" dxfId="638" priority="677" operator="lessThan">
      <formula>0</formula>
    </cfRule>
  </conditionalFormatting>
  <conditionalFormatting sqref="B422:N422">
    <cfRule type="cellIs" dxfId="637" priority="676" operator="lessThan">
      <formula>0</formula>
    </cfRule>
  </conditionalFormatting>
  <conditionalFormatting sqref="B422:N422">
    <cfRule type="cellIs" dxfId="636" priority="675" operator="lessThan">
      <formula>0</formula>
    </cfRule>
  </conditionalFormatting>
  <conditionalFormatting sqref="B422:N422">
    <cfRule type="cellIs" dxfId="635" priority="674" operator="lessThan">
      <formula>0</formula>
    </cfRule>
  </conditionalFormatting>
  <conditionalFormatting sqref="B422:N422">
    <cfRule type="cellIs" dxfId="634" priority="673" operator="lessThan">
      <formula>0</formula>
    </cfRule>
  </conditionalFormatting>
  <conditionalFormatting sqref="C598:N599">
    <cfRule type="cellIs" dxfId="633" priority="492" operator="lessThan">
      <formula>0</formula>
    </cfRule>
  </conditionalFormatting>
  <conditionalFormatting sqref="C560:N560">
    <cfRule type="cellIs" dxfId="632" priority="489" operator="lessThan">
      <formula>0</formula>
    </cfRule>
  </conditionalFormatting>
  <conditionalFormatting sqref="C566:N566">
    <cfRule type="cellIs" dxfId="631" priority="486" operator="lessThan">
      <formula>0</formula>
    </cfRule>
  </conditionalFormatting>
  <conditionalFormatting sqref="C566:N566">
    <cfRule type="cellIs" dxfId="630" priority="485" operator="lessThan">
      <formula>0</formula>
    </cfRule>
  </conditionalFormatting>
  <conditionalFormatting sqref="C566:N566">
    <cfRule type="cellIs" dxfId="629" priority="484" operator="lessThan">
      <formula>0</formula>
    </cfRule>
  </conditionalFormatting>
  <conditionalFormatting sqref="H439">
    <cfRule type="cellIs" dxfId="628" priority="650" operator="lessThan">
      <formula>0</formula>
    </cfRule>
  </conditionalFormatting>
  <conditionalFormatting sqref="B439">
    <cfRule type="cellIs" dxfId="627" priority="649" operator="lessThan">
      <formula>0</formula>
    </cfRule>
  </conditionalFormatting>
  <conditionalFormatting sqref="B426">
    <cfRule type="cellIs" dxfId="626" priority="680" operator="lessThan">
      <formula>0</formula>
    </cfRule>
  </conditionalFormatting>
  <conditionalFormatting sqref="N433">
    <cfRule type="cellIs" dxfId="625" priority="654" operator="lessThan">
      <formula>0</formula>
    </cfRule>
  </conditionalFormatting>
  <conditionalFormatting sqref="B439">
    <cfRule type="cellIs" dxfId="624" priority="648" operator="lessThan">
      <formula>0</formula>
    </cfRule>
  </conditionalFormatting>
  <conditionalFormatting sqref="Q499">
    <cfRule type="cellIs" dxfId="623" priority="447" operator="lessThan">
      <formula>0</formula>
    </cfRule>
  </conditionalFormatting>
  <conditionalFormatting sqref="P499">
    <cfRule type="cellIs" dxfId="622" priority="446" operator="lessThan">
      <formula>0</formula>
    </cfRule>
  </conditionalFormatting>
  <conditionalFormatting sqref="C442:C445 B595:O596">
    <cfRule type="expression" dxfId="621" priority="635">
      <formula>B442/A442&gt;1</formula>
    </cfRule>
    <cfRule type="expression" dxfId="620" priority="636">
      <formula>B442/A442&lt;1</formula>
    </cfRule>
  </conditionalFormatting>
  <conditionalFormatting sqref="D442:N445">
    <cfRule type="expression" dxfId="619" priority="632">
      <formula>D442/C442&gt;1</formula>
    </cfRule>
    <cfRule type="expression" dxfId="618" priority="633">
      <formula>D442/C442&lt;1</formula>
    </cfRule>
  </conditionalFormatting>
  <conditionalFormatting sqref="B442:B445 B538:N538 B552:N552">
    <cfRule type="expression" dxfId="617" priority="629">
      <formula>B442/#REF!&gt;1</formula>
    </cfRule>
    <cfRule type="expression" dxfId="616" priority="630">
      <formula>B442/#REF!&lt;1</formula>
    </cfRule>
  </conditionalFormatting>
  <conditionalFormatting sqref="B498">
    <cfRule type="expression" dxfId="615" priority="626">
      <formula>B498/#REF!&gt;1</formula>
    </cfRule>
    <cfRule type="expression" dxfId="614" priority="627">
      <formula>B498/#REF!&lt;1</formula>
    </cfRule>
  </conditionalFormatting>
  <conditionalFormatting sqref="Q553">
    <cfRule type="cellIs" dxfId="613" priority="444" operator="lessThan">
      <formula>0</formula>
    </cfRule>
  </conditionalFormatting>
  <conditionalFormatting sqref="C498">
    <cfRule type="expression" dxfId="612" priority="623">
      <formula>C498/B498&gt;1</formula>
    </cfRule>
    <cfRule type="expression" dxfId="611" priority="624">
      <formula>C498/B498&lt;1</formula>
    </cfRule>
  </conditionalFormatting>
  <conditionalFormatting sqref="D498">
    <cfRule type="cellIs" dxfId="610" priority="622" operator="lessThan">
      <formula>0</formula>
    </cfRule>
  </conditionalFormatting>
  <conditionalFormatting sqref="D498">
    <cfRule type="expression" dxfId="609" priority="620">
      <formula>D498/C498&gt;1</formula>
    </cfRule>
    <cfRule type="expression" dxfId="608" priority="621">
      <formula>D498/C498&lt;1</formula>
    </cfRule>
  </conditionalFormatting>
  <conditionalFormatting sqref="E498">
    <cfRule type="cellIs" dxfId="607" priority="619" operator="lessThan">
      <formula>0</formula>
    </cfRule>
  </conditionalFormatting>
  <conditionalFormatting sqref="E498">
    <cfRule type="expression" dxfId="606" priority="617">
      <formula>E498/D498&gt;1</formula>
    </cfRule>
    <cfRule type="expression" dxfId="605" priority="618">
      <formula>E498/D498&lt;1</formula>
    </cfRule>
  </conditionalFormatting>
  <conditionalFormatting sqref="F498">
    <cfRule type="cellIs" dxfId="604" priority="616" operator="lessThan">
      <formula>0</formula>
    </cfRule>
  </conditionalFormatting>
  <conditionalFormatting sqref="F498">
    <cfRule type="expression" dxfId="603" priority="614">
      <formula>F498/E498&gt;1</formula>
    </cfRule>
    <cfRule type="expression" dxfId="602" priority="615">
      <formula>F498/E498&lt;1</formula>
    </cfRule>
  </conditionalFormatting>
  <conditionalFormatting sqref="G498">
    <cfRule type="cellIs" dxfId="601" priority="613" operator="lessThan">
      <formula>0</formula>
    </cfRule>
  </conditionalFormatting>
  <conditionalFormatting sqref="G498">
    <cfRule type="expression" dxfId="600" priority="611">
      <formula>G498/F498&gt;1</formula>
    </cfRule>
    <cfRule type="expression" dxfId="599" priority="612">
      <formula>G498/F498&lt;1</formula>
    </cfRule>
  </conditionalFormatting>
  <conditionalFormatting sqref="H498">
    <cfRule type="cellIs" dxfId="598" priority="610" operator="lessThan">
      <formula>0</formula>
    </cfRule>
  </conditionalFormatting>
  <conditionalFormatting sqref="H498">
    <cfRule type="expression" dxfId="597" priority="608">
      <formula>H498/G498&gt;1</formula>
    </cfRule>
    <cfRule type="expression" dxfId="596" priority="609">
      <formula>H498/G498&lt;1</formula>
    </cfRule>
  </conditionalFormatting>
  <conditionalFormatting sqref="I498:N498">
    <cfRule type="cellIs" dxfId="595" priority="607" operator="lessThan">
      <formula>0</formula>
    </cfRule>
  </conditionalFormatting>
  <conditionalFormatting sqref="I498:N498">
    <cfRule type="expression" dxfId="594" priority="605">
      <formula>I498/H498&gt;1</formula>
    </cfRule>
    <cfRule type="expression" dxfId="593" priority="606">
      <formula>I498/H498&lt;1</formula>
    </cfRule>
  </conditionalFormatting>
  <conditionalFormatting sqref="B552">
    <cfRule type="expression" dxfId="592" priority="602">
      <formula>B552/#REF!&gt;1</formula>
    </cfRule>
    <cfRule type="expression" dxfId="591" priority="603">
      <formula>B552/#REF!&lt;1</formula>
    </cfRule>
  </conditionalFormatting>
  <conditionalFormatting sqref="C552">
    <cfRule type="cellIs" dxfId="590" priority="601" operator="lessThan">
      <formula>0</formula>
    </cfRule>
  </conditionalFormatting>
  <conditionalFormatting sqref="C552">
    <cfRule type="expression" dxfId="589" priority="599">
      <formula>C552/B552&gt;1</formula>
    </cfRule>
    <cfRule type="expression" dxfId="588" priority="600">
      <formula>C552/B552&lt;1</formula>
    </cfRule>
  </conditionalFormatting>
  <conditionalFormatting sqref="D552">
    <cfRule type="expression" dxfId="587" priority="596">
      <formula>D552/C552&gt;1</formula>
    </cfRule>
    <cfRule type="expression" dxfId="586" priority="597">
      <formula>D552/C552&lt;1</formula>
    </cfRule>
  </conditionalFormatting>
  <conditionalFormatting sqref="E552">
    <cfRule type="cellIs" dxfId="585" priority="595" operator="lessThan">
      <formula>0</formula>
    </cfRule>
  </conditionalFormatting>
  <conditionalFormatting sqref="E552">
    <cfRule type="expression" dxfId="584" priority="593">
      <formula>E552/D552&gt;1</formula>
    </cfRule>
    <cfRule type="expression" dxfId="583" priority="594">
      <formula>E552/D552&lt;1</formula>
    </cfRule>
  </conditionalFormatting>
  <conditionalFormatting sqref="F552">
    <cfRule type="cellIs" dxfId="582" priority="592" operator="lessThan">
      <formula>0</formula>
    </cfRule>
  </conditionalFormatting>
  <conditionalFormatting sqref="F552">
    <cfRule type="expression" dxfId="581" priority="590">
      <formula>F552/E552&gt;1</formula>
    </cfRule>
    <cfRule type="expression" dxfId="580" priority="591">
      <formula>F552/E552&lt;1</formula>
    </cfRule>
  </conditionalFormatting>
  <conditionalFormatting sqref="G552">
    <cfRule type="expression" dxfId="579" priority="587">
      <formula>G552/F552&gt;1</formula>
    </cfRule>
    <cfRule type="expression" dxfId="578" priority="588">
      <formula>G552/F552&lt;1</formula>
    </cfRule>
  </conditionalFormatting>
  <conditionalFormatting sqref="H552">
    <cfRule type="expression" dxfId="577" priority="584">
      <formula>H552/G552&gt;1</formula>
    </cfRule>
    <cfRule type="expression" dxfId="576" priority="585">
      <formula>H552/G552&lt;1</formula>
    </cfRule>
  </conditionalFormatting>
  <conditionalFormatting sqref="N559">
    <cfRule type="cellIs" dxfId="575" priority="583" operator="lessThan">
      <formula>0</formula>
    </cfRule>
  </conditionalFormatting>
  <conditionalFormatting sqref="N563">
    <cfRule type="cellIs" dxfId="574" priority="582" operator="lessThan">
      <formula>0</formula>
    </cfRule>
  </conditionalFormatting>
  <conditionalFormatting sqref="N563">
    <cfRule type="cellIs" dxfId="573" priority="581" operator="lessThan">
      <formula>0</formula>
    </cfRule>
  </conditionalFormatting>
  <conditionalFormatting sqref="P368">
    <cfRule type="cellIs" dxfId="572" priority="580" operator="lessThan">
      <formula>0</formula>
    </cfRule>
  </conditionalFormatting>
  <conditionalFormatting sqref="P369:P370">
    <cfRule type="cellIs" dxfId="571" priority="579" operator="lessThan">
      <formula>0</formula>
    </cfRule>
  </conditionalFormatting>
  <conditionalFormatting sqref="P442:P445">
    <cfRule type="cellIs" dxfId="570" priority="578" operator="lessThan">
      <formula>0</formula>
    </cfRule>
  </conditionalFormatting>
  <conditionalFormatting sqref="P360">
    <cfRule type="cellIs" dxfId="569" priority="577" operator="lessThan">
      <formula>0</formula>
    </cfRule>
  </conditionalFormatting>
  <conditionalFormatting sqref="P371:P372">
    <cfRule type="cellIs" dxfId="568" priority="576" operator="lessThan">
      <formula>0</formula>
    </cfRule>
  </conditionalFormatting>
  <conditionalFormatting sqref="P380:P384">
    <cfRule type="cellIs" dxfId="567" priority="575" operator="lessThan">
      <formula>0</formula>
    </cfRule>
  </conditionalFormatting>
  <conditionalFormatting sqref="P401">
    <cfRule type="cellIs" dxfId="566" priority="572" operator="lessThan">
      <formula>0</formula>
    </cfRule>
  </conditionalFormatting>
  <conditionalFormatting sqref="P389:P390">
    <cfRule type="cellIs" dxfId="565" priority="574" operator="lessThan">
      <formula>0</formula>
    </cfRule>
  </conditionalFormatting>
  <conditionalFormatting sqref="P395:P396">
    <cfRule type="cellIs" dxfId="564" priority="573" operator="lessThan">
      <formula>0</formula>
    </cfRule>
  </conditionalFormatting>
  <conditionalFormatting sqref="P407:P408">
    <cfRule type="cellIs" dxfId="563" priority="571" operator="lessThan">
      <formula>0</formula>
    </cfRule>
  </conditionalFormatting>
  <conditionalFormatting sqref="P551:P552">
    <cfRule type="cellIs" dxfId="562" priority="559" operator="lessThan">
      <formula>0</formula>
    </cfRule>
  </conditionalFormatting>
  <conditionalFormatting sqref="P413:P414">
    <cfRule type="cellIs" dxfId="561" priority="570" operator="lessThan">
      <formula>0</formula>
    </cfRule>
  </conditionalFormatting>
  <conditionalFormatting sqref="P419:P420">
    <cfRule type="cellIs" dxfId="560" priority="569" operator="lessThan">
      <formula>0</formula>
    </cfRule>
  </conditionalFormatting>
  <conditionalFormatting sqref="J551:N551 J537:N537">
    <cfRule type="cellIs" dxfId="559" priority="540" operator="lessThan">
      <formula>0</formula>
    </cfRule>
  </conditionalFormatting>
  <conditionalFormatting sqref="P446">
    <cfRule type="cellIs" dxfId="558" priority="565" operator="lessThan">
      <formula>0</formula>
    </cfRule>
  </conditionalFormatting>
  <conditionalFormatting sqref="P425:P426">
    <cfRule type="cellIs" dxfId="557" priority="568" operator="lessThan">
      <formula>0</formula>
    </cfRule>
  </conditionalFormatting>
  <conditionalFormatting sqref="P432:P433">
    <cfRule type="cellIs" dxfId="556" priority="567" operator="lessThan">
      <formula>0</formula>
    </cfRule>
  </conditionalFormatting>
  <conditionalFormatting sqref="P438:P439">
    <cfRule type="cellIs" dxfId="555" priority="566" operator="lessThan">
      <formula>0</formula>
    </cfRule>
  </conditionalFormatting>
  <conditionalFormatting sqref="P454">
    <cfRule type="cellIs" dxfId="554" priority="564" operator="lessThan">
      <formula>0</formula>
    </cfRule>
  </conditionalFormatting>
  <conditionalFormatting sqref="P489:P491">
    <cfRule type="cellIs" dxfId="553" priority="563" operator="lessThan">
      <formula>0</formula>
    </cfRule>
  </conditionalFormatting>
  <conditionalFormatting sqref="P497:P498">
    <cfRule type="cellIs" dxfId="552" priority="562" operator="lessThan">
      <formula>0</formula>
    </cfRule>
  </conditionalFormatting>
  <conditionalFormatting sqref="C493:C496">
    <cfRule type="cellIs" dxfId="551" priority="549" operator="lessThan">
      <formula>0</formula>
    </cfRule>
  </conditionalFormatting>
  <conditionalFormatting sqref="P537:P538">
    <cfRule type="cellIs" dxfId="550" priority="561" operator="lessThan">
      <formula>0</formula>
    </cfRule>
  </conditionalFormatting>
  <conditionalFormatting sqref="P544:P545">
    <cfRule type="cellIs" dxfId="549" priority="560" operator="lessThan">
      <formula>0</formula>
    </cfRule>
  </conditionalFormatting>
  <conditionalFormatting sqref="B493:B496">
    <cfRule type="cellIs" dxfId="548" priority="543" operator="lessThan">
      <formula>0</formula>
    </cfRule>
  </conditionalFormatting>
  <conditionalFormatting sqref="P559:P560">
    <cfRule type="cellIs" dxfId="547" priority="558" operator="lessThan">
      <formula>0</formula>
    </cfRule>
  </conditionalFormatting>
  <conditionalFormatting sqref="P566">
    <cfRule type="cellIs" dxfId="546" priority="557" operator="lessThan">
      <formula>0</formula>
    </cfRule>
  </conditionalFormatting>
  <conditionalFormatting sqref="P571">
    <cfRule type="cellIs" dxfId="545" priority="556" operator="lessThan">
      <formula>0</formula>
    </cfRule>
  </conditionalFormatting>
  <conditionalFormatting sqref="C551:I551 C547:C550 C537:I537 C533:C536">
    <cfRule type="cellIs" dxfId="544" priority="539" operator="lessThan">
      <formula>0</formula>
    </cfRule>
  </conditionalFormatting>
  <conditionalFormatting sqref="I662:N662 P660:Q663">
    <cfRule type="cellIs" dxfId="543" priority="550" operator="lessThan">
      <formula>0</formula>
    </cfRule>
  </conditionalFormatting>
  <conditionalFormatting sqref="P598:P599">
    <cfRule type="cellIs" dxfId="542" priority="555" operator="lessThan">
      <formula>0</formula>
    </cfRule>
  </conditionalFormatting>
  <conditionalFormatting sqref="P602">
    <cfRule type="cellIs" dxfId="541" priority="554" operator="lessThan">
      <formula>0</formula>
    </cfRule>
  </conditionalFormatting>
  <conditionalFormatting sqref="P603">
    <cfRule type="cellIs" dxfId="540" priority="553" operator="lessThan">
      <formula>0</formula>
    </cfRule>
  </conditionalFormatting>
  <conditionalFormatting sqref="P605">
    <cfRule type="cellIs" dxfId="539" priority="552" operator="lessThan">
      <formula>0</formula>
    </cfRule>
  </conditionalFormatting>
  <conditionalFormatting sqref="P606">
    <cfRule type="cellIs" dxfId="538" priority="551" operator="lessThan">
      <formula>0</formula>
    </cfRule>
  </conditionalFormatting>
  <conditionalFormatting sqref="D608:N608 D605:N605 D602:N603">
    <cfRule type="expression" dxfId="537" priority="523">
      <formula>D602/C602&gt;1</formula>
    </cfRule>
    <cfRule type="expression" dxfId="536" priority="524">
      <formula>D602/C602&lt;1</formula>
    </cfRule>
  </conditionalFormatting>
  <conditionalFormatting sqref="C493:C496">
    <cfRule type="expression" dxfId="535" priority="547">
      <formula>C493/B493&gt;1</formula>
    </cfRule>
    <cfRule type="expression" dxfId="534" priority="548">
      <formula>C493/B493&lt;1</formula>
    </cfRule>
  </conditionalFormatting>
  <conditionalFormatting sqref="D493:N496">
    <cfRule type="cellIs" dxfId="533" priority="546" operator="lessThan">
      <formula>0</formula>
    </cfRule>
  </conditionalFormatting>
  <conditionalFormatting sqref="D493:N496">
    <cfRule type="expression" dxfId="532" priority="544">
      <formula>D493/C493&gt;1</formula>
    </cfRule>
    <cfRule type="expression" dxfId="531" priority="545">
      <formula>D493/C493&lt;1</formula>
    </cfRule>
  </conditionalFormatting>
  <conditionalFormatting sqref="B493:B496">
    <cfRule type="expression" dxfId="530" priority="541">
      <formula>B493/#REF!&gt;1</formula>
    </cfRule>
    <cfRule type="expression" dxfId="529" priority="542">
      <formula>B493/#REF!&lt;1</formula>
    </cfRule>
  </conditionalFormatting>
  <conditionalFormatting sqref="C551:N551 C537:N537">
    <cfRule type="cellIs" dxfId="528" priority="532" operator="lessThan">
      <formula>0</formula>
    </cfRule>
  </conditionalFormatting>
  <conditionalFormatting sqref="C551:M551 C537:M537">
    <cfRule type="cellIs" dxfId="527" priority="538" operator="lessThan">
      <formula>0</formula>
    </cfRule>
  </conditionalFormatting>
  <conditionalFormatting sqref="C547:C550 C533:C536">
    <cfRule type="expression" dxfId="526" priority="536">
      <formula>C533/B533&gt;1</formula>
    </cfRule>
    <cfRule type="expression" dxfId="525" priority="537">
      <formula>C533/B533&lt;1</formula>
    </cfRule>
  </conditionalFormatting>
  <conditionalFormatting sqref="D547:N550 D533:N536">
    <cfRule type="cellIs" dxfId="524" priority="535" operator="lessThan">
      <formula>0</formula>
    </cfRule>
  </conditionalFormatting>
  <conditionalFormatting sqref="D547:N550 D533:N536">
    <cfRule type="expression" dxfId="523" priority="533">
      <formula>D533/C533&gt;1</formula>
    </cfRule>
    <cfRule type="expression" dxfId="522" priority="534">
      <formula>D533/C533&lt;1</formula>
    </cfRule>
  </conditionalFormatting>
  <conditionalFormatting sqref="D608:N608 D605:N605 D602:N603">
    <cfRule type="cellIs" dxfId="521" priority="525" operator="lessThan">
      <formula>0</formula>
    </cfRule>
  </conditionalFormatting>
  <conditionalFormatting sqref="C551:N551 C537:N537">
    <cfRule type="expression" dxfId="520" priority="530">
      <formula>C537/B537&gt;1</formula>
    </cfRule>
    <cfRule type="expression" dxfId="519" priority="531">
      <formula>C537/B537&lt;1</formula>
    </cfRule>
  </conditionalFormatting>
  <conditionalFormatting sqref="B608 B605 B602:B603 B598:B599">
    <cfRule type="cellIs" dxfId="518" priority="529" operator="lessThan">
      <formula>0</formula>
    </cfRule>
  </conditionalFormatting>
  <conditionalFormatting sqref="C608 C605 C602:C603">
    <cfRule type="cellIs" dxfId="517" priority="528" operator="lessThan">
      <formula>0</formula>
    </cfRule>
  </conditionalFormatting>
  <conditionalFormatting sqref="C608 C605 C602:C603">
    <cfRule type="expression" dxfId="516" priority="526">
      <formula>C602/B602&gt;1</formula>
    </cfRule>
    <cfRule type="expression" dxfId="515" priority="527">
      <formula>C602/B602&lt;1</formula>
    </cfRule>
  </conditionalFormatting>
  <conditionalFormatting sqref="B491:N491 B560">
    <cfRule type="expression" dxfId="514" priority="1077">
      <formula>B491/#REF!&gt;1</formula>
    </cfRule>
    <cfRule type="expression" dxfId="513" priority="1078">
      <formula>B491/#REF!&lt;1</formula>
    </cfRule>
  </conditionalFormatting>
  <conditionalFormatting sqref="C446">
    <cfRule type="cellIs" dxfId="512" priority="522" operator="lessThan">
      <formula>0</formula>
    </cfRule>
  </conditionalFormatting>
  <conditionalFormatting sqref="C446">
    <cfRule type="expression" dxfId="511" priority="520">
      <formula>C446/B446&gt;1</formula>
    </cfRule>
    <cfRule type="expression" dxfId="510" priority="521">
      <formula>C446/B446&lt;1</formula>
    </cfRule>
  </conditionalFormatting>
  <conditionalFormatting sqref="D446:N446">
    <cfRule type="cellIs" dxfId="509" priority="519" operator="lessThan">
      <formula>0</formula>
    </cfRule>
  </conditionalFormatting>
  <conditionalFormatting sqref="D446:N446">
    <cfRule type="expression" dxfId="508" priority="517">
      <formula>D446/C446&gt;1</formula>
    </cfRule>
    <cfRule type="expression" dxfId="507" priority="518">
      <formula>D446/C446&lt;1</formula>
    </cfRule>
  </conditionalFormatting>
  <conditionalFormatting sqref="B446">
    <cfRule type="cellIs" dxfId="506" priority="516" operator="lessThan">
      <formula>0</formula>
    </cfRule>
  </conditionalFormatting>
  <conditionalFormatting sqref="B446">
    <cfRule type="expression" dxfId="505" priority="514">
      <formula>B446/#REF!&gt;1</formula>
    </cfRule>
    <cfRule type="expression" dxfId="504" priority="515">
      <formula>B446/#REF!&lt;1</formula>
    </cfRule>
  </conditionalFormatting>
  <conditionalFormatting sqref="C497">
    <cfRule type="cellIs" dxfId="503" priority="513" operator="lessThan">
      <formula>0</formula>
    </cfRule>
  </conditionalFormatting>
  <conditionalFormatting sqref="D497:N497">
    <cfRule type="cellIs" dxfId="502" priority="510" operator="lessThan">
      <formula>0</formula>
    </cfRule>
  </conditionalFormatting>
  <conditionalFormatting sqref="C497">
    <cfRule type="expression" dxfId="501" priority="511">
      <formula>C497/B497&gt;1</formula>
    </cfRule>
    <cfRule type="expression" dxfId="500" priority="512">
      <formula>C497/B497&lt;1</formula>
    </cfRule>
  </conditionalFormatting>
  <conditionalFormatting sqref="D497:N497">
    <cfRule type="expression" dxfId="499" priority="508">
      <formula>D497/C497&gt;1</formula>
    </cfRule>
    <cfRule type="expression" dxfId="498" priority="509">
      <formula>D497/C497&lt;1</formula>
    </cfRule>
  </conditionalFormatting>
  <conditionalFormatting sqref="B497">
    <cfRule type="cellIs" dxfId="497" priority="507" operator="lessThan">
      <formula>0</formula>
    </cfRule>
  </conditionalFormatting>
  <conditionalFormatting sqref="B497">
    <cfRule type="expression" dxfId="496" priority="505">
      <formula>B497/#REF!&gt;1</formula>
    </cfRule>
    <cfRule type="expression" dxfId="495" priority="506">
      <formula>B497/#REF!&lt;1</formula>
    </cfRule>
  </conditionalFormatting>
  <conditionalFormatting sqref="C566:N566">
    <cfRule type="expression" dxfId="494" priority="482">
      <formula>C566/B566&gt;1</formula>
    </cfRule>
    <cfRule type="expression" dxfId="493" priority="483">
      <formula>C566/B566&lt;1</formula>
    </cfRule>
  </conditionalFormatting>
  <conditionalFormatting sqref="B538:N538">
    <cfRule type="cellIs" dxfId="492" priority="504" operator="lessThan">
      <formula>0</formula>
    </cfRule>
  </conditionalFormatting>
  <conditionalFormatting sqref="B538:N538">
    <cfRule type="expression" dxfId="491" priority="502">
      <formula>B538/A538&gt;1</formula>
    </cfRule>
    <cfRule type="expression" dxfId="490" priority="503">
      <formula>B538/A538&lt;1</formula>
    </cfRule>
  </conditionalFormatting>
  <conditionalFormatting sqref="B552:N552">
    <cfRule type="cellIs" dxfId="489" priority="501" operator="lessThan">
      <formula>0</formula>
    </cfRule>
  </conditionalFormatting>
  <conditionalFormatting sqref="B552:N552">
    <cfRule type="expression" dxfId="488" priority="499">
      <formula>B552/A552&gt;1</formula>
    </cfRule>
    <cfRule type="expression" dxfId="487" priority="500">
      <formula>B552/A552&lt;1</formula>
    </cfRule>
  </conditionalFormatting>
  <conditionalFormatting sqref="N571">
    <cfRule type="cellIs" dxfId="486" priority="475" operator="lessThan">
      <formula>0</formula>
    </cfRule>
  </conditionalFormatting>
  <conditionalFormatting sqref="C545:N545">
    <cfRule type="expression" dxfId="485" priority="493">
      <formula>C545/B545&gt;1</formula>
    </cfRule>
    <cfRule type="expression" dxfId="484" priority="494">
      <formula>C545/B545&lt;1</formula>
    </cfRule>
  </conditionalFormatting>
  <conditionalFormatting sqref="C571:M571">
    <cfRule type="expression" dxfId="483" priority="477">
      <formula>C571/B571&gt;1</formula>
    </cfRule>
    <cfRule type="expression" dxfId="482" priority="478">
      <formula>C571/B571&lt;1</formula>
    </cfRule>
  </conditionalFormatting>
  <conditionalFormatting sqref="N571">
    <cfRule type="expression" dxfId="481" priority="472">
      <formula>N571/M571&gt;1</formula>
    </cfRule>
    <cfRule type="expression" dxfId="480" priority="473">
      <formula>N571/M571&lt;1</formula>
    </cfRule>
  </conditionalFormatting>
  <conditionalFormatting sqref="C571:M571">
    <cfRule type="cellIs" dxfId="479" priority="481" operator="lessThan">
      <formula>0</formula>
    </cfRule>
  </conditionalFormatting>
  <conditionalFormatting sqref="C571:M571">
    <cfRule type="cellIs" dxfId="478" priority="480" operator="lessThan">
      <formula>0</formula>
    </cfRule>
  </conditionalFormatting>
  <conditionalFormatting sqref="B545">
    <cfRule type="cellIs" dxfId="477" priority="496" operator="lessThan">
      <formula>0</formula>
    </cfRule>
  </conditionalFormatting>
  <conditionalFormatting sqref="B545">
    <cfRule type="expression" dxfId="476" priority="497">
      <formula>B545/#REF!&gt;1</formula>
    </cfRule>
    <cfRule type="expression" dxfId="475" priority="498">
      <formula>B545/#REF!&lt;1</formula>
    </cfRule>
  </conditionalFormatting>
  <conditionalFormatting sqref="C545:N545">
    <cfRule type="cellIs" dxfId="474" priority="495" operator="lessThan">
      <formula>0</formula>
    </cfRule>
  </conditionalFormatting>
  <conditionalFormatting sqref="C598:N599">
    <cfRule type="expression" dxfId="473" priority="490">
      <formula>C598/B598&gt;1</formula>
    </cfRule>
    <cfRule type="expression" dxfId="472" priority="491">
      <formula>C598/B598&lt;1</formula>
    </cfRule>
  </conditionalFormatting>
  <conditionalFormatting sqref="C560:N560">
    <cfRule type="expression" dxfId="471" priority="487">
      <formula>C560/B560&gt;1</formula>
    </cfRule>
    <cfRule type="expression" dxfId="470" priority="488">
      <formula>C560/B560&lt;1</formula>
    </cfRule>
  </conditionalFormatting>
  <conditionalFormatting sqref="N571">
    <cfRule type="cellIs" dxfId="469" priority="476" operator="lessThan">
      <formula>0</formula>
    </cfRule>
  </conditionalFormatting>
  <conditionalFormatting sqref="C571:M571">
    <cfRule type="cellIs" dxfId="468" priority="479" operator="lessThan">
      <formula>0</formula>
    </cfRule>
  </conditionalFormatting>
  <conditionalFormatting sqref="N571">
    <cfRule type="cellIs" dxfId="467" priority="474" operator="lessThan">
      <formula>0</formula>
    </cfRule>
  </conditionalFormatting>
  <conditionalFormatting sqref="B628:N631">
    <cfRule type="cellIs" dxfId="466" priority="471" operator="lessThan">
      <formula>0</formula>
    </cfRule>
  </conditionalFormatting>
  <conditionalFormatting sqref="I630:N630 P628:Q631">
    <cfRule type="cellIs" dxfId="465" priority="470" operator="lessThan">
      <formula>0</formula>
    </cfRule>
  </conditionalFormatting>
  <conditionalFormatting sqref="B632:N635">
    <cfRule type="cellIs" dxfId="464" priority="469" operator="lessThan">
      <formula>0</formula>
    </cfRule>
  </conditionalFormatting>
  <conditionalFormatting sqref="I634:N634 P632:Q635">
    <cfRule type="cellIs" dxfId="463" priority="468" operator="lessThan">
      <formula>0</formula>
    </cfRule>
  </conditionalFormatting>
  <conditionalFormatting sqref="B636:N639">
    <cfRule type="cellIs" dxfId="462" priority="467" operator="lessThan">
      <formula>0</formula>
    </cfRule>
  </conditionalFormatting>
  <conditionalFormatting sqref="I638:N638 P636:Q639">
    <cfRule type="cellIs" dxfId="461" priority="466" operator="lessThan">
      <formula>0</formula>
    </cfRule>
  </conditionalFormatting>
  <conditionalFormatting sqref="B640:N643">
    <cfRule type="cellIs" dxfId="460" priority="465" operator="lessThan">
      <formula>0</formula>
    </cfRule>
  </conditionalFormatting>
  <conditionalFormatting sqref="I642:N642 P640:Q643">
    <cfRule type="cellIs" dxfId="459" priority="464" operator="lessThan">
      <formula>0</formula>
    </cfRule>
  </conditionalFormatting>
  <conditionalFormatting sqref="B644:N647">
    <cfRule type="cellIs" dxfId="458" priority="463" operator="lessThan">
      <formula>0</formula>
    </cfRule>
  </conditionalFormatting>
  <conditionalFormatting sqref="I646:N646 P644:Q647">
    <cfRule type="cellIs" dxfId="457" priority="462" operator="lessThan">
      <formula>0</formula>
    </cfRule>
  </conditionalFormatting>
  <conditionalFormatting sqref="B648:N651">
    <cfRule type="cellIs" dxfId="456" priority="461" operator="lessThan">
      <formula>0</formula>
    </cfRule>
  </conditionalFormatting>
  <conditionalFormatting sqref="I650:N650 P648:Q651">
    <cfRule type="cellIs" dxfId="455" priority="460" operator="lessThan">
      <formula>0</formula>
    </cfRule>
  </conditionalFormatting>
  <conditionalFormatting sqref="B652:N655">
    <cfRule type="cellIs" dxfId="454" priority="459" operator="lessThan">
      <formula>0</formula>
    </cfRule>
  </conditionalFormatting>
  <conditionalFormatting sqref="I654:N654 P652:Q655">
    <cfRule type="cellIs" dxfId="453" priority="458" operator="lessThan">
      <formula>0</formula>
    </cfRule>
  </conditionalFormatting>
  <conditionalFormatting sqref="B656:N659">
    <cfRule type="cellIs" dxfId="452" priority="457" operator="lessThan">
      <formula>0</formula>
    </cfRule>
  </conditionalFormatting>
  <conditionalFormatting sqref="I658:N658 P656:Q659">
    <cfRule type="cellIs" dxfId="451" priority="456" operator="lessThan">
      <formula>0</formula>
    </cfRule>
  </conditionalFormatting>
  <conditionalFormatting sqref="B664:N667">
    <cfRule type="cellIs" dxfId="450" priority="455" operator="lessThan">
      <formula>0</formula>
    </cfRule>
  </conditionalFormatting>
  <conditionalFormatting sqref="I666:N666 P664:Q667">
    <cfRule type="cellIs" dxfId="449" priority="454" operator="lessThan">
      <formula>0</formula>
    </cfRule>
  </conditionalFormatting>
  <conditionalFormatting sqref="B668:N671">
    <cfRule type="cellIs" dxfId="448" priority="453" operator="lessThan">
      <formula>0</formula>
    </cfRule>
  </conditionalFormatting>
  <conditionalFormatting sqref="I670:N670 P668:Q671">
    <cfRule type="cellIs" dxfId="447" priority="452" operator="lessThan">
      <formula>0</formula>
    </cfRule>
  </conditionalFormatting>
  <conditionalFormatting sqref="P608">
    <cfRule type="cellIs" dxfId="446" priority="451" operator="lessThan">
      <formula>0</formula>
    </cfRule>
  </conditionalFormatting>
  <conditionalFormatting sqref="Q447:Q448">
    <cfRule type="cellIs" dxfId="445" priority="450" operator="lessThan">
      <formula>0</formula>
    </cfRule>
  </conditionalFormatting>
  <conditionalFormatting sqref="P447:P448">
    <cfRule type="cellIs" dxfId="444" priority="449" operator="lessThan">
      <formula>0</formula>
    </cfRule>
  </conditionalFormatting>
  <conditionalFormatting sqref="B447:N447 B493:O499 B490:O490 B492">
    <cfRule type="cellIs" dxfId="443" priority="448" operator="lessThan">
      <formula>0</formula>
    </cfRule>
  </conditionalFormatting>
  <conditionalFormatting sqref="B499:N499">
    <cfRule type="cellIs" dxfId="442" priority="445" operator="lessThan">
      <formula>0</formula>
    </cfRule>
  </conditionalFormatting>
  <conditionalFormatting sqref="B553:N553">
    <cfRule type="cellIs" dxfId="441" priority="442" operator="lessThan">
      <formula>0</formula>
    </cfRule>
  </conditionalFormatting>
  <conditionalFormatting sqref="P477:Q477 B477">
    <cfRule type="cellIs" dxfId="440" priority="441" operator="lessThan">
      <formula>0</formula>
    </cfRule>
  </conditionalFormatting>
  <conditionalFormatting sqref="Q478:Q482">
    <cfRule type="cellIs" dxfId="439" priority="440" operator="lessThan">
      <formula>0</formula>
    </cfRule>
  </conditionalFormatting>
  <conditionalFormatting sqref="P478:P481">
    <cfRule type="cellIs" dxfId="438" priority="439" operator="lessThan">
      <formula>0</formula>
    </cfRule>
  </conditionalFormatting>
  <conditionalFormatting sqref="P482">
    <cfRule type="cellIs" dxfId="437" priority="438" operator="lessThan">
      <formula>0</formula>
    </cfRule>
  </conditionalFormatting>
  <conditionalFormatting sqref="P457:Q457 B457">
    <cfRule type="cellIs" dxfId="436" priority="437" operator="lessThan">
      <formula>0</formula>
    </cfRule>
  </conditionalFormatting>
  <conditionalFormatting sqref="Q458:Q462">
    <cfRule type="cellIs" dxfId="435" priority="436" operator="lessThan">
      <formula>0</formula>
    </cfRule>
  </conditionalFormatting>
  <conditionalFormatting sqref="P458:P461">
    <cfRule type="cellIs" dxfId="434" priority="435" operator="lessThan">
      <formula>0</formula>
    </cfRule>
  </conditionalFormatting>
  <conditionalFormatting sqref="P462">
    <cfRule type="cellIs" dxfId="433" priority="434" operator="lessThan">
      <formula>0</formula>
    </cfRule>
  </conditionalFormatting>
  <conditionalFormatting sqref="P465:Q465 B465">
    <cfRule type="cellIs" dxfId="432" priority="433" operator="lessThan">
      <formula>0</formula>
    </cfRule>
  </conditionalFormatting>
  <conditionalFormatting sqref="Q466:Q470">
    <cfRule type="cellIs" dxfId="431" priority="432" operator="lessThan">
      <formula>0</formula>
    </cfRule>
  </conditionalFormatting>
  <conditionalFormatting sqref="P466:P469">
    <cfRule type="cellIs" dxfId="430" priority="431" operator="lessThan">
      <formula>0</formula>
    </cfRule>
  </conditionalFormatting>
  <conditionalFormatting sqref="P470">
    <cfRule type="cellIs" dxfId="429" priority="430" operator="lessThan">
      <formula>0</formula>
    </cfRule>
  </conditionalFormatting>
  <conditionalFormatting sqref="O574:O577">
    <cfRule type="cellIs" dxfId="428" priority="407" operator="lessThan">
      <formula>0</formula>
    </cfRule>
  </conditionalFormatting>
  <conditionalFormatting sqref="O574:O577">
    <cfRule type="cellIs" dxfId="427" priority="406" operator="lessThan">
      <formula>0</formula>
    </cfRule>
  </conditionalFormatting>
  <conditionalFormatting sqref="O382">
    <cfRule type="cellIs" dxfId="426" priority="402" operator="lessThan">
      <formula>0</formula>
    </cfRule>
  </conditionalFormatting>
  <conditionalFormatting sqref="O384">
    <cfRule type="cellIs" dxfId="425" priority="375" operator="lessThan">
      <formula>0</formula>
    </cfRule>
  </conditionalFormatting>
  <conditionalFormatting sqref="O370">
    <cfRule type="cellIs" dxfId="424" priority="403" operator="lessThan">
      <formula>0</formula>
    </cfRule>
  </conditionalFormatting>
  <conditionalFormatting sqref="O368:O370 O380:O382 O386:O388 O392:O394 O398:O400 O404:O406 O410:O412 O416:O418 O422:O424 O429:O431 O435:O437 O491 O584:O587 O538 O552">
    <cfRule type="cellIs" dxfId="423" priority="427" operator="lessThan">
      <formula>0</formula>
    </cfRule>
  </conditionalFormatting>
  <conditionalFormatting sqref="O347">
    <cfRule type="cellIs" dxfId="422" priority="426" operator="lessThan">
      <formula>0</formula>
    </cfRule>
  </conditionalFormatting>
  <conditionalFormatting sqref="O347">
    <cfRule type="cellIs" dxfId="421" priority="425" operator="lessThan">
      <formula>0</formula>
    </cfRule>
  </conditionalFormatting>
  <conditionalFormatting sqref="O350:O353">
    <cfRule type="cellIs" dxfId="420" priority="424" operator="lessThan">
      <formula>0</formula>
    </cfRule>
  </conditionalFormatting>
  <conditionalFormatting sqref="O392">
    <cfRule type="cellIs" dxfId="419" priority="398" operator="lessThan">
      <formula>0</formula>
    </cfRule>
  </conditionalFormatting>
  <conditionalFormatting sqref="O368:O369">
    <cfRule type="cellIs" dxfId="418" priority="423" operator="lessThan">
      <formula>0</formula>
    </cfRule>
  </conditionalFormatting>
  <conditionalFormatting sqref="O380:O381">
    <cfRule type="cellIs" dxfId="417" priority="422" operator="lessThan">
      <formula>0</formula>
    </cfRule>
  </conditionalFormatting>
  <conditionalFormatting sqref="O556:O558">
    <cfRule type="cellIs" dxfId="416" priority="418" operator="lessThan">
      <formula>0</formula>
    </cfRule>
  </conditionalFormatting>
  <conditionalFormatting sqref="O386:O388">
    <cfRule type="cellIs" dxfId="415" priority="421" operator="lessThan">
      <formula>0</formula>
    </cfRule>
  </conditionalFormatting>
  <conditionalFormatting sqref="O354">
    <cfRule type="cellIs" dxfId="414" priority="420" operator="lessThan">
      <formula>0</formula>
    </cfRule>
  </conditionalFormatting>
  <conditionalFormatting sqref="O389">
    <cfRule type="cellIs" dxfId="413" priority="399" operator="lessThan">
      <formula>0</formula>
    </cfRule>
  </conditionalFormatting>
  <conditionalFormatting sqref="O556:O558">
    <cfRule type="cellIs" dxfId="412" priority="419" operator="lessThan">
      <formula>0</formula>
    </cfRule>
  </conditionalFormatting>
  <conditionalFormatting sqref="O562 O564:O565">
    <cfRule type="cellIs" dxfId="411" priority="416" operator="lessThan">
      <formula>0</formula>
    </cfRule>
  </conditionalFormatting>
  <conditionalFormatting sqref="O564:O565 O562">
    <cfRule type="cellIs" dxfId="410" priority="417" operator="lessThan">
      <formula>0</formula>
    </cfRule>
  </conditionalFormatting>
  <conditionalFormatting sqref="O579:O582">
    <cfRule type="cellIs" dxfId="409" priority="414" operator="lessThan">
      <formula>0</formula>
    </cfRule>
  </conditionalFormatting>
  <conditionalFormatting sqref="O579:O582">
    <cfRule type="cellIs" dxfId="408" priority="415" operator="lessThan">
      <formula>0</formula>
    </cfRule>
  </conditionalFormatting>
  <conditionalFormatting sqref="O584:O587">
    <cfRule type="cellIs" dxfId="407" priority="412" operator="lessThan">
      <formula>0</formula>
    </cfRule>
  </conditionalFormatting>
  <conditionalFormatting sqref="O584:O587">
    <cfRule type="cellIs" dxfId="406" priority="413" operator="lessThan">
      <formula>0</formula>
    </cfRule>
  </conditionalFormatting>
  <conditionalFormatting sqref="O589:O592">
    <cfRule type="cellIs" dxfId="405" priority="410" operator="lessThan">
      <formula>0</formula>
    </cfRule>
  </conditionalFormatting>
  <conditionalFormatting sqref="O589:O592">
    <cfRule type="cellIs" dxfId="404" priority="411" operator="lessThan">
      <formula>0</formula>
    </cfRule>
  </conditionalFormatting>
  <conditionalFormatting sqref="O420">
    <cfRule type="cellIs" dxfId="403" priority="337" operator="lessThan">
      <formula>0</formula>
    </cfRule>
  </conditionalFormatting>
  <conditionalFormatting sqref="O383">
    <cfRule type="cellIs" dxfId="402" priority="400" operator="lessThan">
      <formula>0</formula>
    </cfRule>
  </conditionalFormatting>
  <conditionalFormatting sqref="O568:O570">
    <cfRule type="cellIs" dxfId="401" priority="408" operator="lessThan">
      <formula>0</formula>
    </cfRule>
  </conditionalFormatting>
  <conditionalFormatting sqref="O568:O570">
    <cfRule type="cellIs" dxfId="400" priority="409" operator="lessThan">
      <formula>0</formula>
    </cfRule>
  </conditionalFormatting>
  <conditionalFormatting sqref="O371">
    <cfRule type="cellIs" dxfId="399" priority="401" operator="lessThan">
      <formula>0</formula>
    </cfRule>
  </conditionalFormatting>
  <conditionalFormatting sqref="O420">
    <cfRule type="cellIs" dxfId="398" priority="338" operator="lessThan">
      <formula>0</formula>
    </cfRule>
  </conditionalFormatting>
  <conditionalFormatting sqref="O435">
    <cfRule type="cellIs" dxfId="397" priority="314" operator="lessThan">
      <formula>0</formula>
    </cfRule>
  </conditionalFormatting>
  <conditionalFormatting sqref="O433">
    <cfRule type="cellIs" dxfId="396" priority="315" operator="lessThan">
      <formula>0</formula>
    </cfRule>
  </conditionalFormatting>
  <conditionalFormatting sqref="O435">
    <cfRule type="cellIs" dxfId="395" priority="312" operator="lessThan">
      <formula>0</formula>
    </cfRule>
  </conditionalFormatting>
  <conditionalFormatting sqref="O435">
    <cfRule type="cellIs" dxfId="394" priority="313" operator="lessThan">
      <formula>0</formula>
    </cfRule>
  </conditionalFormatting>
  <conditionalFormatting sqref="O429">
    <cfRule type="cellIs" dxfId="393" priority="324" operator="lessThan">
      <formula>0</formula>
    </cfRule>
  </conditionalFormatting>
  <conditionalFormatting sqref="O422">
    <cfRule type="cellIs" dxfId="392" priority="334" operator="lessThan">
      <formula>0</formula>
    </cfRule>
  </conditionalFormatting>
  <conditionalFormatting sqref="O429">
    <cfRule type="cellIs" dxfId="391" priority="323" operator="lessThan">
      <formula>0</formula>
    </cfRule>
  </conditionalFormatting>
  <conditionalFormatting sqref="O429">
    <cfRule type="cellIs" dxfId="390" priority="322" operator="lessThan">
      <formula>0</formula>
    </cfRule>
  </conditionalFormatting>
  <conditionalFormatting sqref="O422">
    <cfRule type="cellIs" dxfId="389" priority="335" operator="lessThan">
      <formula>0</formula>
    </cfRule>
  </conditionalFormatting>
  <conditionalFormatting sqref="O429">
    <cfRule type="cellIs" dxfId="388" priority="321" operator="lessThan">
      <formula>0</formula>
    </cfRule>
  </conditionalFormatting>
  <conditionalFormatting sqref="O422">
    <cfRule type="cellIs" dxfId="387" priority="336" operator="lessThan">
      <formula>0</formula>
    </cfRule>
  </conditionalFormatting>
  <conditionalFormatting sqref="O422">
    <cfRule type="cellIs" dxfId="386" priority="333" operator="lessThan">
      <formula>0</formula>
    </cfRule>
  </conditionalFormatting>
  <conditionalFormatting sqref="O429">
    <cfRule type="cellIs" dxfId="385" priority="320" operator="lessThan">
      <formula>0</formula>
    </cfRule>
  </conditionalFormatting>
  <conditionalFormatting sqref="O604 O606:O607 O624:O627 O660:O663">
    <cfRule type="cellIs" dxfId="384" priority="405" operator="lessThan">
      <formula>0</formula>
    </cfRule>
  </conditionalFormatting>
  <conditionalFormatting sqref="O626">
    <cfRule type="cellIs" dxfId="383" priority="404" operator="lessThan">
      <formula>0</formula>
    </cfRule>
  </conditionalFormatting>
  <conditionalFormatting sqref="O435">
    <cfRule type="cellIs" dxfId="382" priority="310" operator="lessThan">
      <formula>0</formula>
    </cfRule>
  </conditionalFormatting>
  <conditionalFormatting sqref="O435">
    <cfRule type="cellIs" dxfId="381" priority="311" operator="lessThan">
      <formula>0</formula>
    </cfRule>
  </conditionalFormatting>
  <conditionalFormatting sqref="O384">
    <cfRule type="cellIs" dxfId="380" priority="374" operator="lessThan">
      <formula>0</formula>
    </cfRule>
  </conditionalFormatting>
  <conditionalFormatting sqref="O435">
    <cfRule type="cellIs" dxfId="379" priority="309" operator="lessThan">
      <formula>0</formula>
    </cfRule>
  </conditionalFormatting>
  <conditionalFormatting sqref="O438">
    <cfRule type="cellIs" dxfId="378" priority="306" operator="lessThan">
      <formula>0</formula>
    </cfRule>
  </conditionalFormatting>
  <conditionalFormatting sqref="O439">
    <cfRule type="cellIs" dxfId="377" priority="305" operator="lessThan">
      <formula>0</formula>
    </cfRule>
  </conditionalFormatting>
  <conditionalFormatting sqref="O435">
    <cfRule type="cellIs" dxfId="376" priority="308" operator="lessThan">
      <formula>0</formula>
    </cfRule>
  </conditionalFormatting>
  <conditionalFormatting sqref="O439">
    <cfRule type="cellIs" dxfId="375" priority="304" operator="lessThan">
      <formula>0</formula>
    </cfRule>
  </conditionalFormatting>
  <conditionalFormatting sqref="O551 O537">
    <cfRule type="cellIs" dxfId="374" priority="288" operator="lessThan">
      <formula>0</formula>
    </cfRule>
  </conditionalFormatting>
  <conditionalFormatting sqref="O435">
    <cfRule type="cellIs" dxfId="373" priority="307" operator="lessThan">
      <formula>0</formula>
    </cfRule>
  </conditionalFormatting>
  <conditionalFormatting sqref="O498">
    <cfRule type="cellIs" dxfId="372" priority="298" operator="lessThan">
      <formula>0</formula>
    </cfRule>
  </conditionalFormatting>
  <conditionalFormatting sqref="O442:O445">
    <cfRule type="cellIs" dxfId="371" priority="303" operator="lessThan">
      <formula>0</formula>
    </cfRule>
  </conditionalFormatting>
  <conditionalFormatting sqref="O392">
    <cfRule type="cellIs" dxfId="370" priority="393" operator="lessThan">
      <formula>0</formula>
    </cfRule>
  </conditionalFormatting>
  <conditionalFormatting sqref="O392">
    <cfRule type="cellIs" dxfId="369" priority="396" operator="lessThan">
      <formula>0</formula>
    </cfRule>
  </conditionalFormatting>
  <conditionalFormatting sqref="O392">
    <cfRule type="cellIs" dxfId="368" priority="395" operator="lessThan">
      <formula>0</formula>
    </cfRule>
  </conditionalFormatting>
  <conditionalFormatting sqref="O395">
    <cfRule type="cellIs" dxfId="367" priority="390" operator="lessThan">
      <formula>0</formula>
    </cfRule>
  </conditionalFormatting>
  <conditionalFormatting sqref="O398">
    <cfRule type="cellIs" dxfId="366" priority="388" operator="lessThan">
      <formula>0</formula>
    </cfRule>
  </conditionalFormatting>
  <conditionalFormatting sqref="O372">
    <cfRule type="cellIs" dxfId="365" priority="376" operator="lessThan">
      <formula>0</formula>
    </cfRule>
  </conditionalFormatting>
  <conditionalFormatting sqref="O392">
    <cfRule type="cellIs" dxfId="364" priority="391" operator="lessThan">
      <formula>0</formula>
    </cfRule>
  </conditionalFormatting>
  <conditionalFormatting sqref="O392">
    <cfRule type="cellIs" dxfId="363" priority="392" operator="lessThan">
      <formula>0</formula>
    </cfRule>
  </conditionalFormatting>
  <conditionalFormatting sqref="O392">
    <cfRule type="cellIs" dxfId="362" priority="397" operator="lessThan">
      <formula>0</formula>
    </cfRule>
  </conditionalFormatting>
  <conditionalFormatting sqref="O392">
    <cfRule type="cellIs" dxfId="361" priority="394" operator="lessThan">
      <formula>0</formula>
    </cfRule>
  </conditionalFormatting>
  <conditionalFormatting sqref="O398">
    <cfRule type="cellIs" dxfId="360" priority="383" operator="lessThan">
      <formula>0</formula>
    </cfRule>
  </conditionalFormatting>
  <conditionalFormatting sqref="O398">
    <cfRule type="cellIs" dxfId="359" priority="387" operator="lessThan">
      <formula>0</formula>
    </cfRule>
  </conditionalFormatting>
  <conditionalFormatting sqref="O398">
    <cfRule type="cellIs" dxfId="358" priority="386" operator="lessThan">
      <formula>0</formula>
    </cfRule>
  </conditionalFormatting>
  <conditionalFormatting sqref="O398">
    <cfRule type="cellIs" dxfId="357" priority="385" operator="lessThan">
      <formula>0</formula>
    </cfRule>
  </conditionalFormatting>
  <conditionalFormatting sqref="O398">
    <cfRule type="cellIs" dxfId="356" priority="384" operator="lessThan">
      <formula>0</formula>
    </cfRule>
  </conditionalFormatting>
  <conditionalFormatting sqref="O398">
    <cfRule type="cellIs" dxfId="355" priority="389" operator="lessThan">
      <formula>0</formula>
    </cfRule>
  </conditionalFormatting>
  <conditionalFormatting sqref="O390">
    <cfRule type="cellIs" dxfId="354" priority="373" operator="lessThan">
      <formula>0</formula>
    </cfRule>
  </conditionalFormatting>
  <conditionalFormatting sqref="O398">
    <cfRule type="cellIs" dxfId="353" priority="382" operator="lessThan">
      <formula>0</formula>
    </cfRule>
  </conditionalFormatting>
  <conditionalFormatting sqref="O401">
    <cfRule type="cellIs" dxfId="352" priority="381" operator="lessThan">
      <formula>0</formula>
    </cfRule>
  </conditionalFormatting>
  <conditionalFormatting sqref="O354">
    <cfRule type="cellIs" dxfId="351" priority="380" operator="lessThan">
      <formula>0</formula>
    </cfRule>
  </conditionalFormatting>
  <conditionalFormatting sqref="O360">
    <cfRule type="cellIs" dxfId="350" priority="379" operator="lessThan">
      <formula>0</formula>
    </cfRule>
  </conditionalFormatting>
  <conditionalFormatting sqref="O360">
    <cfRule type="cellIs" dxfId="349" priority="378" operator="lessThan">
      <formula>0</formula>
    </cfRule>
  </conditionalFormatting>
  <conditionalFormatting sqref="O372">
    <cfRule type="cellIs" dxfId="348" priority="377" operator="lessThan">
      <formula>0</formula>
    </cfRule>
  </conditionalFormatting>
  <conditionalFormatting sqref="O396">
    <cfRule type="cellIs" dxfId="347" priority="371" operator="lessThan">
      <formula>0</formula>
    </cfRule>
  </conditionalFormatting>
  <conditionalFormatting sqref="O396">
    <cfRule type="cellIs" dxfId="346" priority="370" operator="lessThan">
      <formula>0</formula>
    </cfRule>
  </conditionalFormatting>
  <conditionalFormatting sqref="O390">
    <cfRule type="cellIs" dxfId="345" priority="372" operator="lessThan">
      <formula>0</formula>
    </cfRule>
  </conditionalFormatting>
  <conditionalFormatting sqref="O413">
    <cfRule type="cellIs" dxfId="344" priority="350" operator="lessThan">
      <formula>0</formula>
    </cfRule>
  </conditionalFormatting>
  <conditionalFormatting sqref="O414">
    <cfRule type="cellIs" dxfId="343" priority="349" operator="lessThan">
      <formula>0</formula>
    </cfRule>
  </conditionalFormatting>
  <conditionalFormatting sqref="O404">
    <cfRule type="cellIs" dxfId="342" priority="367" operator="lessThan">
      <formula>0</formula>
    </cfRule>
  </conditionalFormatting>
  <conditionalFormatting sqref="O404">
    <cfRule type="cellIs" dxfId="341" priority="366" operator="lessThan">
      <formula>0</formula>
    </cfRule>
  </conditionalFormatting>
  <conditionalFormatting sqref="O404">
    <cfRule type="cellIs" dxfId="340" priority="369" operator="lessThan">
      <formula>0</formula>
    </cfRule>
  </conditionalFormatting>
  <conditionalFormatting sqref="O404">
    <cfRule type="cellIs" dxfId="339" priority="368" operator="lessThan">
      <formula>0</formula>
    </cfRule>
  </conditionalFormatting>
  <conditionalFormatting sqref="O416">
    <cfRule type="cellIs" dxfId="338" priority="344" operator="lessThan">
      <formula>0</formula>
    </cfRule>
  </conditionalFormatting>
  <conditionalFormatting sqref="O416">
    <cfRule type="cellIs" dxfId="337" priority="343" operator="lessThan">
      <formula>0</formula>
    </cfRule>
  </conditionalFormatting>
  <conditionalFormatting sqref="O404">
    <cfRule type="cellIs" dxfId="336" priority="365" operator="lessThan">
      <formula>0</formula>
    </cfRule>
  </conditionalFormatting>
  <conditionalFormatting sqref="O404">
    <cfRule type="cellIs" dxfId="335" priority="364" operator="lessThan">
      <formula>0</formula>
    </cfRule>
  </conditionalFormatting>
  <conditionalFormatting sqref="O404">
    <cfRule type="cellIs" dxfId="334" priority="363" operator="lessThan">
      <formula>0</formula>
    </cfRule>
  </conditionalFormatting>
  <conditionalFormatting sqref="O404">
    <cfRule type="cellIs" dxfId="333" priority="362" operator="lessThan">
      <formula>0</formula>
    </cfRule>
  </conditionalFormatting>
  <conditionalFormatting sqref="O407">
    <cfRule type="cellIs" dxfId="332" priority="361" operator="lessThan">
      <formula>0</formula>
    </cfRule>
  </conditionalFormatting>
  <conditionalFormatting sqref="O408">
    <cfRule type="cellIs" dxfId="331" priority="360" operator="lessThan">
      <formula>0</formula>
    </cfRule>
  </conditionalFormatting>
  <conditionalFormatting sqref="O408">
    <cfRule type="cellIs" dxfId="330" priority="359" operator="lessThan">
      <formula>0</formula>
    </cfRule>
  </conditionalFormatting>
  <conditionalFormatting sqref="O414">
    <cfRule type="cellIs" dxfId="329" priority="348" operator="lessThan">
      <formula>0</formula>
    </cfRule>
  </conditionalFormatting>
  <conditionalFormatting sqref="O416">
    <cfRule type="cellIs" dxfId="328" priority="347" operator="lessThan">
      <formula>0</formula>
    </cfRule>
  </conditionalFormatting>
  <conditionalFormatting sqref="O416">
    <cfRule type="cellIs" dxfId="327" priority="346" operator="lessThan">
      <formula>0</formula>
    </cfRule>
  </conditionalFormatting>
  <conditionalFormatting sqref="O416">
    <cfRule type="cellIs" dxfId="326" priority="345" operator="lessThan">
      <formula>0</formula>
    </cfRule>
  </conditionalFormatting>
  <conditionalFormatting sqref="O416">
    <cfRule type="cellIs" dxfId="325" priority="342" operator="lessThan">
      <formula>0</formula>
    </cfRule>
  </conditionalFormatting>
  <conditionalFormatting sqref="O410">
    <cfRule type="cellIs" dxfId="324" priority="358" operator="lessThan">
      <formula>0</formula>
    </cfRule>
  </conditionalFormatting>
  <conditionalFormatting sqref="O410">
    <cfRule type="cellIs" dxfId="323" priority="357" operator="lessThan">
      <formula>0</formula>
    </cfRule>
  </conditionalFormatting>
  <conditionalFormatting sqref="O410">
    <cfRule type="cellIs" dxfId="322" priority="356" operator="lessThan">
      <formula>0</formula>
    </cfRule>
  </conditionalFormatting>
  <conditionalFormatting sqref="O410">
    <cfRule type="cellIs" dxfId="321" priority="355" operator="lessThan">
      <formula>0</formula>
    </cfRule>
  </conditionalFormatting>
  <conditionalFormatting sqref="O416">
    <cfRule type="cellIs" dxfId="320" priority="341" operator="lessThan">
      <formula>0</formula>
    </cfRule>
  </conditionalFormatting>
  <conditionalFormatting sqref="O416">
    <cfRule type="cellIs" dxfId="319" priority="340" operator="lessThan">
      <formula>0</formula>
    </cfRule>
  </conditionalFormatting>
  <conditionalFormatting sqref="O419">
    <cfRule type="cellIs" dxfId="318" priority="339" operator="lessThan">
      <formula>0</formula>
    </cfRule>
  </conditionalFormatting>
  <conditionalFormatting sqref="O410">
    <cfRule type="cellIs" dxfId="317" priority="354" operator="lessThan">
      <formula>0</formula>
    </cfRule>
  </conditionalFormatting>
  <conditionalFormatting sqref="O410">
    <cfRule type="cellIs" dxfId="316" priority="353" operator="lessThan">
      <formula>0</formula>
    </cfRule>
  </conditionalFormatting>
  <conditionalFormatting sqref="O410">
    <cfRule type="cellIs" dxfId="315" priority="352" operator="lessThan">
      <formula>0</formula>
    </cfRule>
  </conditionalFormatting>
  <conditionalFormatting sqref="O410">
    <cfRule type="cellIs" dxfId="314" priority="351" operator="lessThan">
      <formula>0</formula>
    </cfRule>
  </conditionalFormatting>
  <conditionalFormatting sqref="O559">
    <cfRule type="cellIs" dxfId="313" priority="295" operator="lessThan">
      <formula>0</formula>
    </cfRule>
  </conditionalFormatting>
  <conditionalFormatting sqref="O563">
    <cfRule type="cellIs" dxfId="312" priority="294" operator="lessThan">
      <formula>0</formula>
    </cfRule>
  </conditionalFormatting>
  <conditionalFormatting sqref="O563">
    <cfRule type="cellIs" dxfId="311" priority="293" operator="lessThan">
      <formula>0</formula>
    </cfRule>
  </conditionalFormatting>
  <conditionalFormatting sqref="O608 O605 O602:O603">
    <cfRule type="cellIs" dxfId="310" priority="281" operator="lessThan">
      <formula>0</formula>
    </cfRule>
  </conditionalFormatting>
  <conditionalFormatting sqref="O426">
    <cfRule type="cellIs" dxfId="309" priority="326" operator="lessThan">
      <formula>0</formula>
    </cfRule>
  </conditionalFormatting>
  <conditionalFormatting sqref="O429">
    <cfRule type="cellIs" dxfId="308" priority="325" operator="lessThan">
      <formula>0</formula>
    </cfRule>
  </conditionalFormatting>
  <conditionalFormatting sqref="B598:O599">
    <cfRule type="cellIs" dxfId="307" priority="263" operator="lessThan">
      <formula>0</formula>
    </cfRule>
  </conditionalFormatting>
  <conditionalFormatting sqref="O560">
    <cfRule type="cellIs" dxfId="306" priority="260" operator="lessThan">
      <formula>0</formula>
    </cfRule>
  </conditionalFormatting>
  <conditionalFormatting sqref="O566">
    <cfRule type="cellIs" dxfId="305" priority="257" operator="lessThan">
      <formula>0</formula>
    </cfRule>
  </conditionalFormatting>
  <conditionalFormatting sqref="O566">
    <cfRule type="cellIs" dxfId="304" priority="256" operator="lessThan">
      <formula>0</formula>
    </cfRule>
  </conditionalFormatting>
  <conditionalFormatting sqref="O566">
    <cfRule type="cellIs" dxfId="303" priority="255" operator="lessThan">
      <formula>0</formula>
    </cfRule>
  </conditionalFormatting>
  <conditionalFormatting sqref="O429">
    <cfRule type="cellIs" dxfId="302" priority="319" operator="lessThan">
      <formula>0</formula>
    </cfRule>
  </conditionalFormatting>
  <conditionalFormatting sqref="O429">
    <cfRule type="cellIs" dxfId="301" priority="318" operator="lessThan">
      <formula>0</formula>
    </cfRule>
  </conditionalFormatting>
  <conditionalFormatting sqref="O432">
    <cfRule type="cellIs" dxfId="300" priority="317" operator="lessThan">
      <formula>0</formula>
    </cfRule>
  </conditionalFormatting>
  <conditionalFormatting sqref="O433">
    <cfRule type="cellIs" dxfId="299" priority="316" operator="lessThan">
      <formula>0</formula>
    </cfRule>
  </conditionalFormatting>
  <conditionalFormatting sqref="O422">
    <cfRule type="cellIs" dxfId="298" priority="332" operator="lessThan">
      <formula>0</formula>
    </cfRule>
  </conditionalFormatting>
  <conditionalFormatting sqref="O422">
    <cfRule type="cellIs" dxfId="297" priority="331" operator="lessThan">
      <formula>0</formula>
    </cfRule>
  </conditionalFormatting>
  <conditionalFormatting sqref="O422">
    <cfRule type="cellIs" dxfId="296" priority="330" operator="lessThan">
      <formula>0</formula>
    </cfRule>
  </conditionalFormatting>
  <conditionalFormatting sqref="O422">
    <cfRule type="cellIs" dxfId="295" priority="329" operator="lessThan">
      <formula>0</formula>
    </cfRule>
  </conditionalFormatting>
  <conditionalFormatting sqref="O425">
    <cfRule type="cellIs" dxfId="294" priority="328" operator="lessThan">
      <formula>0</formula>
    </cfRule>
  </conditionalFormatting>
  <conditionalFormatting sqref="O426">
    <cfRule type="cellIs" dxfId="293" priority="327" operator="lessThan">
      <formula>0</formula>
    </cfRule>
  </conditionalFormatting>
  <conditionalFormatting sqref="O442:O445">
    <cfRule type="expression" dxfId="292" priority="301">
      <formula>O442/N442&gt;1</formula>
    </cfRule>
    <cfRule type="expression" dxfId="291" priority="302">
      <formula>O442/N442&lt;1</formula>
    </cfRule>
  </conditionalFormatting>
  <conditionalFormatting sqref="O538 O552">
    <cfRule type="expression" dxfId="290" priority="299">
      <formula>O538/#REF!&gt;1</formula>
    </cfRule>
    <cfRule type="expression" dxfId="289" priority="300">
      <formula>O538/#REF!&lt;1</formula>
    </cfRule>
  </conditionalFormatting>
  <conditionalFormatting sqref="O493:O496">
    <cfRule type="cellIs" dxfId="288" priority="291" operator="lessThan">
      <formula>0</formula>
    </cfRule>
  </conditionalFormatting>
  <conditionalFormatting sqref="O498">
    <cfRule type="expression" dxfId="287" priority="296">
      <formula>O498/N498&gt;1</formula>
    </cfRule>
    <cfRule type="expression" dxfId="286" priority="297">
      <formula>O498/N498&lt;1</formula>
    </cfRule>
  </conditionalFormatting>
  <conditionalFormatting sqref="O547:O550 O533:O536">
    <cfRule type="cellIs" dxfId="285" priority="287" operator="lessThan">
      <formula>0</formula>
    </cfRule>
  </conditionalFormatting>
  <conditionalFormatting sqref="O662">
    <cfRule type="cellIs" dxfId="284" priority="292" operator="lessThan">
      <formula>0</formula>
    </cfRule>
  </conditionalFormatting>
  <conditionalFormatting sqref="O608 O605 O602:O603">
    <cfRule type="expression" dxfId="283" priority="279">
      <formula>O602/N602&gt;1</formula>
    </cfRule>
    <cfRule type="expression" dxfId="282" priority="280">
      <formula>O602/N602&lt;1</formula>
    </cfRule>
  </conditionalFormatting>
  <conditionalFormatting sqref="O493:O496">
    <cfRule type="expression" dxfId="281" priority="289">
      <formula>O493/N493&gt;1</formula>
    </cfRule>
    <cfRule type="expression" dxfId="280" priority="290">
      <formula>O493/N493&lt;1</formula>
    </cfRule>
  </conditionalFormatting>
  <conditionalFormatting sqref="O551 O537">
    <cfRule type="cellIs" dxfId="279" priority="284" operator="lessThan">
      <formula>0</formula>
    </cfRule>
  </conditionalFormatting>
  <conditionalFormatting sqref="O547:O550 O533:O536">
    <cfRule type="expression" dxfId="278" priority="285">
      <formula>O533/N533&gt;1</formula>
    </cfRule>
    <cfRule type="expression" dxfId="277" priority="286">
      <formula>O533/N533&lt;1</formula>
    </cfRule>
  </conditionalFormatting>
  <conditionalFormatting sqref="O551 O537">
    <cfRule type="expression" dxfId="276" priority="282">
      <formula>O537/N537&gt;1</formula>
    </cfRule>
    <cfRule type="expression" dxfId="275" priority="283">
      <formula>O537/N537&lt;1</formula>
    </cfRule>
  </conditionalFormatting>
  <conditionalFormatting sqref="O491">
    <cfRule type="expression" dxfId="274" priority="428">
      <formula>O491/#REF!&gt;1</formula>
    </cfRule>
    <cfRule type="expression" dxfId="273" priority="429">
      <formula>O491/#REF!&lt;1</formula>
    </cfRule>
  </conditionalFormatting>
  <conditionalFormatting sqref="O446">
    <cfRule type="cellIs" dxfId="272" priority="278" operator="lessThan">
      <formula>0</formula>
    </cfRule>
  </conditionalFormatting>
  <conditionalFormatting sqref="O446">
    <cfRule type="expression" dxfId="271" priority="276">
      <formula>O446/N446&gt;1</formula>
    </cfRule>
    <cfRule type="expression" dxfId="270" priority="277">
      <formula>O446/N446&lt;1</formula>
    </cfRule>
  </conditionalFormatting>
  <conditionalFormatting sqref="O497">
    <cfRule type="cellIs" dxfId="269" priority="275" operator="lessThan">
      <formula>0</formula>
    </cfRule>
  </conditionalFormatting>
  <conditionalFormatting sqref="O497">
    <cfRule type="expression" dxfId="268" priority="273">
      <formula>O497/N497&gt;1</formula>
    </cfRule>
    <cfRule type="expression" dxfId="267" priority="274">
      <formula>O497/N497&lt;1</formula>
    </cfRule>
  </conditionalFormatting>
  <conditionalFormatting sqref="O566">
    <cfRule type="expression" dxfId="266" priority="253">
      <formula>O566/N566&gt;1</formula>
    </cfRule>
    <cfRule type="expression" dxfId="265" priority="254">
      <formula>O566/N566&lt;1</formula>
    </cfRule>
  </conditionalFormatting>
  <conditionalFormatting sqref="O538">
    <cfRule type="cellIs" dxfId="264" priority="272" operator="lessThan">
      <formula>0</formula>
    </cfRule>
  </conditionalFormatting>
  <conditionalFormatting sqref="O538">
    <cfRule type="expression" dxfId="263" priority="270">
      <formula>O538/N538&gt;1</formula>
    </cfRule>
    <cfRule type="expression" dxfId="262" priority="271">
      <formula>O538/N538&lt;1</formula>
    </cfRule>
  </conditionalFormatting>
  <conditionalFormatting sqref="O552">
    <cfRule type="cellIs" dxfId="261" priority="269" operator="lessThan">
      <formula>0</formula>
    </cfRule>
  </conditionalFormatting>
  <conditionalFormatting sqref="O552">
    <cfRule type="expression" dxfId="260" priority="267">
      <formula>O552/N552&gt;1</formula>
    </cfRule>
    <cfRule type="expression" dxfId="259" priority="268">
      <formula>O552/N552&lt;1</formula>
    </cfRule>
  </conditionalFormatting>
  <conditionalFormatting sqref="O571">
    <cfRule type="cellIs" dxfId="258" priority="251" operator="lessThan">
      <formula>0</formula>
    </cfRule>
  </conditionalFormatting>
  <conditionalFormatting sqref="O545">
    <cfRule type="expression" dxfId="257" priority="264">
      <formula>O545/N545&gt;1</formula>
    </cfRule>
    <cfRule type="expression" dxfId="256" priority="265">
      <formula>O545/N545&lt;1</formula>
    </cfRule>
  </conditionalFormatting>
  <conditionalFormatting sqref="O571">
    <cfRule type="expression" dxfId="255" priority="248">
      <formula>O571/N571&gt;1</formula>
    </cfRule>
    <cfRule type="expression" dxfId="254" priority="249">
      <formula>O571/N571&lt;1</formula>
    </cfRule>
  </conditionalFormatting>
  <conditionalFormatting sqref="O545">
    <cfRule type="cellIs" dxfId="253" priority="266" operator="lessThan">
      <formula>0</formula>
    </cfRule>
  </conditionalFormatting>
  <conditionalFormatting sqref="B598:O599">
    <cfRule type="expression" dxfId="252" priority="261">
      <formula>B598/A598&gt;1</formula>
    </cfRule>
    <cfRule type="expression" dxfId="251" priority="262">
      <formula>B598/A598&lt;1</formula>
    </cfRule>
  </conditionalFormatting>
  <conditionalFormatting sqref="O560">
    <cfRule type="expression" dxfId="250" priority="258">
      <formula>O560/N560&gt;1</formula>
    </cfRule>
    <cfRule type="expression" dxfId="249" priority="259">
      <formula>O560/N560&lt;1</formula>
    </cfRule>
  </conditionalFormatting>
  <conditionalFormatting sqref="O571">
    <cfRule type="cellIs" dxfId="248" priority="252" operator="lessThan">
      <formula>0</formula>
    </cfRule>
  </conditionalFormatting>
  <conditionalFormatting sqref="O571">
    <cfRule type="cellIs" dxfId="247" priority="250" operator="lessThan">
      <formula>0</formula>
    </cfRule>
  </conditionalFormatting>
  <conditionalFormatting sqref="O628:O631">
    <cfRule type="cellIs" dxfId="246" priority="247" operator="lessThan">
      <formula>0</formula>
    </cfRule>
  </conditionalFormatting>
  <conditionalFormatting sqref="O630">
    <cfRule type="cellIs" dxfId="245" priority="246" operator="lessThan">
      <formula>0</formula>
    </cfRule>
  </conditionalFormatting>
  <conditionalFormatting sqref="O632:O635">
    <cfRule type="cellIs" dxfId="244" priority="245" operator="lessThan">
      <formula>0</formula>
    </cfRule>
  </conditionalFormatting>
  <conditionalFormatting sqref="O634">
    <cfRule type="cellIs" dxfId="243" priority="244" operator="lessThan">
      <formula>0</formula>
    </cfRule>
  </conditionalFormatting>
  <conditionalFormatting sqref="O636:O639">
    <cfRule type="cellIs" dxfId="242" priority="243" operator="lessThan">
      <formula>0</formula>
    </cfRule>
  </conditionalFormatting>
  <conditionalFormatting sqref="O638">
    <cfRule type="cellIs" dxfId="241" priority="242" operator="lessThan">
      <formula>0</formula>
    </cfRule>
  </conditionalFormatting>
  <conditionalFormatting sqref="O640:O643">
    <cfRule type="cellIs" dxfId="240" priority="241" operator="lessThan">
      <formula>0</formula>
    </cfRule>
  </conditionalFormatting>
  <conditionalFormatting sqref="O642">
    <cfRule type="cellIs" dxfId="239" priority="240" operator="lessThan">
      <formula>0</formula>
    </cfRule>
  </conditionalFormatting>
  <conditionalFormatting sqref="O644:O647">
    <cfRule type="cellIs" dxfId="238" priority="239" operator="lessThan">
      <formula>0</formula>
    </cfRule>
  </conditionalFormatting>
  <conditionalFormatting sqref="O646">
    <cfRule type="cellIs" dxfId="237" priority="238" operator="lessThan">
      <formula>0</formula>
    </cfRule>
  </conditionalFormatting>
  <conditionalFormatting sqref="O648:O651">
    <cfRule type="cellIs" dxfId="236" priority="237" operator="lessThan">
      <formula>0</formula>
    </cfRule>
  </conditionalFormatting>
  <conditionalFormatting sqref="O650">
    <cfRule type="cellIs" dxfId="235" priority="236" operator="lessThan">
      <formula>0</formula>
    </cfRule>
  </conditionalFormatting>
  <conditionalFormatting sqref="O652:O655">
    <cfRule type="cellIs" dxfId="234" priority="235" operator="lessThan">
      <formula>0</formula>
    </cfRule>
  </conditionalFormatting>
  <conditionalFormatting sqref="O654">
    <cfRule type="cellIs" dxfId="233" priority="234" operator="lessThan">
      <formula>0</formula>
    </cfRule>
  </conditionalFormatting>
  <conditionalFormatting sqref="O656:O659">
    <cfRule type="cellIs" dxfId="232" priority="233" operator="lessThan">
      <formula>0</formula>
    </cfRule>
  </conditionalFormatting>
  <conditionalFormatting sqref="O658">
    <cfRule type="cellIs" dxfId="231" priority="232" operator="lessThan">
      <formula>0</formula>
    </cfRule>
  </conditionalFormatting>
  <conditionalFormatting sqref="O664:O667">
    <cfRule type="cellIs" dxfId="230" priority="231" operator="lessThan">
      <formula>0</formula>
    </cfRule>
  </conditionalFormatting>
  <conditionalFormatting sqref="O666">
    <cfRule type="cellIs" dxfId="229" priority="230" operator="lessThan">
      <formula>0</formula>
    </cfRule>
  </conditionalFormatting>
  <conditionalFormatting sqref="O668:O671">
    <cfRule type="cellIs" dxfId="228" priority="229" operator="lessThan">
      <formula>0</formula>
    </cfRule>
  </conditionalFormatting>
  <conditionalFormatting sqref="O670">
    <cfRule type="cellIs" dxfId="227" priority="228" operator="lessThan">
      <formula>0</formula>
    </cfRule>
  </conditionalFormatting>
  <conditionalFormatting sqref="O447">
    <cfRule type="cellIs" dxfId="226" priority="227" operator="lessThan">
      <formula>0</formula>
    </cfRule>
  </conditionalFormatting>
  <conditionalFormatting sqref="O499">
    <cfRule type="cellIs" dxfId="225" priority="226" operator="lessThan">
      <formula>0</formula>
    </cfRule>
  </conditionalFormatting>
  <conditionalFormatting sqref="O553">
    <cfRule type="cellIs" dxfId="224" priority="225" operator="lessThan">
      <formula>0</formula>
    </cfRule>
  </conditionalFormatting>
  <conditionalFormatting sqref="C366:M366">
    <cfRule type="cellIs" dxfId="223" priority="224" operator="lessThan">
      <formula>0</formula>
    </cfRule>
  </conditionalFormatting>
  <conditionalFormatting sqref="H366">
    <cfRule type="cellIs" dxfId="222" priority="216" operator="lessThan">
      <formula>0</formula>
    </cfRule>
  </conditionalFormatting>
  <conditionalFormatting sqref="P361:Q361 Q362:Q364">
    <cfRule type="cellIs" dxfId="221" priority="223" operator="lessThan">
      <formula>0</formula>
    </cfRule>
  </conditionalFormatting>
  <conditionalFormatting sqref="P361">
    <cfRule type="cellIs" dxfId="220" priority="222" operator="lessThan">
      <formula>0</formula>
    </cfRule>
  </conditionalFormatting>
  <conditionalFormatting sqref="P362:P365">
    <cfRule type="cellIs" dxfId="219" priority="221" operator="lessThan">
      <formula>0</formula>
    </cfRule>
  </conditionalFormatting>
  <conditionalFormatting sqref="B366">
    <cfRule type="cellIs" dxfId="218" priority="215" operator="lessThan">
      <formula>0</formula>
    </cfRule>
  </conditionalFormatting>
  <conditionalFormatting sqref="Q366">
    <cfRule type="cellIs" dxfId="217" priority="220" operator="lessThan">
      <formula>0</formula>
    </cfRule>
  </conditionalFormatting>
  <conditionalFormatting sqref="Q365">
    <cfRule type="cellIs" dxfId="216" priority="219" operator="lessThan">
      <formula>0</formula>
    </cfRule>
  </conditionalFormatting>
  <conditionalFormatting sqref="Q365">
    <cfRule type="cellIs" dxfId="215" priority="218" operator="lessThan">
      <formula>0</formula>
    </cfRule>
  </conditionalFormatting>
  <conditionalFormatting sqref="N366">
    <cfRule type="cellIs" dxfId="214" priority="213" operator="lessThan">
      <formula>0</formula>
    </cfRule>
  </conditionalFormatting>
  <conditionalFormatting sqref="C366:M366">
    <cfRule type="cellIs" dxfId="213" priority="217" operator="lessThan">
      <formula>0</formula>
    </cfRule>
  </conditionalFormatting>
  <conditionalFormatting sqref="P366">
    <cfRule type="cellIs" dxfId="212" priority="211" operator="lessThan">
      <formula>0</formula>
    </cfRule>
  </conditionalFormatting>
  <conditionalFormatting sqref="B366">
    <cfRule type="cellIs" dxfId="211" priority="214" operator="lessThan">
      <formula>0</formula>
    </cfRule>
  </conditionalFormatting>
  <conditionalFormatting sqref="O366">
    <cfRule type="cellIs" dxfId="210" priority="209" operator="lessThan">
      <formula>0</formula>
    </cfRule>
  </conditionalFormatting>
  <conditionalFormatting sqref="N366">
    <cfRule type="cellIs" dxfId="209" priority="212" operator="lessThan">
      <formula>0</formula>
    </cfRule>
  </conditionalFormatting>
  <conditionalFormatting sqref="P500:Q500">
    <cfRule type="cellIs" dxfId="208" priority="208" operator="lessThan">
      <formula>0</formula>
    </cfRule>
  </conditionalFormatting>
  <conditionalFormatting sqref="O366">
    <cfRule type="cellIs" dxfId="207" priority="210" operator="lessThan">
      <formula>0</formula>
    </cfRule>
  </conditionalFormatting>
  <conditionalFormatting sqref="P501:P504">
    <cfRule type="cellIs" dxfId="206" priority="203" operator="lessThan">
      <formula>0</formula>
    </cfRule>
  </conditionalFormatting>
  <conditionalFormatting sqref="Q501:Q504">
    <cfRule type="cellIs" dxfId="205" priority="207" operator="lessThan">
      <formula>0</formula>
    </cfRule>
  </conditionalFormatting>
  <conditionalFormatting sqref="Q505">
    <cfRule type="cellIs" dxfId="204" priority="206" operator="lessThan">
      <formula>0</formula>
    </cfRule>
  </conditionalFormatting>
  <conditionalFormatting sqref="Q505">
    <cfRule type="cellIs" dxfId="203" priority="205" operator="lessThan">
      <formula>0</formula>
    </cfRule>
  </conditionalFormatting>
  <conditionalFormatting sqref="B500">
    <cfRule type="cellIs" dxfId="202" priority="204" operator="lessThan">
      <formula>0</formula>
    </cfRule>
  </conditionalFormatting>
  <conditionalFormatting sqref="Q506">
    <cfRule type="cellIs" dxfId="201" priority="202" operator="lessThan">
      <formula>0</formula>
    </cfRule>
  </conditionalFormatting>
  <conditionalFormatting sqref="Q507">
    <cfRule type="cellIs" dxfId="200" priority="200" operator="lessThan">
      <formula>0</formula>
    </cfRule>
  </conditionalFormatting>
  <conditionalFormatting sqref="P507">
    <cfRule type="cellIs" dxfId="199" priority="199" operator="lessThan">
      <formula>0</formula>
    </cfRule>
  </conditionalFormatting>
  <conditionalFormatting sqref="P505:P506">
    <cfRule type="cellIs" dxfId="198" priority="201" operator="lessThan">
      <formula>0</formula>
    </cfRule>
  </conditionalFormatting>
  <conditionalFormatting sqref="B507:N507">
    <cfRule type="cellIs" dxfId="197" priority="198" operator="lessThan">
      <formula>0</formula>
    </cfRule>
  </conditionalFormatting>
  <conditionalFormatting sqref="B506:O506">
    <cfRule type="cellIs" dxfId="196" priority="195" operator="lessThan">
      <formula>0</formula>
    </cfRule>
  </conditionalFormatting>
  <conditionalFormatting sqref="B506:O506">
    <cfRule type="expression" dxfId="195" priority="196">
      <formula>B506/#REF!&gt;1</formula>
    </cfRule>
    <cfRule type="expression" dxfId="194" priority="197">
      <formula>B506/#REF!&lt;1</formula>
    </cfRule>
  </conditionalFormatting>
  <conditionalFormatting sqref="O507">
    <cfRule type="cellIs" dxfId="193" priority="194" operator="lessThan">
      <formula>0</formula>
    </cfRule>
  </conditionalFormatting>
  <conditionalFormatting sqref="P508:Q508">
    <cfRule type="cellIs" dxfId="192" priority="192" operator="lessThan">
      <formula>0</formula>
    </cfRule>
  </conditionalFormatting>
  <conditionalFormatting sqref="Q509:Q512">
    <cfRule type="cellIs" dxfId="191" priority="191" operator="lessThan">
      <formula>0</formula>
    </cfRule>
  </conditionalFormatting>
  <conditionalFormatting sqref="B601:N601">
    <cfRule type="cellIs" dxfId="190" priority="193" operator="lessThan">
      <formula>0</formula>
    </cfRule>
  </conditionalFormatting>
  <conditionalFormatting sqref="Q513:Q514">
    <cfRule type="cellIs" dxfId="189" priority="190" operator="lessThan">
      <formula>0</formula>
    </cfRule>
  </conditionalFormatting>
  <conditionalFormatting sqref="B508">
    <cfRule type="cellIs" dxfId="188" priority="186" operator="lessThan">
      <formula>0</formula>
    </cfRule>
  </conditionalFormatting>
  <conditionalFormatting sqref="B514">
    <cfRule type="cellIs" dxfId="187" priority="185" operator="lessThan">
      <formula>0</formula>
    </cfRule>
  </conditionalFormatting>
  <conditionalFormatting sqref="F514">
    <cfRule type="cellIs" dxfId="186" priority="173" operator="lessThan">
      <formula>0</formula>
    </cfRule>
  </conditionalFormatting>
  <conditionalFormatting sqref="E514">
    <cfRule type="cellIs" dxfId="185" priority="176" operator="lessThan">
      <formula>0</formula>
    </cfRule>
  </conditionalFormatting>
  <conditionalFormatting sqref="Q514">
    <cfRule type="cellIs" dxfId="184" priority="189" operator="lessThan">
      <formula>0</formula>
    </cfRule>
  </conditionalFormatting>
  <conditionalFormatting sqref="Q513">
    <cfRule type="cellIs" dxfId="183" priority="188" operator="lessThan">
      <formula>0</formula>
    </cfRule>
  </conditionalFormatting>
  <conditionalFormatting sqref="P509:P512">
    <cfRule type="cellIs" dxfId="182" priority="187" operator="lessThan">
      <formula>0</formula>
    </cfRule>
  </conditionalFormatting>
  <conditionalFormatting sqref="D514">
    <cfRule type="cellIs" dxfId="181" priority="179" operator="lessThan">
      <formula>0</formula>
    </cfRule>
  </conditionalFormatting>
  <conditionalFormatting sqref="C514">
    <cfRule type="cellIs" dxfId="180" priority="182" operator="lessThan">
      <formula>0</formula>
    </cfRule>
  </conditionalFormatting>
  <conditionalFormatting sqref="Q508:Q515">
    <cfRule type="cellIs" dxfId="179" priority="142" operator="lessThan">
      <formula>0</formula>
    </cfRule>
  </conditionalFormatting>
  <conditionalFormatting sqref="P508:P515">
    <cfRule type="cellIs" dxfId="178" priority="141" operator="lessThan">
      <formula>0</formula>
    </cfRule>
  </conditionalFormatting>
  <conditionalFormatting sqref="Q515">
    <cfRule type="cellIs" dxfId="177" priority="139" operator="lessThan">
      <formula>0</formula>
    </cfRule>
  </conditionalFormatting>
  <conditionalFormatting sqref="P515">
    <cfRule type="cellIs" dxfId="176" priority="138" operator="lessThan">
      <formula>0</formula>
    </cfRule>
  </conditionalFormatting>
  <conditionalFormatting sqref="B514">
    <cfRule type="expression" dxfId="175" priority="183">
      <formula>B514/#REF!&gt;1</formula>
    </cfRule>
    <cfRule type="expression" dxfId="174" priority="184">
      <formula>B514/#REF!&lt;1</formula>
    </cfRule>
  </conditionalFormatting>
  <conditionalFormatting sqref="C514">
    <cfRule type="expression" dxfId="173" priority="180">
      <formula>C514/B514&gt;1</formula>
    </cfRule>
    <cfRule type="expression" dxfId="172" priority="181">
      <formula>C514/B514&lt;1</formula>
    </cfRule>
  </conditionalFormatting>
  <conditionalFormatting sqref="D514">
    <cfRule type="expression" dxfId="171" priority="177">
      <formula>D514/C514&gt;1</formula>
    </cfRule>
    <cfRule type="expression" dxfId="170" priority="178">
      <formula>D514/C514&lt;1</formula>
    </cfRule>
  </conditionalFormatting>
  <conditionalFormatting sqref="E514">
    <cfRule type="expression" dxfId="169" priority="174">
      <formula>E514/D514&gt;1</formula>
    </cfRule>
    <cfRule type="expression" dxfId="168" priority="175">
      <formula>E514/D514&lt;1</formula>
    </cfRule>
  </conditionalFormatting>
  <conditionalFormatting sqref="F514">
    <cfRule type="expression" dxfId="167" priority="171">
      <formula>F514/E514&gt;1</formula>
    </cfRule>
    <cfRule type="expression" dxfId="166" priority="172">
      <formula>F514/E514&lt;1</formula>
    </cfRule>
  </conditionalFormatting>
  <conditionalFormatting sqref="G514">
    <cfRule type="cellIs" dxfId="165" priority="170" operator="lessThan">
      <formula>0</formula>
    </cfRule>
  </conditionalFormatting>
  <conditionalFormatting sqref="G514">
    <cfRule type="expression" dxfId="164" priority="168">
      <formula>G514/F514&gt;1</formula>
    </cfRule>
    <cfRule type="expression" dxfId="163" priority="169">
      <formula>G514/F514&lt;1</formula>
    </cfRule>
  </conditionalFormatting>
  <conditionalFormatting sqref="H514">
    <cfRule type="cellIs" dxfId="162" priority="167" operator="lessThan">
      <formula>0</formula>
    </cfRule>
  </conditionalFormatting>
  <conditionalFormatting sqref="H514">
    <cfRule type="expression" dxfId="161" priority="165">
      <formula>H514/G514&gt;1</formula>
    </cfRule>
    <cfRule type="expression" dxfId="160" priority="166">
      <formula>H514/G514&lt;1</formula>
    </cfRule>
  </conditionalFormatting>
  <conditionalFormatting sqref="I514:N514">
    <cfRule type="cellIs" dxfId="159" priority="164" operator="lessThan">
      <formula>0</formula>
    </cfRule>
  </conditionalFormatting>
  <conditionalFormatting sqref="I514:N514">
    <cfRule type="expression" dxfId="158" priority="162">
      <formula>I514/H514&gt;1</formula>
    </cfRule>
    <cfRule type="expression" dxfId="157" priority="163">
      <formula>I514/H514&lt;1</formula>
    </cfRule>
  </conditionalFormatting>
  <conditionalFormatting sqref="P513:P514">
    <cfRule type="cellIs" dxfId="156" priority="161" operator="lessThan">
      <formula>0</formula>
    </cfRule>
  </conditionalFormatting>
  <conditionalFormatting sqref="C509:C512">
    <cfRule type="cellIs" dxfId="155" priority="160" operator="lessThan">
      <formula>0</formula>
    </cfRule>
  </conditionalFormatting>
  <conditionalFormatting sqref="B509:B512">
    <cfRule type="cellIs" dxfId="154" priority="154" operator="lessThan">
      <formula>0</formula>
    </cfRule>
  </conditionalFormatting>
  <conditionalFormatting sqref="C509:C512">
    <cfRule type="expression" dxfId="153" priority="158">
      <formula>C509/B509&gt;1</formula>
    </cfRule>
    <cfRule type="expression" dxfId="152" priority="159">
      <formula>C509/B509&lt;1</formula>
    </cfRule>
  </conditionalFormatting>
  <conditionalFormatting sqref="D509:N512">
    <cfRule type="cellIs" dxfId="151" priority="157" operator="lessThan">
      <formula>0</formula>
    </cfRule>
  </conditionalFormatting>
  <conditionalFormatting sqref="D509:N512">
    <cfRule type="expression" dxfId="150" priority="155">
      <formula>D509/C509&gt;1</formula>
    </cfRule>
    <cfRule type="expression" dxfId="149" priority="156">
      <formula>D509/C509&lt;1</formula>
    </cfRule>
  </conditionalFormatting>
  <conditionalFormatting sqref="B509:B512">
    <cfRule type="expression" dxfId="148" priority="152">
      <formula>B509/#REF!&gt;1</formula>
    </cfRule>
    <cfRule type="expression" dxfId="147" priority="153">
      <formula>B509/#REF!&lt;1</formula>
    </cfRule>
  </conditionalFormatting>
  <conditionalFormatting sqref="C513">
    <cfRule type="cellIs" dxfId="146" priority="151" operator="lessThan">
      <formula>0</formula>
    </cfRule>
  </conditionalFormatting>
  <conditionalFormatting sqref="D513:N513">
    <cfRule type="cellIs" dxfId="145" priority="148" operator="lessThan">
      <formula>0</formula>
    </cfRule>
  </conditionalFormatting>
  <conditionalFormatting sqref="C513">
    <cfRule type="expression" dxfId="144" priority="149">
      <formula>C513/B513&gt;1</formula>
    </cfRule>
    <cfRule type="expression" dxfId="143" priority="150">
      <formula>C513/B513&lt;1</formula>
    </cfRule>
  </conditionalFormatting>
  <conditionalFormatting sqref="D513:N513">
    <cfRule type="expression" dxfId="142" priority="146">
      <formula>D513/C513&gt;1</formula>
    </cfRule>
    <cfRule type="expression" dxfId="141" priority="147">
      <formula>D513/C513&lt;1</formula>
    </cfRule>
  </conditionalFormatting>
  <conditionalFormatting sqref="B513">
    <cfRule type="cellIs" dxfId="140" priority="145" operator="lessThan">
      <formula>0</formula>
    </cfRule>
  </conditionalFormatting>
  <conditionalFormatting sqref="B513">
    <cfRule type="expression" dxfId="139" priority="143">
      <formula>B513/#REF!&gt;1</formula>
    </cfRule>
    <cfRule type="expression" dxfId="138" priority="144">
      <formula>B513/#REF!&lt;1</formula>
    </cfRule>
  </conditionalFormatting>
  <conditionalFormatting sqref="B509:N515 B508">
    <cfRule type="cellIs" dxfId="137" priority="140" operator="lessThan">
      <formula>0</formula>
    </cfRule>
  </conditionalFormatting>
  <conditionalFormatting sqref="B515:N515">
    <cfRule type="cellIs" dxfId="136" priority="137" operator="lessThan">
      <formula>0</formula>
    </cfRule>
  </conditionalFormatting>
  <conditionalFormatting sqref="O514">
    <cfRule type="cellIs" dxfId="135" priority="136" operator="lessThan">
      <formula>0</formula>
    </cfRule>
  </conditionalFormatting>
  <conditionalFormatting sqref="O514">
    <cfRule type="expression" dxfId="134" priority="134">
      <formula>O514/N514&gt;1</formula>
    </cfRule>
    <cfRule type="expression" dxfId="133" priority="135">
      <formula>O514/N514&lt;1</formula>
    </cfRule>
  </conditionalFormatting>
  <conditionalFormatting sqref="O509:O512">
    <cfRule type="cellIs" dxfId="132" priority="133" operator="lessThan">
      <formula>0</formula>
    </cfRule>
  </conditionalFormatting>
  <conditionalFormatting sqref="O509:O512">
    <cfRule type="expression" dxfId="131" priority="131">
      <formula>O509/N509&gt;1</formula>
    </cfRule>
    <cfRule type="expression" dxfId="130" priority="132">
      <formula>O509/N509&lt;1</formula>
    </cfRule>
  </conditionalFormatting>
  <conditionalFormatting sqref="O513">
    <cfRule type="cellIs" dxfId="129" priority="130" operator="lessThan">
      <formula>0</formula>
    </cfRule>
  </conditionalFormatting>
  <conditionalFormatting sqref="O513">
    <cfRule type="expression" dxfId="128" priority="128">
      <formula>O513/N513&gt;1</formula>
    </cfRule>
    <cfRule type="expression" dxfId="127" priority="129">
      <formula>O513/N513&lt;1</formula>
    </cfRule>
  </conditionalFormatting>
  <conditionalFormatting sqref="O509:O515">
    <cfRule type="cellIs" dxfId="126" priority="127" operator="lessThan">
      <formula>0</formula>
    </cfRule>
  </conditionalFormatting>
  <conditionalFormatting sqref="O515">
    <cfRule type="cellIs" dxfId="125" priority="126" operator="lessThan">
      <formula>0</formula>
    </cfRule>
  </conditionalFormatting>
  <conditionalFormatting sqref="O601">
    <cfRule type="cellIs" dxfId="124" priority="125" operator="lessThan">
      <formula>0</formula>
    </cfRule>
  </conditionalFormatting>
  <conditionalFormatting sqref="P609:P611">
    <cfRule type="cellIs" dxfId="123" priority="124" operator="lessThan">
      <formula>0</formula>
    </cfRule>
  </conditionalFormatting>
  <conditionalFormatting sqref="C374:M378 N374:N376 B373:B377">
    <cfRule type="cellIs" dxfId="122" priority="123" operator="lessThan">
      <formula>0</formula>
    </cfRule>
  </conditionalFormatting>
  <conditionalFormatting sqref="Q377">
    <cfRule type="cellIs" dxfId="121" priority="115" operator="lessThan">
      <formula>0</formula>
    </cfRule>
  </conditionalFormatting>
  <conditionalFormatting sqref="P373:Q373 Q374:Q376">
    <cfRule type="cellIs" dxfId="120" priority="122" operator="lessThan">
      <formula>0</formula>
    </cfRule>
  </conditionalFormatting>
  <conditionalFormatting sqref="P373">
    <cfRule type="cellIs" dxfId="119" priority="121" operator="lessThan">
      <formula>0</formula>
    </cfRule>
  </conditionalFormatting>
  <conditionalFormatting sqref="J374">
    <cfRule type="cellIs" dxfId="118" priority="119" operator="lessThan">
      <formula>0</formula>
    </cfRule>
  </conditionalFormatting>
  <conditionalFormatting sqref="K374:N375 J376:M377">
    <cfRule type="cellIs" dxfId="117" priority="120" operator="lessThan">
      <formula>0</formula>
    </cfRule>
  </conditionalFormatting>
  <conditionalFormatting sqref="Q378">
    <cfRule type="cellIs" dxfId="116" priority="117" operator="lessThan">
      <formula>0</formula>
    </cfRule>
  </conditionalFormatting>
  <conditionalFormatting sqref="B373">
    <cfRule type="cellIs" dxfId="115" priority="118" operator="lessThan">
      <formula>0</formula>
    </cfRule>
  </conditionalFormatting>
  <conditionalFormatting sqref="J375">
    <cfRule type="cellIs" dxfId="114" priority="116" operator="lessThan">
      <formula>0</formula>
    </cfRule>
  </conditionalFormatting>
  <conditionalFormatting sqref="Q377">
    <cfRule type="cellIs" dxfId="113" priority="114" operator="lessThan">
      <formula>0</formula>
    </cfRule>
  </conditionalFormatting>
  <conditionalFormatting sqref="J378:M378">
    <cfRule type="cellIs" dxfId="112" priority="113" operator="lessThan">
      <formula>0</formula>
    </cfRule>
  </conditionalFormatting>
  <conditionalFormatting sqref="C376:I377">
    <cfRule type="cellIs" dxfId="111" priority="112" operator="lessThan">
      <formula>0</formula>
    </cfRule>
  </conditionalFormatting>
  <conditionalFormatting sqref="C374:I374">
    <cfRule type="cellIs" dxfId="110" priority="111" operator="lessThan">
      <formula>0</formula>
    </cfRule>
  </conditionalFormatting>
  <conditionalFormatting sqref="C375:I375">
    <cfRule type="cellIs" dxfId="109" priority="110" operator="lessThan">
      <formula>0</formula>
    </cfRule>
  </conditionalFormatting>
  <conditionalFormatting sqref="C378:I378">
    <cfRule type="cellIs" dxfId="108" priority="109" operator="lessThan">
      <formula>0</formula>
    </cfRule>
  </conditionalFormatting>
  <conditionalFormatting sqref="N376">
    <cfRule type="cellIs" dxfId="107" priority="108" operator="lessThan">
      <formula>0</formula>
    </cfRule>
  </conditionalFormatting>
  <conditionalFormatting sqref="B374:B378">
    <cfRule type="cellIs" dxfId="106" priority="107" operator="lessThan">
      <formula>0</formula>
    </cfRule>
  </conditionalFormatting>
  <conditionalFormatting sqref="B375">
    <cfRule type="cellIs" dxfId="105" priority="104" operator="lessThan">
      <formula>0</formula>
    </cfRule>
  </conditionalFormatting>
  <conditionalFormatting sqref="B376:B377">
    <cfRule type="cellIs" dxfId="104" priority="106" operator="lessThan">
      <formula>0</formula>
    </cfRule>
  </conditionalFormatting>
  <conditionalFormatting sqref="B374">
    <cfRule type="cellIs" dxfId="103" priority="105" operator="lessThan">
      <formula>0</formula>
    </cfRule>
  </conditionalFormatting>
  <conditionalFormatting sqref="B378">
    <cfRule type="cellIs" dxfId="102" priority="103" operator="lessThan">
      <formula>0</formula>
    </cfRule>
  </conditionalFormatting>
  <conditionalFormatting sqref="N377">
    <cfRule type="cellIs" dxfId="101" priority="102" operator="lessThan">
      <formula>0</formula>
    </cfRule>
  </conditionalFormatting>
  <conditionalFormatting sqref="N378">
    <cfRule type="cellIs" dxfId="100" priority="101" operator="lessThan">
      <formula>0</formula>
    </cfRule>
  </conditionalFormatting>
  <conditionalFormatting sqref="N378">
    <cfRule type="cellIs" dxfId="99" priority="100" operator="lessThan">
      <formula>0</formula>
    </cfRule>
  </conditionalFormatting>
  <conditionalFormatting sqref="P374">
    <cfRule type="cellIs" dxfId="98" priority="99" operator="lessThan">
      <formula>0</formula>
    </cfRule>
  </conditionalFormatting>
  <conditionalFormatting sqref="P375:P376">
    <cfRule type="cellIs" dxfId="97" priority="98" operator="lessThan">
      <formula>0</formula>
    </cfRule>
  </conditionalFormatting>
  <conditionalFormatting sqref="P377:P378">
    <cfRule type="cellIs" dxfId="96" priority="97" operator="lessThan">
      <formula>0</formula>
    </cfRule>
  </conditionalFormatting>
  <conditionalFormatting sqref="O374:O376">
    <cfRule type="cellIs" dxfId="95" priority="96" operator="lessThan">
      <formula>0</formula>
    </cfRule>
  </conditionalFormatting>
  <conditionalFormatting sqref="O374:O375">
    <cfRule type="cellIs" dxfId="94" priority="95" operator="lessThan">
      <formula>0</formula>
    </cfRule>
  </conditionalFormatting>
  <conditionalFormatting sqref="O376">
    <cfRule type="cellIs" dxfId="93" priority="94" operator="lessThan">
      <formula>0</formula>
    </cfRule>
  </conditionalFormatting>
  <conditionalFormatting sqref="O378">
    <cfRule type="cellIs" dxfId="92" priority="91" operator="lessThan">
      <formula>0</formula>
    </cfRule>
  </conditionalFormatting>
  <conditionalFormatting sqref="O377">
    <cfRule type="cellIs" dxfId="91" priority="93" operator="lessThan">
      <formula>0</formula>
    </cfRule>
  </conditionalFormatting>
  <conditionalFormatting sqref="O378">
    <cfRule type="cellIs" dxfId="90" priority="92" operator="lessThan">
      <formula>0</formula>
    </cfRule>
  </conditionalFormatting>
  <conditionalFormatting sqref="B478:O481 B450:O453">
    <cfRule type="cellIs" dxfId="89" priority="90" operator="lessThan">
      <formula>0</formula>
    </cfRule>
  </conditionalFormatting>
  <conditionalFormatting sqref="B478:O481 B450:O453">
    <cfRule type="expression" dxfId="88" priority="88">
      <formula>B450/A450&gt;1</formula>
    </cfRule>
    <cfRule type="expression" dxfId="87" priority="89">
      <formula>B450/A450&lt;1</formula>
    </cfRule>
  </conditionalFormatting>
  <conditionalFormatting sqref="B482:O482 B454:O454">
    <cfRule type="cellIs" dxfId="86" priority="87" operator="lessThan">
      <formula>0</formula>
    </cfRule>
  </conditionalFormatting>
  <conditionalFormatting sqref="B482:O482 B454:O454">
    <cfRule type="expression" dxfId="85" priority="85">
      <formula>B454/A454&gt;1</formula>
    </cfRule>
    <cfRule type="expression" dxfId="84" priority="86">
      <formula>B454/A454&lt;1</formula>
    </cfRule>
  </conditionalFormatting>
  <conditionalFormatting sqref="B448:O448">
    <cfRule type="cellIs" dxfId="83" priority="84" operator="lessThan">
      <formula>0</formula>
    </cfRule>
  </conditionalFormatting>
  <conditionalFormatting sqref="Q455:Q456">
    <cfRule type="cellIs" dxfId="82" priority="81" operator="lessThan">
      <formula>0</formula>
    </cfRule>
  </conditionalFormatting>
  <conditionalFormatting sqref="B448:O448">
    <cfRule type="expression" dxfId="81" priority="82">
      <formula>B448/A448&gt;1</formula>
    </cfRule>
    <cfRule type="expression" dxfId="80" priority="83">
      <formula>B448/A448&lt;1</formula>
    </cfRule>
  </conditionalFormatting>
  <conditionalFormatting sqref="Q483">
    <cfRule type="cellIs" dxfId="79" priority="67" operator="lessThan">
      <formula>0</formula>
    </cfRule>
  </conditionalFormatting>
  <conditionalFormatting sqref="B456:O456">
    <cfRule type="cellIs" dxfId="78" priority="77" operator="lessThan">
      <formula>0</formula>
    </cfRule>
  </conditionalFormatting>
  <conditionalFormatting sqref="B456:O456">
    <cfRule type="expression" dxfId="77" priority="75">
      <formula>B456/A456&gt;1</formula>
    </cfRule>
    <cfRule type="expression" dxfId="76" priority="76">
      <formula>B456/A456&lt;1</formula>
    </cfRule>
  </conditionalFormatting>
  <conditionalFormatting sqref="P455:P456">
    <cfRule type="cellIs" dxfId="75" priority="80" operator="lessThan">
      <formula>0</formula>
    </cfRule>
  </conditionalFormatting>
  <conditionalFormatting sqref="B455:N455">
    <cfRule type="cellIs" dxfId="74" priority="79" operator="lessThan">
      <formula>0</formula>
    </cfRule>
  </conditionalFormatting>
  <conditionalFormatting sqref="O455">
    <cfRule type="cellIs" dxfId="73" priority="78" operator="lessThan">
      <formula>0</formula>
    </cfRule>
  </conditionalFormatting>
  <conditionalFormatting sqref="B464:O464">
    <cfRule type="cellIs" dxfId="72" priority="70" operator="lessThan">
      <formula>0</formula>
    </cfRule>
  </conditionalFormatting>
  <conditionalFormatting sqref="B464:O464">
    <cfRule type="expression" dxfId="71" priority="68">
      <formula>B464/A464&gt;1</formula>
    </cfRule>
    <cfRule type="expression" dxfId="70" priority="69">
      <formula>B464/A464&lt;1</formula>
    </cfRule>
  </conditionalFormatting>
  <conditionalFormatting sqref="P483">
    <cfRule type="cellIs" dxfId="69" priority="66" operator="lessThan">
      <formula>0</formula>
    </cfRule>
  </conditionalFormatting>
  <conditionalFormatting sqref="Q463:Q464">
    <cfRule type="cellIs" dxfId="68" priority="74" operator="lessThan">
      <formula>0</formula>
    </cfRule>
  </conditionalFormatting>
  <conditionalFormatting sqref="P463:P464">
    <cfRule type="cellIs" dxfId="67" priority="73" operator="lessThan">
      <formula>0</formula>
    </cfRule>
  </conditionalFormatting>
  <conditionalFormatting sqref="B463:N463">
    <cfRule type="cellIs" dxfId="66" priority="72" operator="lessThan">
      <formula>0</formula>
    </cfRule>
  </conditionalFormatting>
  <conditionalFormatting sqref="O463">
    <cfRule type="cellIs" dxfId="65" priority="71" operator="lessThan">
      <formula>0</formula>
    </cfRule>
  </conditionalFormatting>
  <conditionalFormatting sqref="B483:N483">
    <cfRule type="cellIs" dxfId="64" priority="65" operator="lessThan">
      <formula>0</formula>
    </cfRule>
  </conditionalFormatting>
  <conditionalFormatting sqref="O483">
    <cfRule type="cellIs" dxfId="63" priority="64" operator="lessThan">
      <formula>0</formula>
    </cfRule>
  </conditionalFormatting>
  <conditionalFormatting sqref="P517:P520">
    <cfRule type="cellIs" dxfId="62" priority="58" operator="lessThan">
      <formula>0</formula>
    </cfRule>
  </conditionalFormatting>
  <conditionalFormatting sqref="P516:Q516">
    <cfRule type="cellIs" dxfId="61" priority="63" operator="lessThan">
      <formula>0</formula>
    </cfRule>
  </conditionalFormatting>
  <conditionalFormatting sqref="Q517:Q520">
    <cfRule type="cellIs" dxfId="60" priority="62" operator="lessThan">
      <formula>0</formula>
    </cfRule>
  </conditionalFormatting>
  <conditionalFormatting sqref="Q521">
    <cfRule type="cellIs" dxfId="59" priority="61" operator="lessThan">
      <formula>0</formula>
    </cfRule>
  </conditionalFormatting>
  <conditionalFormatting sqref="Q521">
    <cfRule type="cellIs" dxfId="58" priority="60" operator="lessThan">
      <formula>0</formula>
    </cfRule>
  </conditionalFormatting>
  <conditionalFormatting sqref="B516">
    <cfRule type="cellIs" dxfId="57" priority="59" operator="lessThan">
      <formula>0</formula>
    </cfRule>
  </conditionalFormatting>
  <conditionalFormatting sqref="Q522">
    <cfRule type="cellIs" dxfId="56" priority="57" operator="lessThan">
      <formula>0</formula>
    </cfRule>
  </conditionalFormatting>
  <conditionalFormatting sqref="Q523">
    <cfRule type="cellIs" dxfId="55" priority="55" operator="lessThan">
      <formula>0</formula>
    </cfRule>
  </conditionalFormatting>
  <conditionalFormatting sqref="P523">
    <cfRule type="cellIs" dxfId="54" priority="54" operator="lessThan">
      <formula>0</formula>
    </cfRule>
  </conditionalFormatting>
  <conditionalFormatting sqref="P521:P522">
    <cfRule type="cellIs" dxfId="53" priority="56" operator="lessThan">
      <formula>0</formula>
    </cfRule>
  </conditionalFormatting>
  <conditionalFormatting sqref="B523:N523">
    <cfRule type="cellIs" dxfId="52" priority="53" operator="lessThan">
      <formula>0</formula>
    </cfRule>
  </conditionalFormatting>
  <conditionalFormatting sqref="B522:O522">
    <cfRule type="cellIs" dxfId="51" priority="50" operator="lessThan">
      <formula>0</formula>
    </cfRule>
  </conditionalFormatting>
  <conditionalFormatting sqref="B522:O522">
    <cfRule type="expression" dxfId="50" priority="51">
      <formula>B522/#REF!&gt;1</formula>
    </cfRule>
    <cfRule type="expression" dxfId="49" priority="52">
      <formula>B522/#REF!&lt;1</formula>
    </cfRule>
  </conditionalFormatting>
  <conditionalFormatting sqref="O523">
    <cfRule type="cellIs" dxfId="48" priority="49" operator="lessThan">
      <formula>0</formula>
    </cfRule>
  </conditionalFormatting>
  <conditionalFormatting sqref="P525:P528">
    <cfRule type="cellIs" dxfId="47" priority="43" operator="lessThan">
      <formula>0</formula>
    </cfRule>
  </conditionalFormatting>
  <conditionalFormatting sqref="P524:Q524">
    <cfRule type="cellIs" dxfId="46" priority="48" operator="lessThan">
      <formula>0</formula>
    </cfRule>
  </conditionalFormatting>
  <conditionalFormatting sqref="Q525:Q528">
    <cfRule type="cellIs" dxfId="45" priority="47" operator="lessThan">
      <formula>0</formula>
    </cfRule>
  </conditionalFormatting>
  <conditionalFormatting sqref="Q529">
    <cfRule type="cellIs" dxfId="44" priority="46" operator="lessThan">
      <formula>0</formula>
    </cfRule>
  </conditionalFormatting>
  <conditionalFormatting sqref="Q529">
    <cfRule type="cellIs" dxfId="43" priority="45" operator="lessThan">
      <formula>0</formula>
    </cfRule>
  </conditionalFormatting>
  <conditionalFormatting sqref="B524">
    <cfRule type="cellIs" dxfId="42" priority="44" operator="lessThan">
      <formula>0</formula>
    </cfRule>
  </conditionalFormatting>
  <conditionalFormatting sqref="Q530">
    <cfRule type="cellIs" dxfId="41" priority="42" operator="lessThan">
      <formula>0</formula>
    </cfRule>
  </conditionalFormatting>
  <conditionalFormatting sqref="Q531">
    <cfRule type="cellIs" dxfId="40" priority="40" operator="lessThan">
      <formula>0</formula>
    </cfRule>
  </conditionalFormatting>
  <conditionalFormatting sqref="P531">
    <cfRule type="cellIs" dxfId="39" priority="39" operator="lessThan">
      <formula>0</formula>
    </cfRule>
  </conditionalFormatting>
  <conditionalFormatting sqref="P529:P530">
    <cfRule type="cellIs" dxfId="38" priority="41" operator="lessThan">
      <formula>0</formula>
    </cfRule>
  </conditionalFormatting>
  <conditionalFormatting sqref="B531:N531">
    <cfRule type="cellIs" dxfId="37" priority="38" operator="lessThan">
      <formula>0</formula>
    </cfRule>
  </conditionalFormatting>
  <conditionalFormatting sqref="B530:O530">
    <cfRule type="cellIs" dxfId="36" priority="35" operator="lessThan">
      <formula>0</formula>
    </cfRule>
  </conditionalFormatting>
  <conditionalFormatting sqref="B530:O530">
    <cfRule type="expression" dxfId="35" priority="36">
      <formula>B530/#REF!&gt;1</formula>
    </cfRule>
    <cfRule type="expression" dxfId="34" priority="37">
      <formula>B530/#REF!&lt;1</formula>
    </cfRule>
  </conditionalFormatting>
  <conditionalFormatting sqref="O531">
    <cfRule type="cellIs" dxfId="33" priority="34" operator="lessThan">
      <formula>0</formula>
    </cfRule>
  </conditionalFormatting>
  <conditionalFormatting sqref="P471:Q471 B471">
    <cfRule type="cellIs" dxfId="32" priority="33" operator="lessThan">
      <formula>0</formula>
    </cfRule>
  </conditionalFormatting>
  <conditionalFormatting sqref="Q472:Q476">
    <cfRule type="cellIs" dxfId="31" priority="32" operator="lessThan">
      <formula>0</formula>
    </cfRule>
  </conditionalFormatting>
  <conditionalFormatting sqref="P472:P475">
    <cfRule type="cellIs" dxfId="30" priority="31" operator="lessThan">
      <formula>0</formula>
    </cfRule>
  </conditionalFormatting>
  <conditionalFormatting sqref="P476">
    <cfRule type="cellIs" dxfId="29" priority="30" operator="lessThan">
      <formula>0</formula>
    </cfRule>
  </conditionalFormatting>
  <conditionalFormatting sqref="C356:M359 N356:N358 B355:B359">
    <cfRule type="cellIs" dxfId="28" priority="29" operator="lessThan">
      <formula>0</formula>
    </cfRule>
  </conditionalFormatting>
  <conditionalFormatting sqref="C356:J356">
    <cfRule type="cellIs" dxfId="27" priority="27" operator="lessThan">
      <formula>0</formula>
    </cfRule>
  </conditionalFormatting>
  <conditionalFormatting sqref="I357 K357:N357 C358:M359 K356:M356">
    <cfRule type="cellIs" dxfId="26" priority="28" operator="lessThan">
      <formula>0</formula>
    </cfRule>
  </conditionalFormatting>
  <conditionalFormatting sqref="B355">
    <cfRule type="cellIs" dxfId="25" priority="25" operator="lessThan">
      <formula>0</formula>
    </cfRule>
  </conditionalFormatting>
  <conditionalFormatting sqref="I356">
    <cfRule type="cellIs" dxfId="24" priority="26" operator="lessThan">
      <formula>0</formula>
    </cfRule>
  </conditionalFormatting>
  <conditionalFormatting sqref="C357:J357">
    <cfRule type="cellIs" dxfId="23" priority="24" operator="lessThan">
      <formula>0</formula>
    </cfRule>
  </conditionalFormatting>
  <conditionalFormatting sqref="H359">
    <cfRule type="cellIs" dxfId="22" priority="23" operator="lessThan">
      <formula>0</formula>
    </cfRule>
  </conditionalFormatting>
  <conditionalFormatting sqref="B355:O359">
    <cfRule type="cellIs" dxfId="21" priority="22" operator="lessThan">
      <formula>0</formula>
    </cfRule>
  </conditionalFormatting>
  <conditionalFormatting sqref="N358">
    <cfRule type="cellIs" dxfId="20" priority="21" operator="lessThan">
      <formula>0</formula>
    </cfRule>
  </conditionalFormatting>
  <conditionalFormatting sqref="B356:B359">
    <cfRule type="cellIs" dxfId="19" priority="20" operator="lessThan">
      <formula>0</formula>
    </cfRule>
  </conditionalFormatting>
  <conditionalFormatting sqref="B358:B359">
    <cfRule type="cellIs" dxfId="18" priority="19" operator="lessThan">
      <formula>0</formula>
    </cfRule>
  </conditionalFormatting>
  <conditionalFormatting sqref="B356">
    <cfRule type="cellIs" dxfId="17" priority="18" operator="lessThan">
      <formula>0</formula>
    </cfRule>
  </conditionalFormatting>
  <conditionalFormatting sqref="B357">
    <cfRule type="cellIs" dxfId="16" priority="17" operator="lessThan">
      <formula>0</formula>
    </cfRule>
  </conditionalFormatting>
  <conditionalFormatting sqref="N359">
    <cfRule type="cellIs" dxfId="15" priority="16" operator="lessThan">
      <formula>0</formula>
    </cfRule>
  </conditionalFormatting>
  <conditionalFormatting sqref="B358:O358">
    <cfRule type="cellIs" dxfId="14" priority="13" operator="lessThan">
      <formula>0</formula>
    </cfRule>
  </conditionalFormatting>
  <conditionalFormatting sqref="B356:O358">
    <cfRule type="cellIs" dxfId="13" priority="15" operator="lessThan">
      <formula>0</formula>
    </cfRule>
  </conditionalFormatting>
  <conditionalFormatting sqref="B357:O357">
    <cfRule type="cellIs" dxfId="12" priority="14" operator="lessThan">
      <formula>0</formula>
    </cfRule>
  </conditionalFormatting>
  <conditionalFormatting sqref="B359:O359">
    <cfRule type="cellIs" dxfId="11" priority="12" operator="lessThan">
      <formula>0</formula>
    </cfRule>
  </conditionalFormatting>
  <conditionalFormatting sqref="B356:O359">
    <cfRule type="cellIs" dxfId="10" priority="11" operator="lessThan">
      <formula>0</formula>
    </cfRule>
  </conditionalFormatting>
  <conditionalFormatting sqref="B361:O361">
    <cfRule type="cellIs" dxfId="9" priority="10" operator="lessThan">
      <formula>0</formula>
    </cfRule>
  </conditionalFormatting>
  <conditionalFormatting sqref="B361">
    <cfRule type="cellIs" dxfId="8" priority="9" operator="lessThan">
      <formula>0</formula>
    </cfRule>
  </conditionalFormatting>
  <conditionalFormatting sqref="B361">
    <cfRule type="cellIs" dxfId="7" priority="8" operator="lessThan">
      <formula>0</formula>
    </cfRule>
  </conditionalFormatting>
  <conditionalFormatting sqref="B362:O365">
    <cfRule type="cellIs" dxfId="6" priority="7" operator="lessThan">
      <formula>0</formula>
    </cfRule>
  </conditionalFormatting>
  <conditionalFormatting sqref="B364:O364">
    <cfRule type="cellIs" dxfId="5" priority="4" operator="lessThan">
      <formula>0</formula>
    </cfRule>
  </conditionalFormatting>
  <conditionalFormatting sqref="B362:O364">
    <cfRule type="cellIs" dxfId="4" priority="6" operator="lessThan">
      <formula>0</formula>
    </cfRule>
  </conditionalFormatting>
  <conditionalFormatting sqref="B363:O363">
    <cfRule type="cellIs" dxfId="3" priority="5" operator="lessThan">
      <formula>0</formula>
    </cfRule>
  </conditionalFormatting>
  <conditionalFormatting sqref="B365:O365">
    <cfRule type="cellIs" dxfId="2" priority="3" operator="lessThan">
      <formula>0</formula>
    </cfRule>
  </conditionalFormatting>
  <conditionalFormatting sqref="B362:O365">
    <cfRule type="cellIs" dxfId="1" priority="2" operator="lessThan">
      <formula>0</formula>
    </cfRule>
  </conditionalFormatting>
  <conditionalFormatting sqref="O614">
    <cfRule type="cellIs" dxfId="0" priority="1" operator="less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Sawad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2023-08-30T10:14:29Z</dcterms:created>
  <dcterms:modified xsi:type="dcterms:W3CDTF">2023-08-30T10:15:09Z</dcterms:modified>
</cp:coreProperties>
</file>